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ING\Desktop\"/>
    </mc:Choice>
  </mc:AlternateContent>
  <xr:revisionPtr revIDLastSave="0" documentId="8_{E6491D92-6142-415A-9B93-710332D8F54E}" xr6:coauthVersionLast="47" xr6:coauthVersionMax="47" xr10:uidLastSave="{00000000-0000-0000-0000-000000000000}"/>
  <bookViews>
    <workbookView xWindow="-120" yWindow="-120" windowWidth="29040" windowHeight="15840" tabRatio="676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หลังขาว" sheetId="27" r:id="rId17"/>
    <sheet name="เพลี้ยจั๊กจั่นสีเขียว" sheetId="96" r:id="rId18"/>
    <sheet name="เพลี้ยกระโดดสีน้ำตาล" sheetId="9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state="hidden" r:id="rId24"/>
    <sheet name="โรคใบขีดสีน้ำตาล" sheetId="88" state="hidden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ผลกาแฟ" sheetId="102" state="hidden" r:id="rId48"/>
    <sheet name="มอดเจาะเมล็ดกาแฟ" sheetId="113" state="hidden" r:id="rId49"/>
    <sheet name="หนอนปลอกเล็ก" sheetId="3" r:id="rId50"/>
    <sheet name="หนอนหัวดำ ปาล์ม" sheetId="114" r:id="rId51"/>
    <sheet name="หนอนหน้าแมว" sheetId="105" r:id="rId52"/>
    <sheet name="ด้วงแรด ปาล์ม" sheetId="7" r:id="rId53"/>
    <sheet name="ด้วงกุหลาบ" sheetId="8" r:id="rId54"/>
    <sheet name="โรคลำต้นเน่า" sheetId="10" r:id="rId55"/>
    <sheet name="โรคทะลายเน่า" sheetId="40" r:id="rId56"/>
    <sheet name="โรคใบจุด ปาล์ม" sheetId="41" r:id="rId57"/>
    <sheet name="โรคใบจุดสาหร่าย ปาล์ม" sheetId="42" r:id="rId58"/>
    <sheet name="โรครากขาว" sheetId="44" r:id="rId59"/>
    <sheet name="โรคใบร่วงยางพาราชนิดใหม่" sheetId="45" r:id="rId60"/>
    <sheet name="โรคใบร่วงยางพารา" sheetId="46" r:id="rId61"/>
    <sheet name="โรคราแป้งยางพารา" sheetId="133" r:id="rId62"/>
    <sheet name="โรคเส้นดำยางพารา" sheetId="134" r:id="rId63"/>
    <sheet name="โรคหน้ายางแห้ง" sheetId="101" r:id="rId64"/>
    <sheet name="ด้วงหนวดยาว (กาแฟ)" sheetId="132" state="hidden" r:id="rId65"/>
    <sheet name="หนอนกาแฟสีแดง" sheetId="37" r:id="rId66"/>
    <sheet name="โรคราสนิม" sheetId="36" state="hidden" r:id="rId67"/>
    <sheet name="โรคก้านทางใบเน่า" sheetId="43" state="hidden" r:id="rId68"/>
    <sheet name="โรคราแป้ง1" sheetId="47" state="hidden" r:id="rId69"/>
    <sheet name="หนอนเจาะกิ่งลำต้น" sheetId="104" state="hidden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 (FAW)" sheetId="56" r:id="rId83"/>
    <sheet name="เพลี้ยแป้ง ทุเรียน" sheetId="57" r:id="rId84"/>
    <sheet name="เพลี้ยไฟ ทุเรียน" sheetId="58" r:id="rId85"/>
    <sheet name="เพลี้ยไก่แจ้ทุเรียน" sheetId="59" r:id="rId86"/>
    <sheet name="เพลี้ยหอยเกล็ด" sheetId="60" r:id="rId87"/>
    <sheet name="เพลี้ยจั๊กจั่นฝอย" sheetId="61" r:id="rId88"/>
    <sheet name="หนอนเจาะผล" sheetId="107" r:id="rId89"/>
    <sheet name="หนอนเจาะเมล็ดทุเรียน" sheetId="63" r:id="rId90"/>
    <sheet name="ไรแดงทุเรียน" sheetId="62" r:id="rId91"/>
    <sheet name="มอดเจาะลำต้นทุเรียน" sheetId="115" r:id="rId92"/>
    <sheet name="ด้วงหนวดยาวเจาะลำต้นทุเรียน" sheetId="116" state="hidden" r:id="rId93"/>
    <sheet name="หนอนกินใบทุเรียน" sheetId="117" r:id="rId94"/>
    <sheet name="โรครากเน่าโคนเน่า" sheetId="64" r:id="rId95"/>
    <sheet name="โรคราดำ ทุเรียน" sheetId="65" r:id="rId96"/>
    <sheet name="โรคราสีชมพู" sheetId="66" r:id="rId97"/>
    <sheet name="โรคใบติดหรือใบไหม้" sheetId="67" r:id="rId98"/>
    <sheet name="โรคใบจุดสาหร่าย (durian)" sheetId="68" r:id="rId99"/>
    <sheet name="โรคกิ่งแห้งทุเรียน" sheetId="118" r:id="rId100"/>
    <sheet name="โรคแอนแทรกโนสทุเรียน" sheetId="119" r:id="rId101"/>
    <sheet name="แมลงดำหนาม1" sheetId="84" state="hidden" r:id="rId102"/>
    <sheet name="โรคผลเน่า" sheetId="103" r:id="rId103"/>
    <sheet name="เพลี้ยแป้ง (ลำไย)" sheetId="69" r:id="rId104"/>
    <sheet name="หนอนคืบกินใบ (ลำไย)" sheetId="108" r:id="rId105"/>
    <sheet name="ไรกำมะหยี่" sheetId="120" r:id="rId106"/>
    <sheet name="หนอนม้วนใบ" sheetId="121" r:id="rId107"/>
    <sheet name="มวนลำไย" sheetId="123" r:id="rId108"/>
    <sheet name="หนอนเจาะกิ่งและลำต้น" sheetId="122" state="hidden" r:id="rId109"/>
    <sheet name="เพลี้ยไฟลำไย" sheetId="124" state="hidden" r:id="rId110"/>
    <sheet name="หนอนกินดอกลำไย" sheetId="125" state="hidden" r:id="rId111"/>
    <sheet name="โรคพุ่มไม้กวาด" sheetId="70" r:id="rId112"/>
    <sheet name="โรคราดำ (ลำไย)" sheetId="71" r:id="rId113"/>
    <sheet name="โรคใบจุด (mangosteen)" sheetId="72" r:id="rId114"/>
    <sheet name="โรคแอนแทรคโนส" sheetId="73" state="hidden" r:id="rId115"/>
    <sheet name="โรคใบจุดสาหร่าย (mangosteen)" sheetId="74" r:id="rId116"/>
    <sheet name="โรคใบแห้งและขอบใบแห้ง" sheetId="126" state="hidden" r:id="rId117"/>
    <sheet name="เพลี้ยไฟ (mangosteen)" sheetId="75" r:id="rId118"/>
    <sheet name="เพลี้ยแป้ง" sheetId="127" state="hidden" r:id="rId119"/>
    <sheet name="ไรแดง(มังคุด)" sheetId="128" state="hidden" r:id="rId120"/>
    <sheet name="หนอนกินใบ" sheetId="76" r:id="rId121"/>
    <sheet name="หนอนชอนใบ" sheetId="77" r:id="rId122"/>
    <sheet name="เพลี้ยแป้ง (เงาะ)" sheetId="78" r:id="rId123"/>
    <sheet name="เพลี้ยไฟ (เงาะ)" sheetId="129" state="hidden" r:id="rId124"/>
    <sheet name="หนอนคืบกินใบ" sheetId="79" r:id="rId125"/>
    <sheet name="หนอนกินช่อดอก" sheetId="130" state="hidden" r:id="rId126"/>
    <sheet name="โรคใบจุดสาหร่าย(เงาะ)" sheetId="80" r:id="rId127"/>
    <sheet name="โรคราแป้ง (เงาะ)" sheetId="81" r:id="rId128"/>
    <sheet name="โรคขอบใบแห้ง (เงาะ)" sheetId="131" state="hidden" r:id="rId129"/>
    <sheet name="24.11.64" sheetId="1" state="hidden" r:id="rId130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29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ไรแดง!$B$5:$B$59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29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29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Z7" i="24" l="1"/>
  <c r="C4" i="29"/>
  <c r="C4" i="26"/>
  <c r="C4" i="83"/>
  <c r="C4" i="31"/>
  <c r="C4" i="9"/>
  <c r="C4" i="96"/>
  <c r="C4" i="27"/>
  <c r="K4" i="25"/>
  <c r="I4" i="25"/>
  <c r="H4" i="25"/>
  <c r="C4" i="25"/>
  <c r="I4" i="96"/>
  <c r="D4" i="96"/>
  <c r="E4" i="96"/>
  <c r="F4" i="96"/>
  <c r="G4" i="96"/>
  <c r="H4" i="96"/>
  <c r="C4" i="109" l="1"/>
  <c r="D4" i="109"/>
  <c r="E4" i="109"/>
  <c r="F4" i="109"/>
  <c r="G4" i="109"/>
  <c r="H4" i="109"/>
  <c r="I4" i="109"/>
  <c r="J4" i="109"/>
  <c r="L4" i="109"/>
  <c r="H59" i="48" l="1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F72" i="101" l="1"/>
  <c r="F71" i="101"/>
  <c r="F70" i="101"/>
  <c r="F69" i="101"/>
  <c r="F68" i="101"/>
  <c r="F67" i="101"/>
  <c r="F66" i="101"/>
  <c r="F65" i="101"/>
  <c r="F64" i="101"/>
  <c r="F63" i="101"/>
  <c r="F62" i="101"/>
  <c r="F61" i="101"/>
  <c r="F60" i="101"/>
  <c r="F59" i="101"/>
  <c r="F58" i="101"/>
  <c r="F57" i="101"/>
  <c r="F56" i="101"/>
  <c r="F55" i="101"/>
  <c r="F54" i="101"/>
  <c r="F53" i="101"/>
  <c r="F52" i="101"/>
  <c r="F51" i="101"/>
  <c r="F50" i="101"/>
  <c r="F49" i="101"/>
  <c r="F48" i="101"/>
  <c r="F47" i="101"/>
  <c r="F46" i="101"/>
  <c r="F45" i="101"/>
  <c r="F44" i="101"/>
  <c r="F43" i="101"/>
  <c r="F42" i="101"/>
  <c r="F41" i="101"/>
  <c r="F40" i="101"/>
  <c r="F39" i="101"/>
  <c r="F38" i="101"/>
  <c r="F37" i="101"/>
  <c r="F36" i="101"/>
  <c r="F35" i="101"/>
  <c r="F34" i="101"/>
  <c r="F33" i="101"/>
  <c r="F32" i="101"/>
  <c r="F31" i="101"/>
  <c r="F30" i="101"/>
  <c r="F29" i="101"/>
  <c r="F28" i="101"/>
  <c r="F27" i="101"/>
  <c r="F26" i="101"/>
  <c r="F25" i="101"/>
  <c r="F24" i="101"/>
  <c r="F23" i="101"/>
  <c r="F22" i="101"/>
  <c r="F21" i="101"/>
  <c r="F20" i="101"/>
  <c r="F19" i="101"/>
  <c r="F18" i="101"/>
  <c r="F17" i="101"/>
  <c r="F16" i="101"/>
  <c r="F15" i="101"/>
  <c r="F14" i="101"/>
  <c r="F13" i="101"/>
  <c r="F12" i="101"/>
  <c r="F11" i="101"/>
  <c r="F10" i="101"/>
  <c r="F9" i="101"/>
  <c r="F8" i="101"/>
  <c r="F7" i="101"/>
  <c r="F6" i="101"/>
  <c r="F5" i="101"/>
  <c r="F72" i="134"/>
  <c r="F71" i="134"/>
  <c r="F70" i="134"/>
  <c r="F69" i="134"/>
  <c r="F68" i="134"/>
  <c r="F67" i="134"/>
  <c r="F66" i="134"/>
  <c r="F65" i="134"/>
  <c r="F64" i="134"/>
  <c r="F63" i="134"/>
  <c r="F62" i="134"/>
  <c r="F61" i="134"/>
  <c r="F60" i="134"/>
  <c r="F59" i="134"/>
  <c r="F58" i="134"/>
  <c r="F57" i="134"/>
  <c r="F56" i="134"/>
  <c r="F55" i="134"/>
  <c r="F54" i="134"/>
  <c r="F53" i="134"/>
  <c r="F52" i="134"/>
  <c r="F51" i="134"/>
  <c r="F50" i="134"/>
  <c r="F49" i="134"/>
  <c r="F48" i="134"/>
  <c r="F47" i="134"/>
  <c r="F46" i="134"/>
  <c r="F45" i="134"/>
  <c r="F44" i="134"/>
  <c r="F43" i="134"/>
  <c r="F42" i="134"/>
  <c r="F41" i="134"/>
  <c r="F40" i="134"/>
  <c r="F39" i="134"/>
  <c r="F38" i="134"/>
  <c r="F37" i="134"/>
  <c r="F36" i="134"/>
  <c r="F35" i="134"/>
  <c r="F34" i="134"/>
  <c r="F33" i="134"/>
  <c r="F32" i="134"/>
  <c r="F31" i="134"/>
  <c r="F30" i="134"/>
  <c r="F29" i="134"/>
  <c r="F28" i="134"/>
  <c r="F27" i="134"/>
  <c r="F26" i="134"/>
  <c r="F25" i="134"/>
  <c r="F24" i="134"/>
  <c r="F23" i="134"/>
  <c r="F22" i="134"/>
  <c r="F21" i="134"/>
  <c r="F20" i="134"/>
  <c r="F19" i="134"/>
  <c r="F18" i="134"/>
  <c r="F17" i="134"/>
  <c r="F16" i="134"/>
  <c r="F15" i="134"/>
  <c r="F14" i="134"/>
  <c r="F13" i="134"/>
  <c r="F12" i="134"/>
  <c r="F11" i="134"/>
  <c r="F10" i="134"/>
  <c r="F9" i="134"/>
  <c r="F8" i="134"/>
  <c r="F7" i="134"/>
  <c r="F6" i="134"/>
  <c r="F5" i="134"/>
  <c r="F72" i="133"/>
  <c r="F71" i="133"/>
  <c r="F70" i="133"/>
  <c r="F69" i="133"/>
  <c r="F68" i="133"/>
  <c r="F67" i="133"/>
  <c r="F66" i="133"/>
  <c r="F65" i="133"/>
  <c r="F64" i="133"/>
  <c r="F63" i="133"/>
  <c r="F62" i="133"/>
  <c r="F61" i="133"/>
  <c r="F60" i="133"/>
  <c r="F59" i="133"/>
  <c r="F58" i="133"/>
  <c r="F57" i="133"/>
  <c r="F56" i="133"/>
  <c r="F55" i="133"/>
  <c r="F54" i="133"/>
  <c r="F53" i="133"/>
  <c r="F52" i="133"/>
  <c r="F51" i="133"/>
  <c r="F50" i="133"/>
  <c r="F49" i="133"/>
  <c r="F48" i="133"/>
  <c r="F47" i="133"/>
  <c r="F46" i="133"/>
  <c r="F45" i="133"/>
  <c r="F44" i="133"/>
  <c r="F43" i="133"/>
  <c r="F42" i="133"/>
  <c r="F41" i="133"/>
  <c r="F40" i="133"/>
  <c r="F39" i="133"/>
  <c r="F38" i="133"/>
  <c r="F37" i="133"/>
  <c r="F36" i="133"/>
  <c r="F35" i="133"/>
  <c r="F34" i="133"/>
  <c r="F33" i="133"/>
  <c r="F32" i="133"/>
  <c r="F31" i="133"/>
  <c r="F30" i="133"/>
  <c r="F29" i="133"/>
  <c r="F28" i="133"/>
  <c r="F27" i="133"/>
  <c r="F26" i="133"/>
  <c r="F25" i="133"/>
  <c r="F24" i="133"/>
  <c r="F23" i="133"/>
  <c r="F22" i="133"/>
  <c r="F21" i="133"/>
  <c r="F20" i="133"/>
  <c r="F19" i="133"/>
  <c r="F18" i="133"/>
  <c r="F17" i="133"/>
  <c r="F16" i="133"/>
  <c r="F15" i="133"/>
  <c r="F14" i="133"/>
  <c r="F13" i="133"/>
  <c r="F12" i="133"/>
  <c r="F11" i="133"/>
  <c r="F10" i="133"/>
  <c r="F9" i="133"/>
  <c r="F8" i="133"/>
  <c r="F7" i="133"/>
  <c r="F6" i="133"/>
  <c r="F5" i="133"/>
  <c r="F72" i="46"/>
  <c r="F71" i="46"/>
  <c r="F70" i="46"/>
  <c r="F69" i="46"/>
  <c r="F68" i="46"/>
  <c r="F67" i="46"/>
  <c r="F66" i="46"/>
  <c r="F65" i="46"/>
  <c r="F64" i="46"/>
  <c r="F63" i="46"/>
  <c r="F62" i="46"/>
  <c r="F61" i="46"/>
  <c r="F60" i="46"/>
  <c r="F59" i="46"/>
  <c r="F58" i="46"/>
  <c r="F57" i="46"/>
  <c r="F56" i="46"/>
  <c r="F55" i="46"/>
  <c r="F54" i="46"/>
  <c r="F53" i="46"/>
  <c r="F52" i="46"/>
  <c r="F51" i="46"/>
  <c r="F50" i="46"/>
  <c r="F49" i="46"/>
  <c r="F48" i="46"/>
  <c r="F47" i="46"/>
  <c r="F46" i="46"/>
  <c r="F45" i="46"/>
  <c r="F44" i="46"/>
  <c r="F43" i="46"/>
  <c r="F42" i="46"/>
  <c r="F41" i="46"/>
  <c r="F40" i="46"/>
  <c r="F39" i="46"/>
  <c r="F38" i="46"/>
  <c r="F37" i="46"/>
  <c r="F36" i="46"/>
  <c r="F35" i="46"/>
  <c r="F33" i="46"/>
  <c r="F32" i="46"/>
  <c r="F31" i="46"/>
  <c r="F30" i="46"/>
  <c r="F29" i="46"/>
  <c r="F28" i="46"/>
  <c r="F27" i="46"/>
  <c r="F26" i="46"/>
  <c r="F25" i="46"/>
  <c r="F24" i="46"/>
  <c r="F23" i="46"/>
  <c r="F22" i="46"/>
  <c r="F21" i="46"/>
  <c r="F20" i="46"/>
  <c r="F19" i="46"/>
  <c r="F18" i="46"/>
  <c r="F17" i="46"/>
  <c r="F16" i="46"/>
  <c r="F15" i="46"/>
  <c r="F14" i="46"/>
  <c r="F13" i="46"/>
  <c r="F12" i="46"/>
  <c r="F11" i="46"/>
  <c r="F10" i="46"/>
  <c r="F9" i="46"/>
  <c r="F8" i="46"/>
  <c r="F7" i="46"/>
  <c r="F6" i="46"/>
  <c r="F5" i="46"/>
  <c r="F72" i="45"/>
  <c r="F71" i="45"/>
  <c r="F70" i="45"/>
  <c r="F69" i="45"/>
  <c r="F68" i="45"/>
  <c r="F67" i="45"/>
  <c r="F66" i="45"/>
  <c r="F65" i="45"/>
  <c r="F64" i="45"/>
  <c r="F63" i="45"/>
  <c r="F62" i="45"/>
  <c r="F61" i="45"/>
  <c r="F60" i="45"/>
  <c r="F59" i="45"/>
  <c r="F58" i="45"/>
  <c r="F57" i="45"/>
  <c r="F56" i="45"/>
  <c r="F55" i="45"/>
  <c r="F54" i="45"/>
  <c r="F53" i="45"/>
  <c r="F52" i="45"/>
  <c r="F51" i="45"/>
  <c r="F50" i="45"/>
  <c r="F49" i="45"/>
  <c r="F48" i="45"/>
  <c r="F47" i="45"/>
  <c r="F46" i="45"/>
  <c r="F45" i="45"/>
  <c r="F44" i="45"/>
  <c r="F43" i="45"/>
  <c r="F42" i="45"/>
  <c r="F41" i="45"/>
  <c r="F40" i="45"/>
  <c r="F39" i="45"/>
  <c r="F38" i="45"/>
  <c r="F37" i="45"/>
  <c r="F36" i="45"/>
  <c r="F35" i="45"/>
  <c r="F34" i="45"/>
  <c r="F33" i="45"/>
  <c r="F32" i="45"/>
  <c r="F31" i="45"/>
  <c r="F30" i="45"/>
  <c r="F29" i="45"/>
  <c r="F28" i="45"/>
  <c r="F27" i="45"/>
  <c r="F26" i="45"/>
  <c r="F25" i="45"/>
  <c r="F24" i="45"/>
  <c r="F23" i="45"/>
  <c r="F22" i="45"/>
  <c r="F21" i="45"/>
  <c r="F20" i="45"/>
  <c r="F19" i="45"/>
  <c r="F18" i="45"/>
  <c r="F17" i="45"/>
  <c r="F16" i="45"/>
  <c r="F15" i="45"/>
  <c r="F14" i="45"/>
  <c r="F13" i="45"/>
  <c r="F12" i="45"/>
  <c r="F11" i="45"/>
  <c r="F10" i="45"/>
  <c r="F9" i="45"/>
  <c r="F8" i="45"/>
  <c r="F7" i="45"/>
  <c r="F6" i="45"/>
  <c r="F5" i="45"/>
  <c r="F72" i="44"/>
  <c r="F70" i="44"/>
  <c r="F69" i="44"/>
  <c r="F68" i="44"/>
  <c r="F67" i="44"/>
  <c r="F66" i="44"/>
  <c r="F65" i="44"/>
  <c r="F64" i="44"/>
  <c r="F63" i="44"/>
  <c r="F62" i="44"/>
  <c r="F61" i="44"/>
  <c r="F60" i="44"/>
  <c r="F59" i="44"/>
  <c r="F58" i="44"/>
  <c r="F57" i="44"/>
  <c r="F56" i="44"/>
  <c r="F55" i="44"/>
  <c r="F54" i="44"/>
  <c r="F53" i="44"/>
  <c r="F52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F10" i="44"/>
  <c r="F9" i="44"/>
  <c r="F8" i="44"/>
  <c r="F7" i="44"/>
  <c r="F6" i="44"/>
  <c r="F5" i="44"/>
  <c r="F73" i="42" l="1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73" i="105"/>
  <c r="F72" i="105"/>
  <c r="F71" i="105"/>
  <c r="F70" i="105"/>
  <c r="F69" i="105"/>
  <c r="F68" i="105"/>
  <c r="F67" i="105"/>
  <c r="F66" i="105"/>
  <c r="F65" i="105"/>
  <c r="F64" i="105"/>
  <c r="F63" i="105"/>
  <c r="F62" i="105"/>
  <c r="F61" i="105"/>
  <c r="F60" i="105"/>
  <c r="F59" i="105"/>
  <c r="F58" i="105"/>
  <c r="F57" i="105"/>
  <c r="F56" i="105"/>
  <c r="F55" i="105"/>
  <c r="F54" i="105"/>
  <c r="F53" i="105"/>
  <c r="F52" i="105"/>
  <c r="F51" i="105"/>
  <c r="F50" i="105"/>
  <c r="F49" i="105"/>
  <c r="F48" i="105"/>
  <c r="F47" i="105"/>
  <c r="F46" i="105"/>
  <c r="F45" i="105"/>
  <c r="F44" i="105"/>
  <c r="F43" i="105"/>
  <c r="F42" i="105"/>
  <c r="F41" i="105"/>
  <c r="F40" i="105"/>
  <c r="F39" i="105"/>
  <c r="F38" i="105"/>
  <c r="F37" i="105"/>
  <c r="F36" i="105"/>
  <c r="F35" i="105"/>
  <c r="F34" i="105"/>
  <c r="F33" i="105"/>
  <c r="F32" i="105"/>
  <c r="F31" i="105"/>
  <c r="F30" i="105"/>
  <c r="F29" i="105"/>
  <c r="F28" i="105"/>
  <c r="F27" i="105"/>
  <c r="F26" i="105"/>
  <c r="F25" i="105"/>
  <c r="F24" i="105"/>
  <c r="F23" i="105"/>
  <c r="F22" i="105"/>
  <c r="F21" i="105"/>
  <c r="F20" i="105"/>
  <c r="F19" i="105"/>
  <c r="F18" i="105"/>
  <c r="F17" i="105"/>
  <c r="F16" i="105"/>
  <c r="F15" i="105"/>
  <c r="F14" i="105"/>
  <c r="F13" i="105"/>
  <c r="F12" i="105"/>
  <c r="F11" i="105"/>
  <c r="F10" i="105"/>
  <c r="F9" i="105"/>
  <c r="F8" i="105"/>
  <c r="F7" i="105"/>
  <c r="F6" i="105"/>
  <c r="F5" i="105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I75" i="39" l="1"/>
  <c r="G75" i="39"/>
  <c r="I74" i="39"/>
  <c r="G74" i="39"/>
  <c r="I73" i="39"/>
  <c r="G73" i="39"/>
  <c r="I72" i="39"/>
  <c r="G72" i="39"/>
  <c r="I71" i="39"/>
  <c r="G71" i="39"/>
  <c r="I70" i="39"/>
  <c r="G70" i="39"/>
  <c r="I69" i="39"/>
  <c r="G69" i="39"/>
  <c r="I68" i="39"/>
  <c r="G68" i="39"/>
  <c r="I67" i="39"/>
  <c r="G67" i="39"/>
  <c r="I66" i="39"/>
  <c r="G66" i="39"/>
  <c r="I65" i="39"/>
  <c r="G65" i="39"/>
  <c r="I64" i="39"/>
  <c r="G64" i="39"/>
  <c r="I63" i="39"/>
  <c r="G63" i="39"/>
  <c r="I62" i="39"/>
  <c r="G62" i="39"/>
  <c r="I61" i="39"/>
  <c r="G61" i="39"/>
  <c r="I60" i="39"/>
  <c r="G60" i="39"/>
  <c r="I59" i="39"/>
  <c r="G59" i="39"/>
  <c r="I58" i="39"/>
  <c r="G58" i="39"/>
  <c r="I57" i="39"/>
  <c r="G57" i="39"/>
  <c r="I56" i="39"/>
  <c r="G56" i="39"/>
  <c r="I55" i="39"/>
  <c r="G55" i="39"/>
  <c r="I54" i="39"/>
  <c r="G54" i="39"/>
  <c r="I53" i="39"/>
  <c r="G53" i="39"/>
  <c r="I52" i="39"/>
  <c r="G52" i="39"/>
  <c r="I51" i="39"/>
  <c r="G51" i="39"/>
  <c r="I50" i="39"/>
  <c r="G50" i="39"/>
  <c r="I49" i="39"/>
  <c r="G49" i="39"/>
  <c r="I48" i="39"/>
  <c r="G48" i="39"/>
  <c r="I47" i="39"/>
  <c r="G47" i="39"/>
  <c r="I46" i="39"/>
  <c r="G46" i="39"/>
  <c r="I45" i="39"/>
  <c r="G45" i="39"/>
  <c r="I44" i="39"/>
  <c r="G44" i="39"/>
  <c r="I43" i="39"/>
  <c r="G43" i="39"/>
  <c r="I42" i="39"/>
  <c r="G42" i="39"/>
  <c r="I41" i="39"/>
  <c r="G41" i="39"/>
  <c r="I40" i="39"/>
  <c r="G40" i="39"/>
  <c r="I39" i="39"/>
  <c r="G39" i="39"/>
  <c r="I38" i="39"/>
  <c r="G38" i="39"/>
  <c r="I37" i="39"/>
  <c r="G37" i="39"/>
  <c r="I36" i="39"/>
  <c r="G36" i="39"/>
  <c r="I35" i="39"/>
  <c r="G35" i="39"/>
  <c r="I34" i="39"/>
  <c r="G34" i="39"/>
  <c r="I33" i="39"/>
  <c r="G33" i="39"/>
  <c r="I32" i="39"/>
  <c r="G32" i="39"/>
  <c r="I31" i="39"/>
  <c r="G31" i="39"/>
  <c r="I30" i="39"/>
  <c r="G30" i="39"/>
  <c r="I29" i="39"/>
  <c r="G29" i="39"/>
  <c r="I28" i="39"/>
  <c r="G28" i="39"/>
  <c r="I27" i="39"/>
  <c r="G27" i="39"/>
  <c r="I26" i="39"/>
  <c r="G26" i="39"/>
  <c r="I25" i="39"/>
  <c r="G25" i="39"/>
  <c r="I24" i="39"/>
  <c r="G24" i="39"/>
  <c r="I23" i="39"/>
  <c r="G23" i="39"/>
  <c r="I22" i="39"/>
  <c r="G22" i="39"/>
  <c r="I21" i="39"/>
  <c r="G21" i="39"/>
  <c r="I20" i="39"/>
  <c r="G20" i="39"/>
  <c r="I19" i="39"/>
  <c r="G19" i="39"/>
  <c r="I18" i="39"/>
  <c r="G18" i="39"/>
  <c r="I17" i="39"/>
  <c r="G17" i="39"/>
  <c r="I16" i="39"/>
  <c r="G16" i="39"/>
  <c r="I15" i="39"/>
  <c r="G15" i="39"/>
  <c r="I14" i="39"/>
  <c r="G14" i="39"/>
  <c r="I13" i="39"/>
  <c r="G13" i="39"/>
  <c r="I12" i="39"/>
  <c r="G12" i="39"/>
  <c r="I11" i="39"/>
  <c r="G11" i="39"/>
  <c r="I10" i="39"/>
  <c r="G10" i="39"/>
  <c r="I9" i="39"/>
  <c r="G9" i="39"/>
  <c r="I8" i="39"/>
  <c r="G8" i="39"/>
  <c r="I7" i="39"/>
  <c r="G7" i="39"/>
  <c r="I6" i="39"/>
  <c r="G6" i="39"/>
  <c r="I75" i="35"/>
  <c r="G75" i="35"/>
  <c r="I74" i="35"/>
  <c r="G74" i="35"/>
  <c r="I73" i="35"/>
  <c r="G73" i="35"/>
  <c r="I72" i="35"/>
  <c r="G72" i="35"/>
  <c r="I71" i="35"/>
  <c r="G71" i="35"/>
  <c r="I70" i="35"/>
  <c r="G70" i="35"/>
  <c r="I69" i="35"/>
  <c r="G69" i="35"/>
  <c r="I68" i="35"/>
  <c r="G68" i="35"/>
  <c r="I67" i="35"/>
  <c r="G67" i="35"/>
  <c r="I66" i="35"/>
  <c r="G66" i="35"/>
  <c r="I65" i="35"/>
  <c r="G65" i="35"/>
  <c r="I64" i="35"/>
  <c r="G64" i="35"/>
  <c r="I63" i="35"/>
  <c r="G63" i="35"/>
  <c r="I62" i="35"/>
  <c r="G62" i="35"/>
  <c r="I61" i="35"/>
  <c r="G61" i="35"/>
  <c r="I60" i="35"/>
  <c r="G60" i="35"/>
  <c r="I59" i="35"/>
  <c r="G59" i="35"/>
  <c r="I58" i="35"/>
  <c r="G58" i="35"/>
  <c r="I57" i="35"/>
  <c r="G57" i="35"/>
  <c r="I56" i="35"/>
  <c r="G56" i="35"/>
  <c r="I55" i="35"/>
  <c r="G55" i="35"/>
  <c r="I54" i="35"/>
  <c r="G54" i="35"/>
  <c r="I53" i="35"/>
  <c r="G53" i="35"/>
  <c r="I52" i="35"/>
  <c r="G52" i="35"/>
  <c r="I51" i="35"/>
  <c r="G51" i="35"/>
  <c r="I50" i="35"/>
  <c r="G50" i="35"/>
  <c r="I49" i="35"/>
  <c r="G49" i="35"/>
  <c r="I48" i="35"/>
  <c r="G48" i="35"/>
  <c r="I47" i="35"/>
  <c r="G47" i="35"/>
  <c r="I46" i="35"/>
  <c r="G46" i="35"/>
  <c r="I45" i="35"/>
  <c r="G45" i="35"/>
  <c r="I44" i="35"/>
  <c r="G44" i="35"/>
  <c r="I43" i="35"/>
  <c r="G43" i="35"/>
  <c r="I42" i="35"/>
  <c r="G42" i="35"/>
  <c r="I41" i="35"/>
  <c r="G41" i="35"/>
  <c r="I40" i="35"/>
  <c r="G40" i="35"/>
  <c r="I39" i="35"/>
  <c r="G39" i="35"/>
  <c r="I38" i="35"/>
  <c r="G38" i="35"/>
  <c r="I37" i="35"/>
  <c r="G37" i="35"/>
  <c r="I36" i="35"/>
  <c r="G36" i="35"/>
  <c r="I35" i="35"/>
  <c r="G35" i="35"/>
  <c r="I34" i="35"/>
  <c r="G34" i="35"/>
  <c r="I33" i="35"/>
  <c r="G33" i="35"/>
  <c r="I32" i="35"/>
  <c r="G32" i="35"/>
  <c r="I31" i="35"/>
  <c r="G31" i="35"/>
  <c r="I30" i="35"/>
  <c r="G30" i="35"/>
  <c r="I29" i="35"/>
  <c r="G29" i="35"/>
  <c r="I28" i="35"/>
  <c r="G28" i="35"/>
  <c r="I27" i="35"/>
  <c r="G27" i="35"/>
  <c r="I26" i="35"/>
  <c r="G26" i="35"/>
  <c r="I25" i="35"/>
  <c r="G25" i="35"/>
  <c r="I24" i="35"/>
  <c r="G24" i="35"/>
  <c r="I23" i="35"/>
  <c r="G23" i="35"/>
  <c r="I22" i="35"/>
  <c r="G22" i="35"/>
  <c r="I21" i="35"/>
  <c r="G21" i="35"/>
  <c r="I20" i="35"/>
  <c r="G20" i="35"/>
  <c r="I19" i="35"/>
  <c r="G19" i="35"/>
  <c r="I18" i="35"/>
  <c r="G18" i="35"/>
  <c r="I17" i="35"/>
  <c r="G17" i="35"/>
  <c r="I16" i="35"/>
  <c r="G16" i="35"/>
  <c r="I15" i="35"/>
  <c r="G15" i="35"/>
  <c r="I14" i="35"/>
  <c r="G14" i="35"/>
  <c r="I13" i="35"/>
  <c r="G13" i="35"/>
  <c r="I12" i="35"/>
  <c r="G12" i="35"/>
  <c r="I11" i="35"/>
  <c r="G11" i="35"/>
  <c r="I10" i="35"/>
  <c r="G10" i="35"/>
  <c r="I9" i="35"/>
  <c r="G9" i="35"/>
  <c r="I8" i="35"/>
  <c r="G8" i="35"/>
  <c r="I7" i="35"/>
  <c r="G7" i="35"/>
  <c r="I6" i="35"/>
  <c r="G6" i="35"/>
  <c r="I75" i="34"/>
  <c r="G75" i="34"/>
  <c r="I74" i="34"/>
  <c r="G74" i="34"/>
  <c r="I73" i="34"/>
  <c r="G73" i="34"/>
  <c r="I72" i="34"/>
  <c r="G72" i="34"/>
  <c r="I71" i="34"/>
  <c r="G71" i="34"/>
  <c r="I70" i="34"/>
  <c r="G70" i="34"/>
  <c r="I69" i="34"/>
  <c r="G69" i="34"/>
  <c r="I68" i="34"/>
  <c r="G68" i="34"/>
  <c r="I67" i="34"/>
  <c r="G67" i="34"/>
  <c r="I66" i="34"/>
  <c r="G66" i="34"/>
  <c r="I65" i="34"/>
  <c r="G65" i="34"/>
  <c r="I64" i="34"/>
  <c r="G64" i="34"/>
  <c r="I63" i="34"/>
  <c r="G63" i="34"/>
  <c r="I62" i="34"/>
  <c r="G62" i="34"/>
  <c r="I61" i="34"/>
  <c r="G61" i="34"/>
  <c r="I60" i="34"/>
  <c r="G60" i="34"/>
  <c r="I59" i="34"/>
  <c r="G59" i="34"/>
  <c r="I58" i="34"/>
  <c r="G58" i="34"/>
  <c r="I57" i="34"/>
  <c r="G57" i="34"/>
  <c r="I56" i="34"/>
  <c r="G56" i="34"/>
  <c r="I55" i="34"/>
  <c r="G55" i="34"/>
  <c r="I54" i="34"/>
  <c r="G54" i="34"/>
  <c r="I53" i="34"/>
  <c r="G53" i="34"/>
  <c r="I52" i="34"/>
  <c r="G52" i="34"/>
  <c r="I51" i="34"/>
  <c r="G51" i="34"/>
  <c r="I50" i="34"/>
  <c r="G50" i="34"/>
  <c r="I49" i="34"/>
  <c r="G49" i="34"/>
  <c r="I48" i="34"/>
  <c r="G48" i="34"/>
  <c r="I47" i="34"/>
  <c r="G47" i="34"/>
  <c r="I46" i="34"/>
  <c r="G46" i="34"/>
  <c r="I45" i="34"/>
  <c r="G45" i="34"/>
  <c r="I44" i="34"/>
  <c r="G44" i="34"/>
  <c r="I43" i="34"/>
  <c r="G43" i="34"/>
  <c r="I42" i="34"/>
  <c r="G42" i="34"/>
  <c r="I41" i="34"/>
  <c r="G41" i="34"/>
  <c r="I40" i="34"/>
  <c r="G40" i="34"/>
  <c r="I39" i="34"/>
  <c r="G39" i="34"/>
  <c r="I38" i="34"/>
  <c r="G38" i="34"/>
  <c r="I37" i="34"/>
  <c r="G37" i="34"/>
  <c r="I36" i="34"/>
  <c r="G36" i="34"/>
  <c r="I35" i="34"/>
  <c r="G35" i="34"/>
  <c r="I34" i="34"/>
  <c r="G34" i="34"/>
  <c r="I33" i="34"/>
  <c r="G33" i="34"/>
  <c r="I32" i="34"/>
  <c r="G32" i="34"/>
  <c r="I31" i="34"/>
  <c r="G31" i="34"/>
  <c r="I30" i="34"/>
  <c r="G30" i="34"/>
  <c r="I29" i="34"/>
  <c r="G29" i="34"/>
  <c r="I28" i="34"/>
  <c r="G28" i="34"/>
  <c r="I27" i="34"/>
  <c r="G27" i="34"/>
  <c r="I26" i="34"/>
  <c r="G26" i="34"/>
  <c r="I25" i="34"/>
  <c r="G25" i="34"/>
  <c r="I24" i="34"/>
  <c r="G24" i="34"/>
  <c r="I23" i="34"/>
  <c r="G23" i="34"/>
  <c r="I22" i="34"/>
  <c r="G22" i="34"/>
  <c r="I21" i="34"/>
  <c r="G21" i="34"/>
  <c r="I20" i="34"/>
  <c r="G20" i="34"/>
  <c r="I19" i="34"/>
  <c r="G19" i="34"/>
  <c r="I18" i="34"/>
  <c r="G18" i="34"/>
  <c r="I17" i="34"/>
  <c r="G17" i="34"/>
  <c r="I16" i="34"/>
  <c r="G16" i="34"/>
  <c r="I15" i="34"/>
  <c r="G15" i="34"/>
  <c r="I14" i="34"/>
  <c r="G14" i="34"/>
  <c r="I13" i="34"/>
  <c r="G13" i="34"/>
  <c r="I12" i="34"/>
  <c r="G12" i="34"/>
  <c r="I11" i="34"/>
  <c r="G11" i="34"/>
  <c r="I10" i="34"/>
  <c r="G10" i="34"/>
  <c r="I9" i="34"/>
  <c r="G9" i="34"/>
  <c r="I8" i="34"/>
  <c r="G8" i="34"/>
  <c r="I7" i="34"/>
  <c r="G7" i="34"/>
  <c r="I6" i="34"/>
  <c r="G6" i="34"/>
  <c r="M75" i="33"/>
  <c r="K75" i="33"/>
  <c r="M74" i="33"/>
  <c r="K74" i="33"/>
  <c r="M73" i="33"/>
  <c r="K73" i="33"/>
  <c r="M72" i="33"/>
  <c r="K72" i="33"/>
  <c r="M71" i="33"/>
  <c r="K71" i="33"/>
  <c r="M70" i="33"/>
  <c r="K70" i="33"/>
  <c r="M69" i="33"/>
  <c r="K69" i="33"/>
  <c r="M68" i="33"/>
  <c r="K68" i="33"/>
  <c r="M67" i="33"/>
  <c r="K67" i="33"/>
  <c r="M66" i="33"/>
  <c r="K66" i="33"/>
  <c r="M65" i="33"/>
  <c r="K65" i="33"/>
  <c r="M64" i="33"/>
  <c r="K64" i="33"/>
  <c r="M63" i="33"/>
  <c r="K63" i="33"/>
  <c r="M62" i="33"/>
  <c r="K62" i="33"/>
  <c r="M61" i="33"/>
  <c r="K61" i="33"/>
  <c r="M60" i="33"/>
  <c r="K60" i="33"/>
  <c r="M59" i="33"/>
  <c r="K59" i="33"/>
  <c r="M58" i="33"/>
  <c r="K58" i="33"/>
  <c r="M57" i="33"/>
  <c r="K57" i="33"/>
  <c r="M56" i="33"/>
  <c r="K56" i="33"/>
  <c r="M55" i="33"/>
  <c r="K55" i="33"/>
  <c r="M54" i="33"/>
  <c r="K54" i="33"/>
  <c r="M53" i="33"/>
  <c r="K53" i="33"/>
  <c r="M52" i="33"/>
  <c r="K52" i="33"/>
  <c r="M51" i="33"/>
  <c r="K51" i="33"/>
  <c r="M50" i="33"/>
  <c r="K50" i="33"/>
  <c r="M49" i="33"/>
  <c r="K49" i="33"/>
  <c r="M48" i="33"/>
  <c r="K48" i="33"/>
  <c r="M47" i="33"/>
  <c r="K47" i="33"/>
  <c r="M46" i="33"/>
  <c r="K46" i="33"/>
  <c r="M45" i="33"/>
  <c r="K45" i="33"/>
  <c r="M44" i="33"/>
  <c r="K44" i="33"/>
  <c r="M43" i="33"/>
  <c r="K43" i="33"/>
  <c r="M42" i="33"/>
  <c r="K42" i="33"/>
  <c r="M41" i="33"/>
  <c r="K41" i="33"/>
  <c r="M40" i="33"/>
  <c r="K40" i="33"/>
  <c r="M39" i="33"/>
  <c r="K39" i="33"/>
  <c r="M38" i="33"/>
  <c r="K38" i="33"/>
  <c r="M37" i="33"/>
  <c r="K37" i="33"/>
  <c r="M36" i="33"/>
  <c r="K36" i="33"/>
  <c r="M35" i="33"/>
  <c r="K35" i="33"/>
  <c r="M34" i="33"/>
  <c r="K34" i="33"/>
  <c r="M33" i="33"/>
  <c r="K33" i="33"/>
  <c r="M32" i="33"/>
  <c r="K32" i="33"/>
  <c r="M31" i="33"/>
  <c r="K31" i="33"/>
  <c r="M30" i="33"/>
  <c r="K30" i="33"/>
  <c r="M29" i="33"/>
  <c r="K29" i="33"/>
  <c r="M28" i="33"/>
  <c r="K28" i="33"/>
  <c r="M27" i="33"/>
  <c r="K27" i="33"/>
  <c r="M26" i="33"/>
  <c r="K26" i="33"/>
  <c r="M25" i="33"/>
  <c r="K25" i="33"/>
  <c r="M24" i="33"/>
  <c r="K24" i="33"/>
  <c r="M23" i="33"/>
  <c r="K23" i="33"/>
  <c r="M22" i="33"/>
  <c r="K22" i="33"/>
  <c r="M21" i="33"/>
  <c r="K21" i="33"/>
  <c r="M20" i="33"/>
  <c r="K20" i="33"/>
  <c r="M19" i="33"/>
  <c r="K19" i="33"/>
  <c r="M18" i="33"/>
  <c r="K18" i="33"/>
  <c r="M17" i="33"/>
  <c r="K17" i="33"/>
  <c r="M16" i="33"/>
  <c r="K16" i="33"/>
  <c r="M15" i="33"/>
  <c r="K15" i="33"/>
  <c r="M14" i="33"/>
  <c r="K14" i="33"/>
  <c r="M13" i="33"/>
  <c r="K13" i="33"/>
  <c r="M12" i="33"/>
  <c r="K12" i="33"/>
  <c r="M11" i="33"/>
  <c r="K11" i="33"/>
  <c r="M10" i="33"/>
  <c r="K10" i="33"/>
  <c r="M9" i="33"/>
  <c r="K9" i="33"/>
  <c r="M8" i="33"/>
  <c r="K8" i="33"/>
  <c r="M7" i="33"/>
  <c r="K7" i="33"/>
  <c r="M6" i="33"/>
  <c r="K6" i="33"/>
  <c r="M75" i="32"/>
  <c r="K75" i="32"/>
  <c r="M74" i="32"/>
  <c r="K74" i="32"/>
  <c r="M73" i="32"/>
  <c r="K73" i="32"/>
  <c r="M72" i="32"/>
  <c r="K72" i="32"/>
  <c r="M71" i="32"/>
  <c r="K71" i="32"/>
  <c r="M70" i="32"/>
  <c r="K70" i="32"/>
  <c r="M69" i="32"/>
  <c r="K69" i="32"/>
  <c r="M68" i="32"/>
  <c r="K68" i="32"/>
  <c r="M67" i="32"/>
  <c r="K67" i="32"/>
  <c r="M66" i="32"/>
  <c r="K66" i="32"/>
  <c r="M65" i="32"/>
  <c r="K65" i="32"/>
  <c r="M64" i="32"/>
  <c r="K64" i="32"/>
  <c r="M63" i="32"/>
  <c r="K63" i="32"/>
  <c r="M62" i="32"/>
  <c r="K62" i="32"/>
  <c r="M61" i="32"/>
  <c r="K61" i="32"/>
  <c r="M60" i="32"/>
  <c r="K60" i="32"/>
  <c r="M59" i="32"/>
  <c r="K59" i="32"/>
  <c r="M58" i="32"/>
  <c r="K58" i="32"/>
  <c r="M57" i="32"/>
  <c r="K57" i="32"/>
  <c r="M56" i="32"/>
  <c r="K56" i="32"/>
  <c r="M55" i="32"/>
  <c r="K55" i="32"/>
  <c r="M54" i="32"/>
  <c r="K54" i="32"/>
  <c r="M53" i="32"/>
  <c r="K53" i="32"/>
  <c r="M52" i="32"/>
  <c r="K52" i="32"/>
  <c r="M51" i="32"/>
  <c r="K51" i="32"/>
  <c r="M50" i="32"/>
  <c r="K50" i="32"/>
  <c r="M49" i="32"/>
  <c r="K49" i="32"/>
  <c r="M48" i="32"/>
  <c r="K48" i="32"/>
  <c r="M47" i="32"/>
  <c r="K47" i="32"/>
  <c r="M46" i="32"/>
  <c r="K46" i="32"/>
  <c r="M45" i="32"/>
  <c r="K45" i="32"/>
  <c r="M44" i="32"/>
  <c r="K44" i="32"/>
  <c r="M43" i="32"/>
  <c r="K43" i="32"/>
  <c r="M42" i="32"/>
  <c r="K42" i="32"/>
  <c r="M41" i="32"/>
  <c r="K41" i="32"/>
  <c r="M40" i="32"/>
  <c r="K40" i="32"/>
  <c r="M39" i="32"/>
  <c r="K39" i="32"/>
  <c r="M38" i="32"/>
  <c r="K38" i="32"/>
  <c r="M37" i="32"/>
  <c r="K37" i="32"/>
  <c r="M36" i="32"/>
  <c r="K36" i="32"/>
  <c r="M35" i="32"/>
  <c r="K35" i="32"/>
  <c r="M34" i="32"/>
  <c r="K34" i="32"/>
  <c r="M33" i="32"/>
  <c r="K33" i="32"/>
  <c r="M32" i="32"/>
  <c r="K32" i="32"/>
  <c r="M31" i="32"/>
  <c r="K31" i="32"/>
  <c r="M30" i="32"/>
  <c r="K30" i="32"/>
  <c r="M29" i="32"/>
  <c r="K29" i="32"/>
  <c r="M28" i="32"/>
  <c r="K28" i="32"/>
  <c r="M27" i="32"/>
  <c r="K27" i="32"/>
  <c r="M26" i="32"/>
  <c r="K26" i="32"/>
  <c r="M25" i="32"/>
  <c r="K25" i="32"/>
  <c r="M24" i="32"/>
  <c r="K24" i="32"/>
  <c r="M23" i="32"/>
  <c r="K23" i="32"/>
  <c r="M22" i="32"/>
  <c r="K22" i="32"/>
  <c r="M21" i="32"/>
  <c r="K21" i="32"/>
  <c r="M20" i="32"/>
  <c r="K20" i="32"/>
  <c r="M19" i="32"/>
  <c r="K19" i="32"/>
  <c r="M18" i="32"/>
  <c r="K18" i="32"/>
  <c r="M17" i="32"/>
  <c r="K17" i="32"/>
  <c r="M16" i="32"/>
  <c r="K16" i="32"/>
  <c r="M15" i="32"/>
  <c r="K15" i="32"/>
  <c r="M14" i="32"/>
  <c r="K14" i="32"/>
  <c r="M13" i="32"/>
  <c r="K13" i="32"/>
  <c r="M12" i="32"/>
  <c r="K12" i="32"/>
  <c r="M11" i="32"/>
  <c r="K11" i="32"/>
  <c r="M10" i="32"/>
  <c r="K10" i="32"/>
  <c r="M9" i="32"/>
  <c r="K9" i="32"/>
  <c r="M8" i="32"/>
  <c r="K8" i="32"/>
  <c r="M7" i="32"/>
  <c r="K7" i="32"/>
  <c r="M6" i="32"/>
  <c r="K6" i="32"/>
  <c r="G79" i="96" l="1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1" i="96"/>
  <c r="G60" i="96"/>
  <c r="G59" i="96"/>
  <c r="G58" i="96"/>
  <c r="G57" i="96"/>
  <c r="G56" i="96"/>
  <c r="G55" i="96"/>
  <c r="G54" i="96"/>
  <c r="G53" i="96"/>
  <c r="G52" i="96"/>
  <c r="G51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3" i="29"/>
  <c r="G62" i="29"/>
  <c r="G61" i="29"/>
  <c r="G60" i="29"/>
  <c r="G59" i="29"/>
  <c r="G58" i="29"/>
  <c r="G57" i="29"/>
  <c r="G56" i="29"/>
  <c r="G55" i="29"/>
  <c r="G54" i="29"/>
  <c r="G53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3" i="26"/>
  <c r="G62" i="26"/>
  <c r="G61" i="26"/>
  <c r="G60" i="26"/>
  <c r="G59" i="26"/>
  <c r="G58" i="26"/>
  <c r="G57" i="26"/>
  <c r="G56" i="26"/>
  <c r="G55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9" i="83"/>
  <c r="G78" i="83"/>
  <c r="G77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3" i="83"/>
  <c r="G60" i="83"/>
  <c r="G59" i="83"/>
  <c r="G58" i="83"/>
  <c r="G57" i="83"/>
  <c r="G56" i="83"/>
  <c r="G55" i="83"/>
  <c r="G54" i="83"/>
  <c r="G53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9" i="31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2" i="31"/>
  <c r="G61" i="31"/>
  <c r="G60" i="31"/>
  <c r="G59" i="31"/>
  <c r="G58" i="31"/>
  <c r="G57" i="31"/>
  <c r="G56" i="31"/>
  <c r="G55" i="31"/>
  <c r="G54" i="31"/>
  <c r="G53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5" i="9"/>
  <c r="G62" i="9"/>
  <c r="G61" i="9"/>
  <c r="G60" i="9"/>
  <c r="G59" i="9"/>
  <c r="G58" i="9"/>
  <c r="G57" i="9"/>
  <c r="G56" i="9"/>
  <c r="G55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79" i="27"/>
  <c r="G78" i="27"/>
  <c r="G77" i="27"/>
  <c r="G76" i="27"/>
  <c r="G75" i="27"/>
  <c r="G74" i="27"/>
  <c r="G73" i="27"/>
  <c r="G72" i="27"/>
  <c r="G71" i="27"/>
  <c r="G70" i="27"/>
  <c r="G69" i="27"/>
  <c r="G68" i="27"/>
  <c r="G67" i="27"/>
  <c r="G66" i="27"/>
  <c r="G64" i="27"/>
  <c r="G61" i="27"/>
  <c r="G60" i="27"/>
  <c r="G59" i="27"/>
  <c r="G58" i="27"/>
  <c r="G57" i="27"/>
  <c r="G56" i="27"/>
  <c r="G55" i="27"/>
  <c r="G53" i="27"/>
  <c r="G52" i="27"/>
  <c r="G51" i="27"/>
  <c r="G50" i="27"/>
  <c r="G49" i="27"/>
  <c r="G48" i="27"/>
  <c r="G47" i="27"/>
  <c r="G46" i="27"/>
  <c r="G45" i="27"/>
  <c r="G44" i="27"/>
  <c r="G43" i="27"/>
  <c r="G42" i="27"/>
  <c r="G41" i="27"/>
  <c r="G40" i="27"/>
  <c r="G39" i="27"/>
  <c r="G38" i="27"/>
  <c r="G37" i="27"/>
  <c r="G36" i="27"/>
  <c r="G35" i="27"/>
  <c r="G34" i="27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8" i="27"/>
  <c r="G7" i="27"/>
  <c r="G6" i="27"/>
  <c r="G5" i="27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2" i="25"/>
  <c r="G59" i="25"/>
  <c r="G58" i="25"/>
  <c r="G57" i="25"/>
  <c r="G56" i="25"/>
  <c r="G55" i="25"/>
  <c r="G54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F5" i="103" l="1"/>
  <c r="F4" i="119"/>
  <c r="F4" i="118"/>
  <c r="F4" i="67"/>
  <c r="F4" i="64"/>
  <c r="F4" i="115"/>
  <c r="F4" i="66"/>
  <c r="F4" i="65"/>
  <c r="C4" i="117"/>
  <c r="C4" i="107"/>
  <c r="F4" i="59"/>
  <c r="C4" i="58"/>
  <c r="C4" i="57"/>
  <c r="C4" i="71" l="1"/>
  <c r="C4" i="70"/>
  <c r="C4" i="123"/>
  <c r="C4" i="121"/>
  <c r="C4" i="108"/>
  <c r="C4" i="69"/>
  <c r="C4" i="77" l="1"/>
  <c r="C4" i="76"/>
  <c r="C4" i="75"/>
  <c r="C4" i="74"/>
  <c r="C4" i="72"/>
  <c r="D4" i="81"/>
  <c r="C4" i="80"/>
  <c r="C4" i="78"/>
  <c r="C4" i="53" l="1"/>
  <c r="J55" i="56" l="1"/>
  <c r="H55" i="56"/>
  <c r="D4" i="56"/>
  <c r="E4" i="56"/>
  <c r="F4" i="56"/>
  <c r="G4" i="56"/>
  <c r="C4" i="56"/>
  <c r="K49" i="106" l="1"/>
  <c r="I49" i="106"/>
  <c r="D4" i="106"/>
  <c r="E4" i="106"/>
  <c r="F4" i="106"/>
  <c r="G4" i="106"/>
  <c r="H4" i="106"/>
  <c r="C4" i="106"/>
  <c r="K49" i="110"/>
  <c r="I49" i="110"/>
  <c r="D4" i="110"/>
  <c r="E4" i="110"/>
  <c r="F4" i="110"/>
  <c r="G4" i="110"/>
  <c r="H4" i="110"/>
  <c r="C4" i="110"/>
  <c r="K49" i="55"/>
  <c r="I49" i="55"/>
  <c r="D4" i="55"/>
  <c r="E4" i="55"/>
  <c r="F4" i="55"/>
  <c r="G4" i="55"/>
  <c r="H4" i="55"/>
  <c r="C4" i="55"/>
  <c r="CG10" i="24"/>
  <c r="C4" i="54"/>
  <c r="K49" i="54"/>
  <c r="I49" i="54"/>
  <c r="D4" i="54"/>
  <c r="E4" i="54"/>
  <c r="F4" i="54"/>
  <c r="G4" i="54"/>
  <c r="H4" i="54"/>
  <c r="C4" i="51" l="1"/>
  <c r="C4" i="49"/>
  <c r="C4" i="48" l="1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01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C4" i="13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C4" i="46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C4" i="45"/>
  <c r="BH3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C4" i="4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BC11" i="24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I73" i="42"/>
  <c r="G73" i="42"/>
  <c r="D4" i="42"/>
  <c r="E4" i="42"/>
  <c r="F4" i="42"/>
  <c r="BC98" i="24" s="1"/>
  <c r="C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C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D4" i="40"/>
  <c r="E4" i="40"/>
  <c r="F4" i="40"/>
  <c r="C4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F4" i="10"/>
  <c r="C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C4" i="8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D4" i="7"/>
  <c r="E4" i="7"/>
  <c r="F4" i="7"/>
  <c r="C4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A98" i="24" s="1"/>
  <c r="C4" i="105"/>
  <c r="BB101" i="24"/>
  <c r="BB99" i="24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7" i="24"/>
  <c r="BB10" i="24"/>
  <c r="I73" i="114"/>
  <c r="I4" i="114" s="1"/>
  <c r="G73" i="114"/>
  <c r="G4" i="114" s="1"/>
  <c r="D4" i="114"/>
  <c r="E4" i="114"/>
  <c r="F4" i="114"/>
  <c r="C4" i="114"/>
  <c r="AU99" i="24"/>
  <c r="AU98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D4" i="3"/>
  <c r="E4" i="3"/>
  <c r="F4" i="3"/>
  <c r="C4" i="3"/>
  <c r="AW3" i="24" s="1"/>
  <c r="AU68" i="24" l="1"/>
  <c r="I4" i="3"/>
  <c r="AU101" i="24" s="1"/>
  <c r="AU48" i="24"/>
  <c r="BB58" i="24"/>
  <c r="AX27" i="24"/>
  <c r="AY58" i="24"/>
  <c r="AW48" i="24"/>
  <c r="BC27" i="24"/>
  <c r="AY68" i="24"/>
  <c r="BA77" i="24"/>
  <c r="AX58" i="24"/>
  <c r="AX77" i="24"/>
  <c r="AW27" i="24"/>
  <c r="BC58" i="24"/>
  <c r="BA58" i="24"/>
  <c r="AW77" i="24"/>
  <c r="AY48" i="24"/>
  <c r="BC77" i="24"/>
  <c r="BB68" i="24"/>
  <c r="BB48" i="24"/>
  <c r="BA68" i="24"/>
  <c r="AW58" i="24"/>
  <c r="AU58" i="24"/>
  <c r="AW68" i="24"/>
  <c r="BC68" i="24"/>
  <c r="BA27" i="24"/>
  <c r="BA48" i="24"/>
  <c r="BB27" i="24"/>
  <c r="AX68" i="24"/>
  <c r="AY77" i="24"/>
  <c r="AY27" i="24"/>
  <c r="AU27" i="24"/>
  <c r="AU77" i="24"/>
  <c r="BC48" i="24"/>
  <c r="BB77" i="24"/>
  <c r="AX48" i="24"/>
  <c r="G4" i="3"/>
  <c r="D4" i="37" l="1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E5" i="39"/>
  <c r="F5" i="39"/>
  <c r="G5" i="39"/>
  <c r="AP99" i="24" s="1"/>
  <c r="H5" i="39"/>
  <c r="AP7" i="24" s="1"/>
  <c r="I5" i="39"/>
  <c r="AP98" i="24" s="1"/>
  <c r="C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E5" i="35"/>
  <c r="F5" i="35"/>
  <c r="G5" i="35"/>
  <c r="AO99" i="24" s="1"/>
  <c r="H5" i="35"/>
  <c r="AO7" i="24" s="1"/>
  <c r="I5" i="35"/>
  <c r="AO98" i="24" s="1"/>
  <c r="C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AN98" i="24" s="1"/>
  <c r="AN7" i="24"/>
  <c r="H5" i="34"/>
  <c r="L7" i="34"/>
  <c r="L5" i="34" s="1"/>
  <c r="AN101" i="24" s="1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D5" i="34"/>
  <c r="E5" i="34"/>
  <c r="F5" i="34"/>
  <c r="G5" i="34"/>
  <c r="AN99" i="24" s="1"/>
  <c r="C5" i="34"/>
  <c r="AM99" i="24"/>
  <c r="AM98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AM7" i="24"/>
  <c r="P75" i="33"/>
  <c r="P7" i="33"/>
  <c r="P5" i="33" s="1"/>
  <c r="AM101" i="24" s="1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L5" i="33"/>
  <c r="M5" i="33"/>
  <c r="C5" i="33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C5" i="32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AL98" i="24" s="1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K5" i="29"/>
  <c r="P6" i="32"/>
  <c r="K5" i="32"/>
  <c r="AL99" i="24" s="1"/>
  <c r="L5" i="32"/>
  <c r="AL7" i="24" s="1"/>
  <c r="J5" i="32"/>
  <c r="I5" i="32"/>
  <c r="H5" i="32"/>
  <c r="G5" i="32"/>
  <c r="F5" i="32"/>
  <c r="E5" i="32"/>
  <c r="D5" i="32"/>
  <c r="J5" i="39" l="1"/>
  <c r="L5" i="39"/>
  <c r="AP101" i="24" s="1"/>
  <c r="J5" i="35"/>
  <c r="N5" i="33"/>
  <c r="AM77" i="24"/>
  <c r="AO3" i="24"/>
  <c r="AR100" i="24" s="1"/>
  <c r="N5" i="32"/>
  <c r="P5" i="32"/>
  <c r="AL101" i="24" s="1"/>
  <c r="AQ100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K79" i="29"/>
  <c r="I79" i="29"/>
  <c r="D4" i="29"/>
  <c r="E4" i="29"/>
  <c r="F4" i="29"/>
  <c r="G4" i="29"/>
  <c r="H4" i="29"/>
  <c r="K77" i="26"/>
  <c r="K78" i="26"/>
  <c r="K79" i="26"/>
  <c r="I77" i="26"/>
  <c r="I78" i="26"/>
  <c r="I79" i="26"/>
  <c r="D4" i="26"/>
  <c r="E4" i="26"/>
  <c r="F4" i="26"/>
  <c r="G4" i="26"/>
  <c r="H4" i="26"/>
  <c r="K79" i="83"/>
  <c r="I79" i="83"/>
  <c r="D4" i="83"/>
  <c r="E4" i="83"/>
  <c r="F4" i="83"/>
  <c r="G4" i="83"/>
  <c r="H4" i="83"/>
  <c r="I77" i="9"/>
  <c r="I78" i="9"/>
  <c r="I79" i="9"/>
  <c r="K79" i="9"/>
  <c r="D4" i="9"/>
  <c r="E4" i="9"/>
  <c r="F4" i="9"/>
  <c r="G4" i="9"/>
  <c r="H4" i="9"/>
  <c r="K79" i="27"/>
  <c r="I79" i="27"/>
  <c r="D4" i="27"/>
  <c r="E4" i="27"/>
  <c r="F4" i="27"/>
  <c r="G4" i="27"/>
  <c r="H4" i="27"/>
  <c r="E4" i="25"/>
  <c r="D4" i="25"/>
  <c r="F4" i="25"/>
  <c r="G4" i="25"/>
  <c r="K79" i="25"/>
  <c r="K68" i="26" l="1"/>
  <c r="C4" i="79" l="1"/>
  <c r="F4" i="78"/>
  <c r="F4" i="74"/>
  <c r="F4" i="120"/>
  <c r="F4" i="108"/>
  <c r="C4" i="118" l="1"/>
  <c r="C4" i="68"/>
  <c r="C4" i="59"/>
  <c r="G5" i="57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5" i="106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5" i="54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5" i="110"/>
  <c r="I4" i="110" s="1"/>
  <c r="I4" i="106" l="1"/>
  <c r="I4" i="55"/>
  <c r="I4" i="54"/>
  <c r="CI7" i="24"/>
  <c r="CK7" i="24"/>
  <c r="CL7" i="24"/>
  <c r="CM7" i="24"/>
  <c r="CN7" i="24"/>
  <c r="CO7" i="24"/>
  <c r="CP7" i="24"/>
  <c r="CQ7" i="24"/>
  <c r="CR7" i="24"/>
  <c r="C4" i="52" l="1"/>
  <c r="C4" i="50"/>
  <c r="D4" i="134" l="1"/>
  <c r="E4" i="134"/>
  <c r="F4" i="134"/>
  <c r="I72" i="134"/>
  <c r="G72" i="134"/>
  <c r="D4" i="133"/>
  <c r="E4" i="133"/>
  <c r="F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D4" i="44"/>
  <c r="E4" i="44"/>
  <c r="F4" i="44"/>
  <c r="I72" i="44"/>
  <c r="G72" i="44"/>
  <c r="D4" i="101"/>
  <c r="E4" i="101"/>
  <c r="F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K78" i="29" l="1"/>
  <c r="I78" i="29"/>
  <c r="I78" i="83"/>
  <c r="K78" i="83"/>
  <c r="K5" i="9"/>
  <c r="K78" i="9"/>
  <c r="O98" i="24"/>
  <c r="K78" i="27"/>
  <c r="I78" i="27"/>
  <c r="K7" i="24"/>
  <c r="I54" i="25"/>
  <c r="K78" i="25"/>
  <c r="K98" i="24"/>
  <c r="EK11" i="24" l="1"/>
  <c r="C4" i="81" l="1"/>
  <c r="F4" i="77"/>
  <c r="F4" i="123"/>
  <c r="F4" i="121"/>
  <c r="C4" i="120"/>
  <c r="F4" i="68" l="1"/>
  <c r="F4" i="61"/>
  <c r="G5" i="58"/>
  <c r="F4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4" i="53"/>
  <c r="G55" i="53"/>
  <c r="G56" i="53"/>
  <c r="G57" i="53"/>
  <c r="G58" i="53"/>
  <c r="G59" i="53"/>
  <c r="G60" i="53"/>
  <c r="G61" i="53"/>
  <c r="G62" i="53"/>
  <c r="G63" i="53"/>
  <c r="G64" i="53"/>
  <c r="G65" i="53"/>
  <c r="G5" i="53"/>
  <c r="G4" i="53" l="1"/>
  <c r="J6" i="109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9" i="109"/>
  <c r="J5" i="109"/>
  <c r="I4" i="52"/>
  <c r="L59" i="50"/>
  <c r="J59" i="50"/>
  <c r="L59" i="49"/>
  <c r="J59" i="49"/>
  <c r="L59" i="48" l="1"/>
  <c r="J59" i="48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BI97" i="24" l="1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Q99" i="24"/>
  <c r="F4" i="70"/>
  <c r="G7" i="103" l="1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D4" i="63"/>
  <c r="G5" i="103" l="1"/>
  <c r="F4" i="81"/>
  <c r="F4" i="80"/>
  <c r="E4" i="53" l="1"/>
  <c r="L59" i="109" l="1"/>
  <c r="L59" i="52"/>
  <c r="J59" i="52"/>
  <c r="L59" i="51"/>
  <c r="J59" i="51"/>
  <c r="G4" i="49"/>
  <c r="I6" i="25" l="1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" i="25"/>
  <c r="O17" i="24" l="1"/>
  <c r="H4" i="50" l="1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I4" i="51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50" l="1"/>
  <c r="J4" i="49"/>
  <c r="L50" i="50"/>
  <c r="D4" i="48" l="1"/>
  <c r="E4" i="48"/>
  <c r="F4" i="48"/>
  <c r="G4" i="48"/>
  <c r="H4" i="48"/>
  <c r="I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D4" i="108"/>
  <c r="E4" i="108"/>
  <c r="G77" i="69"/>
  <c r="G78" i="69"/>
  <c r="G79" i="69"/>
  <c r="I77" i="69"/>
  <c r="I78" i="69"/>
  <c r="I79" i="69"/>
  <c r="D4" i="69"/>
  <c r="E4" i="69"/>
  <c r="F4" i="69"/>
  <c r="F4" i="76" l="1"/>
  <c r="F4" i="128"/>
  <c r="F4" i="127"/>
  <c r="F4" i="73"/>
  <c r="F4" i="72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79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8" i="24"/>
  <c r="EF99" i="24"/>
  <c r="I4" i="119" l="1"/>
  <c r="G4" i="69"/>
  <c r="I4" i="69"/>
  <c r="I5" i="103"/>
  <c r="EF101" i="24" s="1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CX79" i="24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H4" i="56" l="1"/>
  <c r="ET8" i="24"/>
  <c r="F4" i="53" l="1"/>
  <c r="C4" i="28" l="1"/>
  <c r="EF9" i="24" l="1"/>
  <c r="EF8" i="24" s="1"/>
  <c r="EF97" i="24" l="1"/>
  <c r="EF6" i="24"/>
  <c r="D4" i="76" l="1"/>
  <c r="F4" i="122"/>
  <c r="E4" i="66" l="1"/>
  <c r="C4" i="60"/>
  <c r="BO3" i="24" l="1"/>
  <c r="D4" i="132"/>
  <c r="BL4" i="24" l="1"/>
  <c r="CX7" i="24" l="1"/>
  <c r="C4" i="88" l="1"/>
  <c r="C4" i="131" l="1"/>
  <c r="C4" i="130"/>
  <c r="C4" i="129"/>
  <c r="C4" i="128"/>
  <c r="C4" i="127"/>
  <c r="F4" i="75"/>
  <c r="C4" i="126"/>
  <c r="C4" i="73"/>
  <c r="C4" i="119" l="1"/>
  <c r="C4" i="67"/>
  <c r="C4" i="66"/>
  <c r="C4" i="65"/>
  <c r="ED99" i="24" s="1"/>
  <c r="C4" i="64"/>
  <c r="C4" i="116"/>
  <c r="C4" i="115"/>
  <c r="C4" i="62"/>
  <c r="C4" i="63"/>
  <c r="C4" i="61"/>
  <c r="D4" i="102" l="1"/>
  <c r="C4" i="99" l="1"/>
  <c r="I77" i="30" l="1"/>
  <c r="I78" i="30"/>
  <c r="K78" i="31"/>
  <c r="I77" i="31"/>
  <c r="I78" i="31"/>
  <c r="I78" i="82"/>
  <c r="I76" i="28"/>
  <c r="I77" i="28"/>
  <c r="E4" i="127"/>
  <c r="D4" i="65" l="1"/>
  <c r="F4" i="62"/>
  <c r="F4" i="60"/>
  <c r="E4" i="57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98" i="24" l="1"/>
  <c r="BQ77" i="24"/>
  <c r="BQ68" i="24"/>
  <c r="BQ58" i="24"/>
  <c r="BQ95" i="24"/>
  <c r="BQ48" i="24"/>
  <c r="BQ27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D4" i="78" l="1"/>
  <c r="E4" i="77" l="1"/>
  <c r="E4" i="128"/>
  <c r="E4" i="75"/>
  <c r="F4" i="126"/>
  <c r="D4" i="73"/>
  <c r="E4" i="72"/>
  <c r="E4" i="71" l="1"/>
  <c r="D4" i="123"/>
  <c r="E4" i="122"/>
  <c r="E4" i="119" l="1"/>
  <c r="E4" i="68"/>
  <c r="D4" i="66"/>
  <c r="E4" i="64"/>
  <c r="E4" i="117"/>
  <c r="D4" i="116"/>
  <c r="E4" i="115"/>
  <c r="F4" i="63"/>
  <c r="F4" i="107"/>
  <c r="E4" i="61"/>
  <c r="D4" i="60"/>
  <c r="F4" i="58"/>
  <c r="CX98" i="24" l="1"/>
  <c r="D4" i="53" l="1"/>
  <c r="E4" i="37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6" i="126"/>
  <c r="G76" i="126"/>
  <c r="I75" i="126"/>
  <c r="G75" i="126"/>
  <c r="I74" i="126"/>
  <c r="G74" i="126"/>
  <c r="I73" i="126"/>
  <c r="G73" i="126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I79" i="123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E4" i="123"/>
  <c r="FU7" i="24" s="1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E4" i="121"/>
  <c r="FQ7" i="24" s="1"/>
  <c r="D4" i="121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E4" i="120"/>
  <c r="FP7" i="24" s="1"/>
  <c r="D4" i="120"/>
  <c r="FP99" i="24"/>
  <c r="G4" i="120" l="1"/>
  <c r="G4" i="121"/>
  <c r="G4" i="125"/>
  <c r="I4" i="125"/>
  <c r="I4" i="124"/>
  <c r="G4" i="124"/>
  <c r="I4" i="123"/>
  <c r="FU101" i="24" s="1"/>
  <c r="I4" i="120"/>
  <c r="FP101" i="24" s="1"/>
  <c r="FT98" i="24"/>
  <c r="I4" i="122"/>
  <c r="FR101" i="24" s="1"/>
  <c r="I4" i="121"/>
  <c r="FQ101" i="24" s="1"/>
  <c r="FS101" i="24"/>
  <c r="FS98" i="24"/>
  <c r="FU98" i="24"/>
  <c r="G4" i="122"/>
  <c r="FQ98" i="24"/>
  <c r="FP98" i="24"/>
  <c r="FT101" i="24"/>
  <c r="G4" i="123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D4" i="117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7" l="1"/>
  <c r="G4" i="119"/>
  <c r="G4" i="115"/>
  <c r="G4" i="118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G4" i="99" l="1"/>
  <c r="F4" i="31"/>
  <c r="G4" i="37" l="1"/>
  <c r="G4" i="102"/>
  <c r="F4" i="71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E4" i="102" l="1"/>
  <c r="F4" i="102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E4" i="81"/>
  <c r="G4" i="81" l="1"/>
  <c r="I4" i="81"/>
  <c r="ET99" i="24"/>
  <c r="E4" i="74" l="1"/>
  <c r="D4" i="67" l="1"/>
  <c r="I71" i="8" l="1"/>
  <c r="G71" i="8"/>
  <c r="BN100" i="24" l="1"/>
  <c r="BP100" i="24"/>
  <c r="G4" i="31"/>
  <c r="V3" i="24"/>
  <c r="Q100" i="24" l="1"/>
  <c r="D4" i="75"/>
  <c r="D4" i="70" l="1"/>
  <c r="D4" i="61" l="1"/>
  <c r="E4" i="58"/>
  <c r="D4" i="57"/>
  <c r="D4" i="113" l="1"/>
  <c r="E4" i="88" l="1"/>
  <c r="D4" i="88"/>
  <c r="F4" i="88"/>
  <c r="G4" i="88"/>
  <c r="H4" i="88"/>
  <c r="D4" i="99"/>
  <c r="E4" i="99"/>
  <c r="F4" i="99"/>
  <c r="H4" i="99"/>
  <c r="D4" i="31"/>
  <c r="E4" i="31"/>
  <c r="H4" i="31"/>
  <c r="G4" i="28"/>
  <c r="D4" i="28"/>
  <c r="E4" i="28"/>
  <c r="F4" i="28"/>
  <c r="H4" i="28"/>
  <c r="AA98" i="24" s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4" i="80" l="1"/>
  <c r="E4" i="79"/>
  <c r="EU7" i="24" s="1"/>
  <c r="E4" i="78"/>
  <c r="ET7" i="24" s="1"/>
  <c r="ET6" i="24" s="1"/>
  <c r="ET98" i="24" l="1"/>
  <c r="D4" i="77"/>
  <c r="D4" i="74"/>
  <c r="D4" i="71" l="1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BU101" i="24" l="1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H5" i="37" l="1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D4" i="72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6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BB98" i="24" l="1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B6" i="24" l="1"/>
  <c r="BP27" i="24"/>
  <c r="BP58" i="24"/>
  <c r="BP68" i="24"/>
  <c r="BP77" i="24"/>
  <c r="BP95" i="24"/>
  <c r="BP9" i="24"/>
  <c r="BP48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s="1"/>
  <c r="CJ3" i="24" l="1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F4" i="112"/>
  <c r="E4" i="112"/>
  <c r="CY99" i="24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DF7" i="24"/>
  <c r="E4" i="70"/>
  <c r="E4" i="63"/>
  <c r="E4" i="60"/>
  <c r="CH7" i="24"/>
  <c r="CD98" i="24"/>
  <c r="F4" i="36"/>
  <c r="G4" i="36"/>
  <c r="F4" i="37"/>
  <c r="D4" i="80" l="1"/>
  <c r="D4" i="79"/>
  <c r="E4" i="76" l="1"/>
  <c r="E4" i="73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29" l="1"/>
  <c r="K77" i="83"/>
  <c r="K77" i="27"/>
  <c r="I77" i="27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G4" i="108" l="1"/>
  <c r="I4" i="108"/>
  <c r="FO101" i="24" s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CZ100" i="24" l="1"/>
  <c r="CY100" i="24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4" i="106" s="1"/>
  <c r="K10" i="106"/>
  <c r="K44" i="106"/>
  <c r="CH98" i="24"/>
  <c r="CH101" i="24" l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I4" i="105" l="1"/>
  <c r="G4" i="105"/>
  <c r="BA101" i="24"/>
  <c r="BA8" i="24"/>
  <c r="BA6" i="24" l="1"/>
  <c r="BA97" i="24"/>
  <c r="H5" i="38" l="1"/>
  <c r="I59" i="53" l="1"/>
  <c r="I60" i="53"/>
  <c r="I61" i="53"/>
  <c r="I62" i="53"/>
  <c r="I63" i="53"/>
  <c r="I64" i="53"/>
  <c r="I65" i="53"/>
  <c r="I56" i="53"/>
  <c r="I58" i="53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BR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O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O85" i="24" l="1"/>
  <c r="CX9" i="24" l="1"/>
  <c r="K6" i="9"/>
  <c r="BR79" i="24" l="1"/>
  <c r="BR80" i="24"/>
  <c r="BR81" i="24"/>
  <c r="BR82" i="24"/>
  <c r="BR83" i="24"/>
  <c r="BR84" i="24"/>
  <c r="BR85" i="24"/>
  <c r="BR86" i="24"/>
  <c r="BR87" i="24"/>
  <c r="BR88" i="24"/>
  <c r="BR89" i="24"/>
  <c r="BR90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R78" i="24"/>
  <c r="BO78" i="24"/>
  <c r="BR70" i="24"/>
  <c r="BR71" i="24"/>
  <c r="BR72" i="24"/>
  <c r="BR73" i="24"/>
  <c r="BR74" i="24"/>
  <c r="BR75" i="24"/>
  <c r="BR76" i="24"/>
  <c r="BO70" i="24"/>
  <c r="BO71" i="24"/>
  <c r="BO72" i="24"/>
  <c r="BO73" i="24"/>
  <c r="BO74" i="24"/>
  <c r="BO75" i="24"/>
  <c r="BO76" i="24"/>
  <c r="BR69" i="24"/>
  <c r="BO69" i="24"/>
  <c r="BR60" i="24"/>
  <c r="BR61" i="24"/>
  <c r="BR62" i="24"/>
  <c r="BR63" i="24"/>
  <c r="BR64" i="24"/>
  <c r="BR65" i="24"/>
  <c r="BR66" i="24"/>
  <c r="BR67" i="24"/>
  <c r="BO60" i="24"/>
  <c r="BO61" i="24"/>
  <c r="BO62" i="24"/>
  <c r="BO63" i="24"/>
  <c r="BO64" i="24"/>
  <c r="BO65" i="24"/>
  <c r="BO66" i="24"/>
  <c r="BO67" i="24"/>
  <c r="BR59" i="24"/>
  <c r="BO59" i="24"/>
  <c r="BR50" i="24"/>
  <c r="BR51" i="24"/>
  <c r="BR52" i="24"/>
  <c r="BR53" i="24"/>
  <c r="BR54" i="24"/>
  <c r="BR55" i="24"/>
  <c r="BR56" i="24"/>
  <c r="BR57" i="24"/>
  <c r="BO50" i="24"/>
  <c r="BO51" i="24"/>
  <c r="BO52" i="24"/>
  <c r="BO53" i="24"/>
  <c r="BO54" i="24"/>
  <c r="BO55" i="24"/>
  <c r="BO56" i="24"/>
  <c r="BO57" i="24"/>
  <c r="BR49" i="24"/>
  <c r="BO49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R28" i="24"/>
  <c r="BO28" i="24"/>
  <c r="BR26" i="24"/>
  <c r="BO26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R10" i="24"/>
  <c r="J64" i="10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D4" i="104"/>
  <c r="BO99" i="24" s="1"/>
  <c r="J64" i="102"/>
  <c r="J63" i="102"/>
  <c r="J62" i="102"/>
  <c r="J61" i="102"/>
  <c r="J60" i="102"/>
  <c r="J59" i="102"/>
  <c r="J58" i="102"/>
  <c r="J57" i="102"/>
  <c r="J56" i="102"/>
  <c r="J55" i="102"/>
  <c r="J54" i="102"/>
  <c r="J53" i="102"/>
  <c r="J52" i="102"/>
  <c r="J51" i="102"/>
  <c r="J50" i="102"/>
  <c r="J49" i="102"/>
  <c r="J48" i="102"/>
  <c r="J47" i="102"/>
  <c r="J46" i="102"/>
  <c r="J45" i="102"/>
  <c r="J44" i="102"/>
  <c r="J43" i="102"/>
  <c r="J42" i="102"/>
  <c r="J41" i="102"/>
  <c r="J40" i="102"/>
  <c r="J39" i="102"/>
  <c r="J38" i="102"/>
  <c r="J37" i="102"/>
  <c r="J36" i="102"/>
  <c r="J35" i="102"/>
  <c r="J34" i="102"/>
  <c r="J33" i="102"/>
  <c r="J32" i="102"/>
  <c r="J31" i="102"/>
  <c r="J30" i="102"/>
  <c r="J29" i="102"/>
  <c r="J28" i="102"/>
  <c r="J27" i="102"/>
  <c r="J26" i="102"/>
  <c r="J25" i="102"/>
  <c r="J24" i="102"/>
  <c r="J23" i="102"/>
  <c r="J22" i="102"/>
  <c r="J21" i="102"/>
  <c r="J20" i="102"/>
  <c r="J19" i="102"/>
  <c r="J18" i="102"/>
  <c r="J17" i="102"/>
  <c r="J16" i="102"/>
  <c r="J15" i="102"/>
  <c r="J14" i="102"/>
  <c r="J13" i="102"/>
  <c r="J12" i="102"/>
  <c r="J11" i="102"/>
  <c r="J10" i="102"/>
  <c r="J9" i="102"/>
  <c r="J8" i="102"/>
  <c r="J7" i="102"/>
  <c r="J6" i="102"/>
  <c r="J5" i="102"/>
  <c r="BR7" i="24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AQ68" i="24" l="1"/>
  <c r="BN95" i="24"/>
  <c r="BO95" i="24"/>
  <c r="BO27" i="24"/>
  <c r="BO48" i="24"/>
  <c r="BO68" i="24"/>
  <c r="BO58" i="24"/>
  <c r="BO77" i="24"/>
  <c r="BO9" i="24"/>
  <c r="J4" i="102"/>
  <c r="BR101" i="24" s="1"/>
  <c r="BR48" i="24"/>
  <c r="BR68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H64" i="104"/>
  <c r="BN101" i="24"/>
  <c r="BN98" i="24"/>
  <c r="BR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I4" i="101" l="1"/>
  <c r="BN99" i="24"/>
  <c r="H4" i="102"/>
  <c r="BO8" i="24"/>
  <c r="BJ101" i="24"/>
  <c r="H4" i="10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9" l="1"/>
  <c r="I4" i="99"/>
  <c r="AJ101" i="24"/>
  <c r="K4" i="96"/>
  <c r="AH101" i="24" s="1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K77" i="88"/>
  <c r="I77" i="88"/>
  <c r="K76" i="88"/>
  <c r="I76" i="88"/>
  <c r="K75" i="88"/>
  <c r="I75" i="88"/>
  <c r="K74" i="88"/>
  <c r="I74" i="88"/>
  <c r="K73" i="88"/>
  <c r="I73" i="88"/>
  <c r="K72" i="88"/>
  <c r="I72" i="88"/>
  <c r="K71" i="88"/>
  <c r="I71" i="88"/>
  <c r="K70" i="88"/>
  <c r="I70" i="88"/>
  <c r="K69" i="88"/>
  <c r="I69" i="88"/>
  <c r="K68" i="88"/>
  <c r="I68" i="88"/>
  <c r="K67" i="88"/>
  <c r="I67" i="88"/>
  <c r="K66" i="88"/>
  <c r="I66" i="88"/>
  <c r="K65" i="88"/>
  <c r="I65" i="88"/>
  <c r="K64" i="88"/>
  <c r="I64" i="88"/>
  <c r="K63" i="88"/>
  <c r="I63" i="88"/>
  <c r="K62" i="88"/>
  <c r="I62" i="88"/>
  <c r="K61" i="88"/>
  <c r="I61" i="88"/>
  <c r="K60" i="88"/>
  <c r="I60" i="88"/>
  <c r="K59" i="88"/>
  <c r="I59" i="88"/>
  <c r="K58" i="88"/>
  <c r="I58" i="88"/>
  <c r="K57" i="88"/>
  <c r="I57" i="88"/>
  <c r="K56" i="88"/>
  <c r="I56" i="88"/>
  <c r="K55" i="88"/>
  <c r="I55" i="88"/>
  <c r="K54" i="88"/>
  <c r="I54" i="88"/>
  <c r="K53" i="88"/>
  <c r="I53" i="88"/>
  <c r="K52" i="88"/>
  <c r="I52" i="88"/>
  <c r="K51" i="88"/>
  <c r="I51" i="88"/>
  <c r="K50" i="88"/>
  <c r="I50" i="88"/>
  <c r="K49" i="88"/>
  <c r="I49" i="88"/>
  <c r="K48" i="88"/>
  <c r="I48" i="88"/>
  <c r="K47" i="88"/>
  <c r="I47" i="88"/>
  <c r="K46" i="88"/>
  <c r="I46" i="88"/>
  <c r="K45" i="88"/>
  <c r="I45" i="88"/>
  <c r="K44" i="88"/>
  <c r="I44" i="88"/>
  <c r="K43" i="88"/>
  <c r="I43" i="88"/>
  <c r="K42" i="88"/>
  <c r="I42" i="88"/>
  <c r="K41" i="88"/>
  <c r="I41" i="88"/>
  <c r="K40" i="88"/>
  <c r="I40" i="88"/>
  <c r="K39" i="88"/>
  <c r="I39" i="88"/>
  <c r="K38" i="88"/>
  <c r="I38" i="88"/>
  <c r="K37" i="88"/>
  <c r="I37" i="88"/>
  <c r="K36" i="88"/>
  <c r="I36" i="88"/>
  <c r="K35" i="88"/>
  <c r="I35" i="88"/>
  <c r="K34" i="88"/>
  <c r="I34" i="88"/>
  <c r="K33" i="88"/>
  <c r="I33" i="88"/>
  <c r="K32" i="88"/>
  <c r="I32" i="88"/>
  <c r="K31" i="88"/>
  <c r="I31" i="88"/>
  <c r="K30" i="88"/>
  <c r="I30" i="88"/>
  <c r="K29" i="88"/>
  <c r="I29" i="88"/>
  <c r="K28" i="88"/>
  <c r="I28" i="88"/>
  <c r="K27" i="88"/>
  <c r="I27" i="88"/>
  <c r="K26" i="88"/>
  <c r="I26" i="88"/>
  <c r="K25" i="88"/>
  <c r="I25" i="88"/>
  <c r="K24" i="88"/>
  <c r="I24" i="88"/>
  <c r="K23" i="88"/>
  <c r="I23" i="88"/>
  <c r="K22" i="88"/>
  <c r="I22" i="88"/>
  <c r="K21" i="88"/>
  <c r="I21" i="88"/>
  <c r="K20" i="88"/>
  <c r="I20" i="88"/>
  <c r="K19" i="88"/>
  <c r="I19" i="88"/>
  <c r="K18" i="88"/>
  <c r="I18" i="88"/>
  <c r="K17" i="88"/>
  <c r="I17" i="88"/>
  <c r="K16" i="88"/>
  <c r="I16" i="88"/>
  <c r="K15" i="88"/>
  <c r="I15" i="88"/>
  <c r="K14" i="88"/>
  <c r="I14" i="88"/>
  <c r="K13" i="88"/>
  <c r="I13" i="88"/>
  <c r="K12" i="88"/>
  <c r="I12" i="88"/>
  <c r="K11" i="88"/>
  <c r="I11" i="88"/>
  <c r="K10" i="88"/>
  <c r="I10" i="88"/>
  <c r="K9" i="88"/>
  <c r="I9" i="88"/>
  <c r="K8" i="88"/>
  <c r="I8" i="88"/>
  <c r="K7" i="88"/>
  <c r="I7" i="88"/>
  <c r="K6" i="88"/>
  <c r="I6" i="88"/>
  <c r="K5" i="88"/>
  <c r="I5" i="88"/>
  <c r="X7" i="24"/>
  <c r="X99" i="24"/>
  <c r="X100" i="24" s="1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9" i="24"/>
  <c r="Q101" i="24"/>
  <c r="I4" i="88"/>
  <c r="K4" i="88"/>
  <c r="K4" i="82"/>
  <c r="P101" i="24" s="1"/>
  <c r="X101" i="24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2" l="1"/>
  <c r="G4" i="68"/>
  <c r="G4" i="62"/>
  <c r="G4" i="61"/>
  <c r="G4" i="60"/>
  <c r="G4" i="42"/>
  <c r="G4" i="10"/>
  <c r="G4" i="8"/>
  <c r="G4" i="7"/>
  <c r="G4" i="80"/>
  <c r="G4" i="46"/>
  <c r="G4" i="44"/>
  <c r="G4" i="77"/>
  <c r="G4" i="76"/>
  <c r="G4" i="75"/>
  <c r="G4" i="67"/>
  <c r="G4" i="66"/>
  <c r="G4" i="65"/>
  <c r="G4" i="64"/>
  <c r="G4" i="57"/>
  <c r="J4" i="51"/>
  <c r="G4" i="79"/>
  <c r="G4" i="74"/>
  <c r="G4" i="78"/>
  <c r="G4" i="73"/>
  <c r="G4" i="71"/>
  <c r="G4" i="70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7"/>
  <c r="I4" i="30"/>
  <c r="I4" i="28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J25" i="37"/>
  <c r="J24" i="37"/>
  <c r="J23" i="37"/>
  <c r="J22" i="37"/>
  <c r="J21" i="37"/>
  <c r="J8" i="37"/>
  <c r="J7" i="37"/>
  <c r="J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O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R77" i="24"/>
  <c r="BO6" i="24"/>
  <c r="BR58" i="24"/>
  <c r="BR27" i="24"/>
  <c r="BR9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EE6" i="24" l="1"/>
  <c r="CW8" i="24"/>
  <c r="CW6" i="24" s="1"/>
  <c r="P8" i="24"/>
  <c r="P6" i="24" s="1"/>
  <c r="Q8" i="24"/>
  <c r="FA7" i="24"/>
  <c r="EP8" i="24"/>
  <c r="ER8" i="24"/>
  <c r="ER6" i="24" s="1"/>
  <c r="FL8" i="24"/>
  <c r="BR8" i="24"/>
  <c r="BR6" i="24" s="1"/>
  <c r="CZ8" i="24"/>
  <c r="CZ6" i="24" s="1"/>
  <c r="DD8" i="24"/>
  <c r="DD6" i="24" s="1"/>
  <c r="DA8" i="24"/>
  <c r="DA6" i="24" s="1"/>
  <c r="DE8" i="24"/>
  <c r="DE6" i="24" s="1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4" i="31" s="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8" i="24"/>
  <c r="AJ6" i="24" s="1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79" l="1"/>
  <c r="FU6" i="24"/>
  <c r="FO6" i="24"/>
  <c r="Q6" i="24"/>
  <c r="BJ6" i="24"/>
  <c r="EX97" i="24"/>
  <c r="EY97" i="24"/>
  <c r="FE6" i="24"/>
  <c r="FE97" i="24"/>
  <c r="ET97" i="24"/>
  <c r="EU9" i="24"/>
  <c r="I4" i="78"/>
  <c r="ET101" i="24" s="1"/>
  <c r="FU97" i="24"/>
  <c r="EP6" i="24"/>
  <c r="EP97" i="24"/>
  <c r="I4" i="80"/>
  <c r="EZ101" i="24" s="1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I74" i="73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I75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I76" i="73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I73" i="73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2" l="1"/>
  <c r="I4" i="74"/>
  <c r="I4" i="77"/>
  <c r="FC101" i="24" s="1"/>
  <c r="I4" i="76"/>
  <c r="FD101" i="24" s="1"/>
  <c r="EU8" i="24"/>
  <c r="FJ101" i="24"/>
  <c r="FV7" i="24"/>
  <c r="I4" i="73"/>
  <c r="FF101" i="24" s="1"/>
  <c r="I4" i="75"/>
  <c r="FB101" i="24" s="1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EZ6" i="24" l="1"/>
  <c r="EU6" i="24"/>
  <c r="EV6" i="24"/>
  <c r="FV21" i="24"/>
  <c r="FV13" i="24"/>
  <c r="ES97" i="24"/>
  <c r="EQ7" i="24"/>
  <c r="FM101" i="24"/>
  <c r="FV10" i="24"/>
  <c r="I4" i="71"/>
  <c r="FN101" i="24" s="1"/>
  <c r="FA8" i="24"/>
  <c r="FA6" i="24" s="1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I9" i="57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I5" i="57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I6" i="57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I7" i="57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I8" i="57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65" l="1"/>
  <c r="I4" i="63"/>
  <c r="FC6" i="24"/>
  <c r="FB6" i="24"/>
  <c r="FG6" i="24"/>
  <c r="FJ6" i="24"/>
  <c r="FD6" i="24"/>
  <c r="ED48" i="24"/>
  <c r="DZ101" i="24"/>
  <c r="I4" i="57"/>
  <c r="DV101" i="24" s="1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J4" i="56" s="1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EJ8" i="24" l="1"/>
  <c r="FN6" i="24"/>
  <c r="FM6" i="24"/>
  <c r="ED8" i="24"/>
  <c r="EC8" i="24"/>
  <c r="CX101" i="24"/>
  <c r="FV8" i="24"/>
  <c r="FV6" i="24" s="1"/>
  <c r="FN97" i="24"/>
  <c r="DW8" i="24"/>
  <c r="DX8" i="24"/>
  <c r="CW100" i="24"/>
  <c r="DB100" i="24"/>
  <c r="DC100" i="24"/>
  <c r="DA100" i="24"/>
  <c r="DD100" i="24"/>
  <c r="CU100" i="24"/>
  <c r="DE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I55" i="53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I54" i="53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I57" i="53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CX97" i="24" l="1"/>
  <c r="CX6" i="24"/>
  <c r="I4" i="53"/>
  <c r="CG101" i="24"/>
  <c r="DG101" i="24"/>
  <c r="CF7" i="24"/>
  <c r="CT8" i="24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CG6" i="24" l="1"/>
  <c r="CT6" i="24"/>
  <c r="L4" i="48"/>
  <c r="CE101" i="24" s="1"/>
  <c r="L4" i="52"/>
  <c r="L4" i="51"/>
  <c r="CD101" i="24"/>
  <c r="L4" i="50"/>
  <c r="BV101" i="24" s="1"/>
  <c r="L4" i="49"/>
  <c r="BT101" i="24" s="1"/>
  <c r="BO100" i="24"/>
  <c r="CV7" i="24"/>
  <c r="CT97" i="24"/>
  <c r="DL9" i="24"/>
  <c r="DL8" i="24" s="1"/>
  <c r="DL6" i="24" s="1"/>
  <c r="CG97" i="24"/>
  <c r="CB101" i="24"/>
  <c r="CV8" i="24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J35" i="47"/>
  <c r="I35" i="46"/>
  <c r="BG7" i="24"/>
  <c r="BG99" i="24"/>
  <c r="I35" i="45"/>
  <c r="BF7" i="24"/>
  <c r="BF99" i="24"/>
  <c r="I35" i="44"/>
  <c r="DG6" i="24" l="1"/>
  <c r="CV6" i="24"/>
  <c r="CE8" i="24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BK7" i="24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I4" i="44"/>
  <c r="CE6" i="24"/>
  <c r="BG101" i="24"/>
  <c r="BF101" i="24"/>
  <c r="BE101" i="24"/>
  <c r="CF8" i="24"/>
  <c r="CF6" i="24" s="1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AZ58" i="24" l="1"/>
  <c r="I4" i="42"/>
  <c r="I4" i="41"/>
  <c r="I4" i="40"/>
  <c r="AZ68" i="24"/>
  <c r="AZ27" i="24"/>
  <c r="AZ77" i="24"/>
  <c r="AZ48" i="24"/>
  <c r="BH97" i="24"/>
  <c r="BH6" i="24"/>
  <c r="AW101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AY101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C9" i="24"/>
  <c r="BC95" i="24"/>
  <c r="I25" i="7"/>
  <c r="I19" i="8"/>
  <c r="I35" i="8"/>
  <c r="I51" i="8"/>
  <c r="I13" i="10"/>
  <c r="AV98" i="24"/>
  <c r="J59" i="36"/>
  <c r="BL7" i="24"/>
  <c r="I4" i="10" l="1"/>
  <c r="I4" i="8"/>
  <c r="I4" i="7"/>
  <c r="BE6" i="24"/>
  <c r="BG6" i="24"/>
  <c r="BF6" i="24"/>
  <c r="AV101" i="24"/>
  <c r="AT101" i="24"/>
  <c r="AX101" i="24"/>
  <c r="BC8" i="24"/>
  <c r="BD10" i="24"/>
  <c r="AY8" i="24"/>
  <c r="BK8" i="24"/>
  <c r="BK6" i="24" s="1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J59" i="37"/>
  <c r="BM7" i="24"/>
  <c r="BS7" i="24" s="1"/>
  <c r="AY6" i="24" l="1"/>
  <c r="AW6" i="24"/>
  <c r="BC6" i="24"/>
  <c r="J4" i="36"/>
  <c r="BL101" i="24" s="1"/>
  <c r="AT8" i="24"/>
  <c r="BL27" i="24"/>
  <c r="BM76" i="24"/>
  <c r="BS76" i="24" s="1"/>
  <c r="J13" i="37"/>
  <c r="BM36" i="24"/>
  <c r="BS36" i="24" s="1"/>
  <c r="J26" i="37"/>
  <c r="BM46" i="24"/>
  <c r="BS46" i="24" s="1"/>
  <c r="J34" i="37"/>
  <c r="BM84" i="24"/>
  <c r="BS84" i="24" s="1"/>
  <c r="J42" i="37"/>
  <c r="BM12" i="24"/>
  <c r="BS12" i="24" s="1"/>
  <c r="J50" i="37"/>
  <c r="BM20" i="24"/>
  <c r="BS20" i="24" s="1"/>
  <c r="J58" i="37"/>
  <c r="BD48" i="24"/>
  <c r="BL68" i="24"/>
  <c r="AZ97" i="24"/>
  <c r="J14" i="37"/>
  <c r="BM59" i="24"/>
  <c r="BS59" i="24" s="1"/>
  <c r="BM39" i="24"/>
  <c r="BS39" i="24" s="1"/>
  <c r="J27" i="37"/>
  <c r="BM47" i="24"/>
  <c r="BS47" i="24" s="1"/>
  <c r="J35" i="37"/>
  <c r="BM85" i="24"/>
  <c r="BS85" i="24" s="1"/>
  <c r="J43" i="37"/>
  <c r="BM11" i="24"/>
  <c r="BS11" i="24" s="1"/>
  <c r="J51" i="37"/>
  <c r="BD27" i="24"/>
  <c r="BD58" i="24"/>
  <c r="AY97" i="24"/>
  <c r="BL77" i="24"/>
  <c r="J5" i="37"/>
  <c r="BM50" i="24"/>
  <c r="BM48" i="24" s="1"/>
  <c r="J16" i="37"/>
  <c r="BM61" i="24"/>
  <c r="BS61" i="24" s="1"/>
  <c r="BM40" i="24"/>
  <c r="BS40" i="24" s="1"/>
  <c r="J29" i="37"/>
  <c r="BM79" i="24"/>
  <c r="BS79" i="24" s="1"/>
  <c r="J37" i="37"/>
  <c r="BM87" i="24"/>
  <c r="BS87" i="24" s="1"/>
  <c r="J45" i="37"/>
  <c r="J53" i="37"/>
  <c r="BM14" i="24"/>
  <c r="BS14" i="24" s="1"/>
  <c r="BM23" i="24"/>
  <c r="BS23" i="24" s="1"/>
  <c r="J61" i="37"/>
  <c r="BD9" i="24"/>
  <c r="AW97" i="24"/>
  <c r="J15" i="37"/>
  <c r="BM60" i="24"/>
  <c r="BS60" i="24" s="1"/>
  <c r="BM42" i="24"/>
  <c r="BS42" i="24" s="1"/>
  <c r="J28" i="37"/>
  <c r="BM78" i="24"/>
  <c r="J36" i="37"/>
  <c r="J44" i="37"/>
  <c r="BM86" i="24"/>
  <c r="BS86" i="24" s="1"/>
  <c r="J52" i="37"/>
  <c r="BM13" i="24"/>
  <c r="BS13" i="24" s="1"/>
  <c r="J60" i="37"/>
  <c r="BM22" i="24"/>
  <c r="BS22" i="24" s="1"/>
  <c r="AU8" i="24"/>
  <c r="AU97" i="24" s="1"/>
  <c r="AV8" i="24"/>
  <c r="BC97" i="24"/>
  <c r="J9" i="37"/>
  <c r="BM69" i="24"/>
  <c r="BM62" i="24"/>
  <c r="BS62" i="24" s="1"/>
  <c r="J17" i="37"/>
  <c r="J30" i="37"/>
  <c r="BM41" i="24"/>
  <c r="BS41" i="24" s="1"/>
  <c r="BM80" i="24"/>
  <c r="BS80" i="24" s="1"/>
  <c r="J38" i="37"/>
  <c r="BM88" i="24"/>
  <c r="BS88" i="24" s="1"/>
  <c r="J46" i="37"/>
  <c r="BM15" i="24"/>
  <c r="BS15" i="24" s="1"/>
  <c r="J54" i="37"/>
  <c r="BM24" i="24"/>
  <c r="BS24" i="24" s="1"/>
  <c r="J62" i="37"/>
  <c r="BM63" i="24"/>
  <c r="BS63" i="24" s="1"/>
  <c r="J18" i="37"/>
  <c r="BM89" i="24"/>
  <c r="BS89" i="24" s="1"/>
  <c r="J47" i="37"/>
  <c r="BM71" i="24"/>
  <c r="BS71" i="24" s="1"/>
  <c r="J10" i="37"/>
  <c r="J31" i="37"/>
  <c r="BM43" i="24"/>
  <c r="BS43" i="24" s="1"/>
  <c r="BM81" i="24"/>
  <c r="BS81" i="24" s="1"/>
  <c r="J39" i="37"/>
  <c r="BM16" i="24"/>
  <c r="BS16" i="24" s="1"/>
  <c r="J55" i="37"/>
  <c r="J63" i="37"/>
  <c r="BM26" i="24"/>
  <c r="BS26" i="24" s="1"/>
  <c r="BD77" i="24"/>
  <c r="BL58" i="24"/>
  <c r="BL95" i="24"/>
  <c r="BL9" i="24"/>
  <c r="BM72" i="24"/>
  <c r="BS72" i="24" s="1"/>
  <c r="J11" i="37"/>
  <c r="BM65" i="24"/>
  <c r="BS65" i="24" s="1"/>
  <c r="J19" i="37"/>
  <c r="J32" i="37"/>
  <c r="BM44" i="24"/>
  <c r="BS44" i="24" s="1"/>
  <c r="J40" i="37"/>
  <c r="BM82" i="24"/>
  <c r="BS82" i="24" s="1"/>
  <c r="J48" i="37"/>
  <c r="BM90" i="24"/>
  <c r="BS90" i="24" s="1"/>
  <c r="J56" i="37"/>
  <c r="BM18" i="24"/>
  <c r="BS18" i="24" s="1"/>
  <c r="J64" i="37"/>
  <c r="BM25" i="24"/>
  <c r="BS25" i="24" s="1"/>
  <c r="AX8" i="24"/>
  <c r="AX97" i="24" s="1"/>
  <c r="BM73" i="24"/>
  <c r="BS73" i="24" s="1"/>
  <c r="J12" i="37"/>
  <c r="BM29" i="24"/>
  <c r="BS29" i="24" s="1"/>
  <c r="J20" i="37"/>
  <c r="BM45" i="24"/>
  <c r="BS45" i="24" s="1"/>
  <c r="J33" i="37"/>
  <c r="J41" i="37"/>
  <c r="BM83" i="24"/>
  <c r="BS83" i="24" s="1"/>
  <c r="J49" i="37"/>
  <c r="J57" i="37"/>
  <c r="BM19" i="24"/>
  <c r="BS19" i="24" s="1"/>
  <c r="BD68" i="24"/>
  <c r="BL48" i="24"/>
  <c r="BM98" i="24"/>
  <c r="AR7" i="24"/>
  <c r="AT6" i="24" l="1"/>
  <c r="AV6" i="24"/>
  <c r="AX6" i="24"/>
  <c r="AU6" i="24"/>
  <c r="BD8" i="24"/>
  <c r="BD6" i="24" s="1"/>
  <c r="J4" i="37"/>
  <c r="BS50" i="24"/>
  <c r="BS48" i="24" s="1"/>
  <c r="BS27" i="24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101" i="24"/>
  <c r="BM9" i="24"/>
  <c r="BM95" i="24"/>
  <c r="AR99" i="24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AS7" i="24"/>
  <c r="AR68" i="24" l="1"/>
  <c r="AP9" i="24"/>
  <c r="BS8" i="24"/>
  <c r="BM8" i="24"/>
  <c r="BM6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S99" i="24"/>
  <c r="S100" i="24" s="1"/>
  <c r="U7" i="24"/>
  <c r="U99" i="24"/>
  <c r="U100" i="24" s="1"/>
  <c r="M99" i="24"/>
  <c r="M100" i="24" s="1"/>
  <c r="AA7" i="24"/>
  <c r="AA99" i="24"/>
  <c r="AA100" i="24" s="1"/>
  <c r="L99" i="24"/>
  <c r="L100" i="24" s="1"/>
  <c r="BS6" i="24" l="1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K35" i="27"/>
  <c r="L29" i="24"/>
  <c r="K55" i="29"/>
  <c r="M79" i="24"/>
  <c r="K12" i="27"/>
  <c r="L53" i="24"/>
  <c r="K20" i="27"/>
  <c r="L72" i="24"/>
  <c r="K28" i="27"/>
  <c r="L62" i="24"/>
  <c r="K36" i="27"/>
  <c r="L30" i="24"/>
  <c r="K44" i="27"/>
  <c r="L38" i="24"/>
  <c r="K52" i="27"/>
  <c r="L46" i="24"/>
  <c r="L85" i="24"/>
  <c r="K60" i="27"/>
  <c r="K68" i="27"/>
  <c r="L11" i="24"/>
  <c r="K76" i="27"/>
  <c r="L21" i="24"/>
  <c r="M59" i="24"/>
  <c r="K8" i="29"/>
  <c r="M53" i="24"/>
  <c r="K16" i="29"/>
  <c r="M72" i="24"/>
  <c r="K24" i="29"/>
  <c r="M63" i="24"/>
  <c r="K32" i="29"/>
  <c r="M31" i="24"/>
  <c r="K40" i="29"/>
  <c r="M40" i="24"/>
  <c r="K48" i="29"/>
  <c r="M80" i="24"/>
  <c r="K56" i="29"/>
  <c r="M88" i="24"/>
  <c r="K64" i="29"/>
  <c r="M14" i="24"/>
  <c r="K72" i="29"/>
  <c r="M24" i="24"/>
  <c r="K43" i="27"/>
  <c r="L37" i="24"/>
  <c r="M23" i="24"/>
  <c r="L7" i="24"/>
  <c r="K5" i="27"/>
  <c r="K13" i="27"/>
  <c r="L54" i="24"/>
  <c r="K21" i="27"/>
  <c r="L73" i="24"/>
  <c r="K29" i="27"/>
  <c r="L63" i="24"/>
  <c r="K37" i="27"/>
  <c r="L31" i="24"/>
  <c r="K45" i="27"/>
  <c r="L39" i="24"/>
  <c r="K53" i="27"/>
  <c r="L47" i="24"/>
  <c r="L86" i="24"/>
  <c r="K61" i="27"/>
  <c r="K69" i="27"/>
  <c r="L13" i="24"/>
  <c r="L22" i="24"/>
  <c r="M50" i="24"/>
  <c r="K9" i="29"/>
  <c r="M54" i="24"/>
  <c r="K17" i="29"/>
  <c r="M73" i="24"/>
  <c r="K25" i="29"/>
  <c r="M64" i="24"/>
  <c r="K33" i="29"/>
  <c r="M33" i="24"/>
  <c r="K41" i="29"/>
  <c r="M41" i="24"/>
  <c r="K49" i="29"/>
  <c r="M81" i="24"/>
  <c r="K57" i="29"/>
  <c r="M89" i="24"/>
  <c r="K65" i="29"/>
  <c r="M16" i="24"/>
  <c r="K73" i="29"/>
  <c r="M25" i="24"/>
  <c r="K51" i="27"/>
  <c r="L45" i="24"/>
  <c r="K63" i="29"/>
  <c r="M87" i="24"/>
  <c r="K6" i="27"/>
  <c r="L84" i="24"/>
  <c r="K22" i="27"/>
  <c r="L74" i="24"/>
  <c r="K30" i="27"/>
  <c r="L64" i="24"/>
  <c r="K38" i="27"/>
  <c r="L32" i="24"/>
  <c r="K46" i="27"/>
  <c r="L40" i="24"/>
  <c r="K54" i="27"/>
  <c r="L78" i="24"/>
  <c r="K62" i="27"/>
  <c r="L87" i="24"/>
  <c r="K70" i="27"/>
  <c r="L14" i="24"/>
  <c r="L23" i="24"/>
  <c r="M32" i="24"/>
  <c r="K10" i="29"/>
  <c r="M55" i="24"/>
  <c r="K18" i="29"/>
  <c r="M74" i="24"/>
  <c r="K26" i="29"/>
  <c r="M65" i="24"/>
  <c r="K34" i="29"/>
  <c r="M34" i="24"/>
  <c r="K42" i="29"/>
  <c r="K50" i="29"/>
  <c r="M43" i="24"/>
  <c r="M82" i="24"/>
  <c r="K58" i="29"/>
  <c r="M90" i="24"/>
  <c r="K66" i="29"/>
  <c r="M17" i="24"/>
  <c r="K74" i="29"/>
  <c r="K11" i="27"/>
  <c r="L52" i="24"/>
  <c r="K15" i="29"/>
  <c r="M52" i="24"/>
  <c r="K39" i="29"/>
  <c r="M30" i="24"/>
  <c r="K14" i="27"/>
  <c r="L55" i="24"/>
  <c r="L15" i="24"/>
  <c r="K7" i="27"/>
  <c r="L56" i="24"/>
  <c r="K15" i="27"/>
  <c r="L75" i="24"/>
  <c r="K23" i="27"/>
  <c r="L65" i="24"/>
  <c r="K31" i="27"/>
  <c r="L33" i="24"/>
  <c r="K39" i="27"/>
  <c r="L41" i="24"/>
  <c r="K47" i="27"/>
  <c r="K55" i="27"/>
  <c r="L79" i="24"/>
  <c r="L88" i="24"/>
  <c r="K63" i="27"/>
  <c r="L16" i="24"/>
  <c r="K71" i="27"/>
  <c r="L24" i="24"/>
  <c r="M42" i="24"/>
  <c r="K11" i="29"/>
  <c r="M56" i="24"/>
  <c r="K19" i="29"/>
  <c r="M75" i="24"/>
  <c r="K27" i="29"/>
  <c r="M66" i="24"/>
  <c r="K35" i="29"/>
  <c r="K43" i="29"/>
  <c r="M35" i="24"/>
  <c r="K51" i="29"/>
  <c r="M44" i="24"/>
  <c r="M83" i="24"/>
  <c r="K59" i="29"/>
  <c r="K67" i="29"/>
  <c r="K75" i="29"/>
  <c r="M18" i="24"/>
  <c r="K19" i="27"/>
  <c r="L71" i="24"/>
  <c r="K75" i="27"/>
  <c r="L20" i="24"/>
  <c r="K31" i="29"/>
  <c r="M62" i="24"/>
  <c r="L49" i="24"/>
  <c r="K8" i="27"/>
  <c r="L57" i="24"/>
  <c r="K16" i="27"/>
  <c r="L76" i="24"/>
  <c r="K24" i="27"/>
  <c r="L66" i="24"/>
  <c r="K32" i="27"/>
  <c r="L34" i="24"/>
  <c r="K40" i="27"/>
  <c r="L42" i="24"/>
  <c r="K48" i="27"/>
  <c r="K56" i="27"/>
  <c r="L80" i="24"/>
  <c r="L89" i="24"/>
  <c r="K64" i="27"/>
  <c r="L17" i="24"/>
  <c r="K72" i="27"/>
  <c r="L26" i="24"/>
  <c r="K12" i="29"/>
  <c r="M47" i="24"/>
  <c r="M57" i="24"/>
  <c r="K20" i="29"/>
  <c r="M76" i="24"/>
  <c r="K28" i="29"/>
  <c r="M67" i="24"/>
  <c r="K36" i="29"/>
  <c r="K44" i="29"/>
  <c r="M36" i="24"/>
  <c r="K52" i="29"/>
  <c r="M45" i="24"/>
  <c r="M84" i="24"/>
  <c r="K60" i="29"/>
  <c r="K68" i="29"/>
  <c r="M10" i="24"/>
  <c r="K76" i="29"/>
  <c r="M20" i="24"/>
  <c r="K27" i="27"/>
  <c r="L61" i="24"/>
  <c r="K67" i="27"/>
  <c r="L12" i="24"/>
  <c r="K7" i="29"/>
  <c r="M15" i="24"/>
  <c r="K47" i="29"/>
  <c r="M39" i="24"/>
  <c r="L50" i="24"/>
  <c r="K9" i="27"/>
  <c r="L69" i="24"/>
  <c r="K17" i="27"/>
  <c r="L59" i="24"/>
  <c r="K25" i="27"/>
  <c r="L67" i="24"/>
  <c r="K33" i="27"/>
  <c r="K41" i="27"/>
  <c r="L35" i="24"/>
  <c r="K49" i="27"/>
  <c r="L43" i="24"/>
  <c r="K57" i="27"/>
  <c r="L81" i="24"/>
  <c r="L90" i="24"/>
  <c r="K65" i="27"/>
  <c r="K73" i="27"/>
  <c r="L18" i="24"/>
  <c r="L25" i="24"/>
  <c r="M19" i="24"/>
  <c r="K13" i="29"/>
  <c r="M49" i="24"/>
  <c r="M69" i="24"/>
  <c r="K21" i="29"/>
  <c r="M60" i="24"/>
  <c r="K29" i="29"/>
  <c r="K37" i="29"/>
  <c r="M28" i="24"/>
  <c r="K45" i="29"/>
  <c r="M37" i="24"/>
  <c r="K53" i="29"/>
  <c r="M46" i="24"/>
  <c r="M85" i="24"/>
  <c r="K61" i="29"/>
  <c r="K69" i="29"/>
  <c r="M12" i="24"/>
  <c r="M21" i="24"/>
  <c r="K59" i="27"/>
  <c r="L83" i="24"/>
  <c r="K23" i="29"/>
  <c r="M71" i="24"/>
  <c r="K71" i="29"/>
  <c r="M13" i="24"/>
  <c r="L51" i="24"/>
  <c r="K10" i="27"/>
  <c r="K18" i="27"/>
  <c r="L70" i="24"/>
  <c r="L60" i="24"/>
  <c r="K26" i="27"/>
  <c r="K34" i="27"/>
  <c r="L28" i="24"/>
  <c r="K42" i="27"/>
  <c r="L36" i="24"/>
  <c r="K50" i="27"/>
  <c r="L44" i="24"/>
  <c r="K58" i="27"/>
  <c r="L82" i="24"/>
  <c r="K66" i="27"/>
  <c r="L10" i="24"/>
  <c r="K74" i="27"/>
  <c r="L19" i="24"/>
  <c r="K6" i="29"/>
  <c r="M26" i="24"/>
  <c r="M51" i="24"/>
  <c r="K14" i="29"/>
  <c r="K22" i="29"/>
  <c r="M70" i="24"/>
  <c r="K30" i="29"/>
  <c r="M61" i="24"/>
  <c r="K38" i="29"/>
  <c r="M29" i="24"/>
  <c r="K46" i="29"/>
  <c r="M38" i="24"/>
  <c r="M78" i="24"/>
  <c r="K54" i="29"/>
  <c r="M86" i="24"/>
  <c r="K62" i="29"/>
  <c r="K70" i="29"/>
  <c r="M11" i="24"/>
  <c r="M22" i="24"/>
  <c r="S98" i="24"/>
  <c r="L98" i="24"/>
  <c r="O99" i="24"/>
  <c r="O100" i="24" s="1"/>
  <c r="K5" i="25"/>
  <c r="AE7" i="24"/>
  <c r="AE99" i="24"/>
  <c r="AE100" i="24" s="1"/>
  <c r="K4" i="29" l="1"/>
  <c r="K4" i="27"/>
  <c r="M9" i="24"/>
  <c r="AM6" i="24"/>
  <c r="AP6" i="24"/>
  <c r="AS8" i="24"/>
  <c r="AS6" i="24" s="1"/>
  <c r="AO6" i="24"/>
  <c r="K4" i="31"/>
  <c r="K4" i="28"/>
  <c r="K4" i="30"/>
  <c r="S101" i="24"/>
  <c r="AA101" i="24"/>
  <c r="L101" i="24"/>
  <c r="M101" i="24"/>
  <c r="L9" i="24"/>
  <c r="S9" i="24"/>
  <c r="U68" i="24"/>
  <c r="S68" i="24"/>
  <c r="U9" i="24"/>
  <c r="U101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O59" i="24"/>
  <c r="O90" i="24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O51" i="24"/>
  <c r="K17" i="9"/>
  <c r="O70" i="24"/>
  <c r="K25" i="9"/>
  <c r="O60" i="24"/>
  <c r="K33" i="9"/>
  <c r="O28" i="24"/>
  <c r="K41" i="9"/>
  <c r="O36" i="24"/>
  <c r="O45" i="24"/>
  <c r="K49" i="9"/>
  <c r="O83" i="24"/>
  <c r="K57" i="9"/>
  <c r="K65" i="9"/>
  <c r="K74" i="9"/>
  <c r="O19" i="24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O52" i="24"/>
  <c r="K18" i="9"/>
  <c r="O71" i="24"/>
  <c r="K26" i="9"/>
  <c r="O61" i="24"/>
  <c r="K34" i="9"/>
  <c r="O29" i="24"/>
  <c r="K42" i="9"/>
  <c r="O37" i="24"/>
  <c r="O46" i="24"/>
  <c r="K50" i="9"/>
  <c r="K58" i="9"/>
  <c r="O84" i="24"/>
  <c r="K67" i="9"/>
  <c r="O12" i="24"/>
  <c r="K75" i="9"/>
  <c r="O20" i="24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O53" i="24"/>
  <c r="K19" i="9"/>
  <c r="O72" i="24"/>
  <c r="K27" i="9"/>
  <c r="O62" i="24"/>
  <c r="K35" i="9"/>
  <c r="O30" i="24"/>
  <c r="K43" i="9"/>
  <c r="O38" i="24"/>
  <c r="O47" i="24"/>
  <c r="K51" i="9"/>
  <c r="K59" i="9"/>
  <c r="O11" i="24"/>
  <c r="K68" i="9"/>
  <c r="O21" i="24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O54" i="24"/>
  <c r="K12" i="9"/>
  <c r="O73" i="24"/>
  <c r="K20" i="9"/>
  <c r="O63" i="24"/>
  <c r="K28" i="9"/>
  <c r="O31" i="24"/>
  <c r="K36" i="9"/>
  <c r="O39" i="24"/>
  <c r="K44" i="9"/>
  <c r="O78" i="24"/>
  <c r="K52" i="9"/>
  <c r="O86" i="24"/>
  <c r="K60" i="9"/>
  <c r="O13" i="24"/>
  <c r="K69" i="9"/>
  <c r="O22" i="24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O49" i="24"/>
  <c r="O55" i="24"/>
  <c r="K13" i="9"/>
  <c r="O74" i="24"/>
  <c r="K21" i="9"/>
  <c r="O64" i="24"/>
  <c r="K29" i="9"/>
  <c r="K37" i="9"/>
  <c r="O32" i="24"/>
  <c r="K45" i="9"/>
  <c r="O40" i="24"/>
  <c r="O79" i="24"/>
  <c r="K53" i="9"/>
  <c r="O87" i="24"/>
  <c r="K61" i="9"/>
  <c r="O14" i="24"/>
  <c r="K70" i="9"/>
  <c r="O23" i="24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O50" i="24"/>
  <c r="O69" i="24"/>
  <c r="K32" i="9"/>
  <c r="O67" i="24"/>
  <c r="K40" i="9"/>
  <c r="O35" i="24"/>
  <c r="O44" i="24"/>
  <c r="K48" i="9"/>
  <c r="O82" i="24"/>
  <c r="K56" i="9"/>
  <c r="K73" i="9"/>
  <c r="O18" i="24"/>
  <c r="O25" i="24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O16" i="24"/>
  <c r="O56" i="24"/>
  <c r="K14" i="9"/>
  <c r="K22" i="9"/>
  <c r="O75" i="24"/>
  <c r="O65" i="24"/>
  <c r="K30" i="9"/>
  <c r="K38" i="9"/>
  <c r="O33" i="24"/>
  <c r="K46" i="9"/>
  <c r="O41" i="24"/>
  <c r="O80" i="24"/>
  <c r="K54" i="9"/>
  <c r="O88" i="24"/>
  <c r="K62" i="9"/>
  <c r="K71" i="9"/>
  <c r="O15" i="24"/>
  <c r="O24" i="24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O42" i="24"/>
  <c r="K15" i="9"/>
  <c r="O57" i="24"/>
  <c r="K23" i="9"/>
  <c r="O76" i="24"/>
  <c r="K31" i="9"/>
  <c r="O66" i="24"/>
  <c r="K39" i="9"/>
  <c r="O34" i="24"/>
  <c r="O43" i="24"/>
  <c r="K47" i="9"/>
  <c r="O81" i="24"/>
  <c r="K55" i="9"/>
  <c r="O89" i="24"/>
  <c r="K63" i="9"/>
  <c r="K72" i="9"/>
  <c r="O26" i="24"/>
  <c r="L68" i="24"/>
  <c r="L77" i="24"/>
  <c r="AK50" i="24" l="1"/>
  <c r="AK49" i="24"/>
  <c r="K4" i="26"/>
  <c r="K4" i="9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K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AK9" i="24" l="1"/>
  <c r="AK27" i="24"/>
  <c r="AE8" i="24"/>
  <c r="K8" i="24"/>
  <c r="L6" i="24"/>
  <c r="M6" i="24"/>
  <c r="AA6" i="24"/>
  <c r="O8" i="24"/>
  <c r="FX7" i="24"/>
  <c r="S97" i="24"/>
  <c r="U98" i="24"/>
  <c r="U97" i="24"/>
  <c r="AA97" i="24"/>
  <c r="AE6" i="24"/>
  <c r="M97" i="24"/>
  <c r="L97" i="24"/>
  <c r="FX21" i="24"/>
  <c r="O6" i="24" l="1"/>
  <c r="K97" i="24"/>
  <c r="K6" i="24"/>
  <c r="AE98" i="24"/>
  <c r="AE97" i="24"/>
  <c r="O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C51" i="24"/>
  <c r="D51" i="24" s="1"/>
  <c r="C52" i="24"/>
  <c r="D52" i="24" s="1"/>
  <c r="C57" i="24"/>
  <c r="D57" i="24" s="1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l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C49" i="24" l="1"/>
  <c r="D49" i="24" s="1"/>
  <c r="B11" i="24"/>
  <c r="C11" i="24" s="1"/>
  <c r="D11" i="24" s="1"/>
  <c r="EQ8" i="24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C16" i="24" l="1"/>
  <c r="D16" i="24" s="1"/>
  <c r="C56" i="24"/>
  <c r="D56" i="24" s="1"/>
  <c r="C13" i="24"/>
  <c r="D13" i="24" s="1"/>
  <c r="C14" i="24"/>
  <c r="D14" i="24" s="1"/>
  <c r="C21" i="24"/>
  <c r="D21" i="24" s="1"/>
  <c r="EQ6" i="24"/>
  <c r="FW8" i="24"/>
  <c r="FW6" i="24" s="1"/>
  <c r="C32" i="24"/>
  <c r="D32" i="24" s="1"/>
  <c r="C35" i="24"/>
  <c r="D35" i="24" s="1"/>
  <c r="C31" i="24"/>
  <c r="D31" i="24" s="1"/>
  <c r="C29" i="24"/>
  <c r="D29" i="24" s="1"/>
  <c r="FX8" i="24"/>
  <c r="FX6" i="24" s="1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</calcChain>
</file>

<file path=xl/sharedStrings.xml><?xml version="1.0" encoding="utf-8"?>
<sst xmlns="http://schemas.openxmlformats.org/spreadsheetml/2006/main" count="12110" uniqueCount="591">
  <si>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</si>
  <si>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</si>
  <si>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</si>
  <si>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</si>
  <si>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</si>
  <si>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</si>
  <si>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</si>
  <si>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</si>
  <si>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</si>
  <si>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</si>
  <si>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</si>
  <si>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</si>
  <si>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</si>
  <si>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</si>
  <si>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</si>
  <si>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</si>
  <si>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</si>
  <si>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</si>
  <si>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</si>
  <si>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</si>
  <si>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</si>
  <si>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</si>
  <si>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</si>
  <si>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</si>
  <si>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</si>
  <si>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</si>
  <si>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</si>
  <si>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</si>
  <si>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</si>
  <si>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</si>
  <si>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</si>
  <si>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</si>
  <si>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</si>
  <si>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</si>
  <si>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</si>
  <si>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</si>
  <si>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</si>
  <si>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</si>
  <si>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</si>
  <si>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</si>
  <si>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</si>
  <si>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</si>
  <si>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</si>
  <si>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</si>
  <si>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</si>
  <si>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</si>
  <si>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</si>
  <si>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</si>
  <si>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</si>
  <si>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</si>
  <si>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</si>
  <si>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</si>
  <si>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</si>
  <si>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</si>
  <si>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</si>
  <si>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</si>
  <si>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</si>
  <si>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</si>
  <si>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</si>
  <si>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</si>
  <si>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</si>
  <si>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</si>
  <si>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</si>
  <si>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</si>
  <si>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</si>
  <si>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</si>
  <si>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</si>
  <si>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</si>
  <si>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</si>
  <si>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</si>
  <si>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</si>
  <si>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</si>
  <si>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</si>
  <si>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</si>
  <si>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</si>
  <si>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</si>
  <si>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</si>
  <si>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</si>
  <si>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</si>
  <si>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</si>
  <si>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</si>
  <si>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</si>
  <si>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</si>
  <si>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</si>
  <si>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</si>
  <si>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</si>
  <si>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</si>
  <si>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</si>
  <si>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</si>
  <si>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</si>
  <si>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</si>
  <si>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</si>
  <si>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</si>
  <si>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</si>
  <si>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</si>
  <si>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</si>
  <si>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</si>
  <si>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</si>
  <si>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</si>
  <si>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</si>
  <si>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</si>
  <si>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</si>
  <si>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</si>
  <si>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</si>
  <si>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</si>
  <si>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</si>
  <si>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</si>
  <si>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</si>
  <si>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</si>
  <si>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</si>
  <si>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</si>
  <si>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</si>
  <si>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</si>
  <si>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</si>
  <si>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</si>
  <si>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</si>
  <si>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</si>
  <si>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</si>
  <si>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</si>
  <si>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</si>
  <si>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</si>
  <si>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</si>
  <si>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</si>
  <si>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</si>
  <si>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</si>
  <si>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</si>
  <si>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</si>
  <si>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</si>
  <si>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</si>
  <si>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</si>
  <si>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</si>
  <si>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</si>
  <si>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</si>
  <si>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</si>
  <si>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</si>
  <si>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</si>
  <si>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</si>
  <si>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</si>
  <si>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</si>
  <si>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</si>
  <si>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</si>
  <si>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</si>
  <si>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</si>
  <si>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</si>
  <si>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</si>
  <si>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</si>
  <si>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</si>
  <si>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</si>
  <si>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</si>
  <si>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</si>
  <si>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</si>
  <si>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</si>
  <si>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</si>
  <si>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</si>
  <si>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</si>
  <si>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</si>
  <si>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</si>
  <si>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</si>
  <si>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</si>
  <si>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</si>
  <si>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</si>
  <si>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</si>
  <si>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</si>
  <si>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</si>
  <si>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</si>
  <si>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</si>
  <si>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</si>
  <si>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</si>
  <si>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</si>
  <si>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</si>
  <si>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</si>
  <si>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</si>
  <si>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</si>
  <si>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</si>
  <si>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</si>
  <si>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</si>
  <si>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</si>
  <si>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</si>
  <si>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</si>
  <si>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</si>
  <si>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</si>
  <si>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</si>
  <si>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</si>
  <si>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</si>
  <si>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</si>
  <si>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</si>
  <si>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</si>
  <si>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</si>
  <si>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</si>
  <si>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</si>
  <si>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</si>
  <si>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</si>
  <si>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</si>
  <si>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</si>
  <si>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</si>
  <si>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</si>
  <si>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</si>
  <si>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</si>
  <si>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</si>
  <si>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</si>
  <si>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</si>
  <si>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</si>
  <si>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</si>
  <si>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</si>
  <si>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</si>
  <si>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</si>
  <si>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</si>
  <si>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</si>
  <si>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</si>
  <si>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</si>
  <si>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</si>
  <si>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</si>
  <si>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</si>
  <si>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</si>
  <si>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</si>
  <si>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</si>
  <si>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</si>
  <si>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</si>
  <si>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</si>
  <si>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</si>
  <si>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</si>
  <si>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</si>
  <si>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</si>
  <si>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</si>
  <si>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</si>
  <si>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</si>
  <si>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</si>
  <si>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</si>
  <si>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</si>
  <si>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</si>
  <si>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</si>
  <si>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</si>
  <si>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</si>
  <si>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</si>
  <si>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</si>
  <si>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</si>
  <si>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</si>
  <si>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</si>
  <si>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</si>
  <si>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</si>
  <si>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</si>
  <si>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</si>
  <si>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</si>
  <si>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</si>
  <si>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</si>
  <si>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</si>
  <si>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</si>
  <si>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</si>
  <si>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</si>
  <si>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</si>
  <si>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</si>
  <si>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</si>
  <si>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</si>
  <si>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</si>
  <si>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</si>
  <si>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</si>
  <si>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</si>
  <si>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</si>
  <si>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</si>
  <si>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</si>
  <si>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</si>
  <si>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</si>
  <si>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</si>
  <si>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</si>
  <si>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</si>
  <si>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</si>
  <si>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แม่อ่องสอน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</si>
  <si>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</si>
  <si>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</si>
  <si>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</si>
  <si>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</si>
  <si>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</si>
  <si>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</si>
  <si>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</si>
  <si>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</si>
  <si>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</si>
  <si>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</si>
  <si>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</si>
  <si>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</si>
  <si>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</si>
  <si>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</si>
  <si>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</si>
  <si>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</si>
  <si>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</si>
  <si>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</si>
  <si>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</si>
  <si>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</si>
  <si>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</si>
  <si>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</si>
  <si>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</si>
  <si>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</si>
  <si>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</si>
  <si>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</si>
  <si>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</si>
  <si>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</si>
  <si>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</si>
  <si>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</si>
  <si>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</si>
  <si>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</si>
  <si>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</si>
  <si>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</si>
  <si>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</si>
  <si>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</si>
  <si>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</si>
  <si>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</si>
  <si>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</si>
  <si>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</si>
  <si>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</si>
  <si>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</si>
  <si>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</si>
  <si>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</si>
  <si>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</si>
  <si>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</si>
  <si>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</si>
  <si>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</si>
  <si>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</si>
  <si>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</si>
  <si>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</si>
  <si>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</si>
  <si>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</si>
  <si>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</si>
  <si>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</si>
  <si>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</si>
  <si>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</si>
  <si>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</si>
  <si>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</si>
  <si>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</si>
  <si>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</si>
  <si>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</si>
  <si>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</si>
  <si>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</si>
  <si>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</si>
  <si>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</si>
  <si>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</si>
  <si>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</si>
  <si>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</si>
  <si>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</si>
  <si>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</si>
  <si>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</si>
  <si>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</si>
  <si>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</si>
  <si>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</si>
  <si>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</si>
  <si>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</si>
  <si>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</si>
  <si>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</si>
  <si>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</si>
  <si>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</si>
  <si>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</si>
  <si>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</si>
  <si>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</si>
  <si>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</si>
  <si>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</si>
  <si>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</si>
  <si>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</si>
  <si>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</si>
  <si>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</si>
  <si>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</si>
  <si>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</si>
  <si>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</si>
  <si>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</si>
  <si>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</si>
  <si>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</si>
  <si>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</si>
  <si>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</si>
  <si>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</si>
  <si>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</si>
  <si>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</si>
  <si>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</si>
  <si>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</si>
  <si>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</si>
  <si>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</si>
  <si>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</si>
  <si>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</si>
  <si>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</si>
  <si>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</si>
  <si>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</si>
  <si>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</si>
  <si>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</si>
  <si>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</si>
  <si>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</si>
  <si>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</si>
  <si>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</si>
  <si>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</si>
  <si>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</si>
  <si>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</si>
  <si>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</si>
  <si>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</si>
  <si>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</si>
  <si>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</si>
  <si>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</si>
  <si>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</si>
  <si>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</si>
  <si>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</si>
  <si>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</si>
  <si>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</si>
  <si>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</si>
  <si>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</si>
  <si>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</si>
  <si>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</si>
  <si>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</si>
  <si>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</si>
  <si>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</si>
  <si>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</si>
  <si>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</si>
  <si>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</si>
  <si>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</si>
  <si>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</si>
  <si>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</si>
  <si>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</si>
  <si>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</si>
  <si>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</si>
  <si>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</si>
  <si>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</si>
  <si>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</si>
  <si>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</si>
  <si>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</si>
  <si>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</si>
  <si>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</si>
  <si>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</si>
  <si>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</si>
  <si>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</si>
  <si>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</si>
  <si>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</si>
  <si>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</si>
  <si>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</si>
  <si>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</si>
  <si>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</si>
  <si>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</si>
  <si>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รายงานสถานการณ์การระบาดของศัตรูกาแฟ (หนอนเจาะกิ่งลำต้น) ประจำวันที่ 10 มกราคม 2567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</si>
  <si>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</si>
  <si>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</si>
  <si>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</si>
  <si>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</si>
  <si>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</si>
  <si>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</si>
  <si>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</si>
  <si>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</si>
  <si>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</si>
  <si>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</si>
  <si>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</si>
  <si>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</si>
  <si>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</si>
  <si>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</si>
  <si>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</si>
  <si>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</si>
  <si>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</si>
  <si>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</si>
  <si>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</si>
  <si>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</si>
  <si>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</si>
  <si>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</si>
  <si>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</si>
  <si>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</si>
  <si>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</si>
  <si>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 xml:space="preserve"> อุดรธานี</t>
  </si>
  <si>
    <t xml:space="preserve"> กำแพงเพชร</t>
  </si>
  <si>
    <t xml:space="preserve"> เชียงราย</t>
  </si>
  <si>
    <t xml:space="preserve"> ตาก</t>
  </si>
  <si>
    <t xml:space="preserve"> นครสวรรค์</t>
  </si>
  <si>
    <t xml:space="preserve"> น่าน</t>
  </si>
  <si>
    <t xml:space="preserve"> พะเยา</t>
  </si>
  <si>
    <t xml:space="preserve"> พิจิตร</t>
  </si>
  <si>
    <t xml:space="preserve"> พิษณุโลก</t>
  </si>
  <si>
    <t xml:space="preserve"> เพชรบูรณ์</t>
  </si>
  <si>
    <t xml:space="preserve"> แพร่</t>
  </si>
  <si>
    <t xml:space="preserve"> ลำปาง</t>
  </si>
  <si>
    <t xml:space="preserve"> ลำพูน</t>
  </si>
  <si>
    <t xml:space="preserve"> สุโขทัย</t>
  </si>
  <si>
    <t xml:space="preserve"> อุตรดิตถ์</t>
  </si>
  <si>
    <t xml:space="preserve"> อุทัยธานี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</si>
  <si>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</si>
  <si>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</si>
  <si>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</si>
  <si>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</si>
  <si>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</si>
  <si>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</si>
  <si>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</si>
  <si>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</si>
  <si>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</si>
  <si>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</si>
  <si>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</si>
  <si>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</si>
  <si>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 xml:space="preserve">            รายงานสถานการณ์การระบาดของศัตรูข้าว (โรคใบสีส้ม) ประจำวันที่ 16 เมษายน 2568</t>
  </si>
  <si>
    <t xml:space="preserve">            รายงานสถานการณ์การระบาดของศัตรูข้าว (โรคใบขีดสีน้ำตาล) ประจำวันที่ 16 เมษายน 2568</t>
  </si>
  <si>
    <t>รายงานสถานการณ์การระบาดของศัตรูกาแฟ (มอดเจาะผลกาแฟ) ประจำวันที่ 16 เมษายน 2568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</si>
  <si>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</si>
  <si>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</si>
  <si>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</si>
  <si>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</si>
  <si>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</si>
  <si>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</si>
  <si>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 xml:space="preserve">            รายงานสถานการณ์การระบาดของศัตรูข้าว (แมลงบั่ว) ประจำวันที่ 14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</si>
  <si>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</si>
  <si>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</si>
  <si>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</si>
  <si>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</si>
  <si>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</si>
  <si>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(หนอนกินช่อดอก) ประจำวันที่ 14 พฤษภคม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</si>
  <si>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</si>
  <si>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(โรคแอนแทรคโนส) ประจำวันที่ 14 พฤษภาคม 2568</t>
  </si>
  <si>
    <t>รายงานสถานการณ์การระบาดของศัตรูมังคุด (โรคใบแห้งและขอบใบแห้ง)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</si>
  <si>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</si>
  <si>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</si>
  <si>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</si>
  <si>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</si>
  <si>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</si>
  <si>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</si>
  <si>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</si>
  <si>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</si>
  <si>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</si>
  <si>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ยโสธร</t>
  </si>
  <si>
    <t xml:space="preserve"> เชียงใหม่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</si>
  <si>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</si>
  <si>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</si>
  <si>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</si>
  <si>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(หนอนหัวดำ) ประจำวันที่ 13 สิงหาคม 2568</t>
  </si>
  <si>
    <t>รายงานสถานการณ์การระบาดของศัตรูเงาะ (โรคราแป้ง) ประจำวันที่ 13 สิงหาคม 2568</t>
  </si>
  <si>
    <t>ข้อมูล ณ วันที่ 27 สิงหาคม 2568</t>
  </si>
  <si>
    <t>รายงานสถานการณ์การระบาดของศัตรูข้าว (หนอนห่อใบข้าว) ประจำวันที่ 27 สิงหาคม 2568</t>
  </si>
  <si>
    <t xml:space="preserve">            รายงานสถานการณ์การระบาดของศัตรูข้าว (เพลี้ยกระโดดหลังขาว) ประจำวันที่ 27 สิงหาคม 2568</t>
  </si>
  <si>
    <t xml:space="preserve">            รายงานสถานการณ์การระบาดของศัตรูข้าว (เพลี้ยกระโดดสีน้ำตาล) ประจำวันที่ 27 สิงหาคม 2568</t>
  </si>
  <si>
    <t xml:space="preserve">            รายงานสถานการณ์การระบาดของศัตรูข้าว (โรคขอบใบแห้ง) ประจำวันที่ 27 สิงหาคม 2568</t>
  </si>
  <si>
    <t xml:space="preserve">            รายงานสถานการณ์การระบาดของศัตรูข้าว (เพลี้ยไฟ) ประจำวันที่ 27 สิงหาคม 2568</t>
  </si>
  <si>
    <t xml:space="preserve">            รายงานสถานการณ์การระบาดของศัตรูข้าว (หนอนกอข้าว) ประจำวันที่ 27 สิงหาคม 2568</t>
  </si>
  <si>
    <t xml:space="preserve">            รายงานสถานการณ์การระบาดของศัตรูข้าว (โรคไหม้ข้าว) ประจำวันที่ 27 สิงหาคม 2568</t>
  </si>
  <si>
    <t xml:space="preserve">            รายงานสถานการณ์การระบาดของศัตรูข้าว (เพลี้ยจั๊กจั่นสีเขียว) ประจำวันที่ 27 สิงหาคม 2568</t>
  </si>
  <si>
    <t>รายงานสถานการณ์การระบาดของศัตรูมะพร้าว (หนอนหัวดำ) ประจำวันที่ 27 สิงหาคม 2568</t>
  </si>
  <si>
    <t>รายงานสถานการณ์การระบาดของศัตรูมะพร้าว (แมลงดำหนาม) ประจำวันที่ 27 สิงหาคม 2568</t>
  </si>
  <si>
    <t>รายงานสถานการณ์การระบาดของศัตรูมะพร้าว (ด้วงแรด) ประจำวันที่ 27 สิงหาคม 2568</t>
  </si>
  <si>
    <t>รายงานสถานการณ์การระบาดของศัตรูมะพร้าว (ด้วงงวง) ประจำวันที่ 27 สิงหาคม 2568</t>
  </si>
  <si>
    <t>รายงานสถานการณ์การระบาดของศัตรูมะพร้าว (ไรสี่ขามะพร้าว) ประจำวันที่ 27 สิงหาคม 2568</t>
  </si>
  <si>
    <t>รายงานสถานการณ์การระบาดของศัตรูปาล์มน้ำมัน (หนอนปลอกเล็ก) ประจำวันที่ 27 สิงหาคม 2568</t>
  </si>
  <si>
    <t>รายงานสถานการณ์การระบาดของศัตรูปาล์มน้ำมัน (หนอนหน้าแมว) ประจำวันที่ 27 สิงหาคม 2568</t>
  </si>
  <si>
    <t>รายงานสถานการณ์การระบาดของศัตรูปาล์มน้ำมัน (ด้วงแรด) ประจำวันที่ 27 สิงหาคม 2568</t>
  </si>
  <si>
    <t>รายงานสถานการณ์การระบาดของศัตรูปาล์มน้ำมัน (ด้วงกุหลาบ) ประจำวันที่ 27 สิงหาคม 2568</t>
  </si>
  <si>
    <t>รายงานสถานการณ์การระบาดของศัตรูปาล์มน้ำมัน (โรคลำต้นเน่า) ประจำวันที่ 27 สิงหาคม 2568</t>
  </si>
  <si>
    <t>รายงานสถานการณ์การระบาดของศัตรูปาล์มน้ำมัน (โรคทะลายเน่า) ประจำวันที่ 27 สิงหาคม 2568</t>
  </si>
  <si>
    <t>รายงานสถานการณ์การระบาดของศัตรูปาล์มน้ำมัน (โรคใบจุด) ประจำวันที่ 27 สิงหาคม 2568</t>
  </si>
  <si>
    <t>รายงานสถานการณ์การระบาดของศัตรูปาล์มน้ำมัน (โรคใบจุดสาหร่าย) ประจำวันที่ 27 สิงหาคม 2568</t>
  </si>
  <si>
    <t>รายงานสถานการณ์การระบาดของศัตรูยางพารา (โรครากขาว) ประจำวันที่ 27 สิงหาคม 2568</t>
  </si>
  <si>
    <t>รายงานสถานการณ์การระบาดของศัตรูยางพารา (โรคใบร่วงยางพาราชนิดใหม่) ประจำวันที่ 27 สิงหาคม 2568</t>
  </si>
  <si>
    <t>รายงานสถานการณ์การระบาดของศัตรูยางพารา (โรคใบร่วงยางพารา) ประจำวันที่ 27 สิงหาคม 2568</t>
  </si>
  <si>
    <t>รายงานสถานการณ์การระบาดของศัตรูยางพารา (โรคราแป้ง) ประจำวันที่ 27 สิงหาคม 2568</t>
  </si>
  <si>
    <t>รายงานสถานการณ์การระบาดของศัตรูยางพารา (โรคเส้นดำ) ประจำวันที่ 27 สิงหาคม 2568</t>
  </si>
  <si>
    <t>รายงานสถานการณ์การระบาดของศัตรูยางพารา (โรคหน้ายางแห้ง) ประจำวันที่ 27 สิงหาคม 2568</t>
  </si>
  <si>
    <t>รายงานสถานการณ์การระบาดของศัตรูกาแฟ (หนอนกาแฟสีแดง) ประจำวันที่ 27 สิงหาคม 2568</t>
  </si>
  <si>
    <t>รายงานสถานการณ์การระบาดของศัตรูมันสำปะหลัง (โรคใบด่างมันสำปะหลัง) ประจำวันที่ 27 สิงหาคม 2568</t>
  </si>
  <si>
    <t>รายงานสถานการณ์การระบาดของศัตรูมันสำปะหลัง (เพลี้ยแป้งมันสำปะหลัง) ประจำวันที่ 27 สิงหาคม  2568</t>
  </si>
  <si>
    <t>รายงานสถานการณ์การระบาดของศัตรูมันสำปะหลัง (ไรแดง) ประจำวันที่ 27 สิงหาคม  2568</t>
  </si>
  <si>
    <t>รายงานสถานการณ์การระบาดของศัตรูมันสำปะหลัง(โรคพุ่มแจ้)ประจำวันที่ 27 สิงหาคม 2568</t>
  </si>
  <si>
    <t>รายงานสถานการณ์การระบาดของศัตรูมันสำปะหลัง (โรคโคนเน่าหัวเน่า) ประจำวันที่ 27 สิงหาคม 2568</t>
  </si>
  <si>
    <t>รายงานสถานการณ์การระบาดของศัตรูมันสำปะหลัง (โรคใบไหม้/ใบเหลี่ยมแบคทีเรีย) ประจำวันที่ 27 สิงหาคม 2568</t>
  </si>
  <si>
    <t>รายงานสถานการณ์การระบาดของศัตรูสับปะรด (โรคเหี่ยว) ประจำวันที่ 27 สิงหาคม 2568</t>
  </si>
  <si>
    <t>รายงานสถานการณ์การระบาดของศัตรูอ้อย (หนอนกออ้อย) ประจำวันที่ 27 สิงหาคม 2568</t>
  </si>
  <si>
    <t>รายงานสถานการณ์การระบาดของศัตรูอ้อย (โรคใบขาวอ้อย) ประจำวันที่ 27 สิงหาคม 2568</t>
  </si>
  <si>
    <t>รายงานสถานการณ์การระบาดของศัตรูอ้อย (โรคแส้ดำ อ้อย) ประจำวันที่ 27 สิงหาคม 2568</t>
  </si>
  <si>
    <t>รายงานสถานการณ์การระบาดของศัตรูอ้อย (โรคด้วงหนวดยาว อ้อย) ประจำวันที่ 27 สิงหาคม 2567</t>
  </si>
  <si>
    <t>สรุปพื้นที่การระบาดหนอนกระทู้ข้าวโพดลายจุด (FAW) ประจำวันที่ 27 สิงหาคม 2568</t>
  </si>
  <si>
    <t>รายงานสถานการณ์การระบาดของศัตรูทุเรียน (เพลี้ยแป้ง) ประจำวันที่ 27 สิงหาคม 2568</t>
  </si>
  <si>
    <t>รายงานสถานการณ์การระบาดของศัตรูทุเรียน (เพลี้ยไก่แจ้ทุเรียน) ประจำวันที่ 27 สิงหาคม 2568</t>
  </si>
  <si>
    <t>รายงานสถานการณ์การระบาดของศัตรูทุเรียน (เพลี้ยหอยเกล็ด) ประจำวันที่ 27 สิงหาคม 2568</t>
  </si>
  <si>
    <t>รายงานสถานการณ์การระบาดของศัตรูทุเรียน (เพลี้ยจักจั่นฝอย) ประจำวันที่ 27 สิงหาคม 2568</t>
  </si>
  <si>
    <t>รายงานสถานการณ์การระบาดของศัตรูทุเรียน (หนอนเจาะผล) ประจำวันที่ 27 สิงหาคม 2568</t>
  </si>
  <si>
    <t>รายงานสถานการณ์การระบาดของศัตรูทุเรียน (หนอนเจาะเมล็ดทุเรียน) ประจำวันที่ 27 สิงหาคม 2568</t>
  </si>
  <si>
    <t>รายงานสถานการณ์การระบาดของศัตรูทุเรียน (ไรแดงทุเรียนหรือไรแดงแอฟริกัน) ประจำวันที่ 27 สิงหาคม 2568</t>
  </si>
  <si>
    <t>รายงานสถานการณ์การระบาดของศัตรูทุเรียน (มอดเจาะลำต้นทุเรียน) ประจำวันที่ 27 สิงหาคม 2568</t>
  </si>
  <si>
    <t>รายงานสถานการณ์การระบาดของศัตรูทุเรียน (หนอนกินใบทุเรียน) ประจำวันที่ 27 สิงหาคม 2568</t>
  </si>
  <si>
    <t>รายงานสถานการณ์การระบาดของศัตรูทุเรียน (โรครากเน่าโคนเน่า) ประจำวันที่ 27 สิงหาคม 2568</t>
  </si>
  <si>
    <t>รายงานสถานการณ์การระบาดของศัตรูทุเรียน (โรคราดำ) ประจำวันที่ 27 สิงหาคม 2568</t>
  </si>
  <si>
    <t>รายงานสถานการณ์การระบาดของศัตรูทุเรียน (โรคราสีชมพู) ประจำวันที่ 27 สิงหาคม 2568</t>
  </si>
  <si>
    <t>รายงานสถานการณ์การระบาดของศัตรูทุเรียน (โรคใบติดหรือใบไหม้) ประจำวันที่ 27 สิงหาคม 2568</t>
  </si>
  <si>
    <t>รายงานสถานการณ์การระบาดของศัตรูทุเรียน (โรคใบจุดสาหร่าย) ประจำวันที่ 27 สิงหาคม 2568</t>
  </si>
  <si>
    <t>รายงานสถานการณ์การระบาดของศัตรูทุเรียน (โรคกิ่งแห้งทุเรียน) ประจำวันที่ 27 สิงหาคม 2568</t>
  </si>
  <si>
    <t>รายงานสถานการณ์การระบาดของศัตรูทุเรียน (โรคแอนแทรกโนสทุเรียน) ประจำวันที่ 27 สิงหาคม  2568</t>
  </si>
  <si>
    <t>รายงานสถานการณ์การระบาดของศัตรูทุเรียน (โรคผลเน่า) ประจำวันที่ 27 สิงหาคม 2568</t>
  </si>
  <si>
    <t>รายงานสถานการณ์การระบาดของศัตรูลำไย (เพลี้ยแป้ง) ประจำวันที่ 27 สิงหาคม 2568</t>
  </si>
  <si>
    <t>รายงานสถานการณ์การระบาดของศัตรูลำไย (หนอนคืบกินใบ) ประจำวันที่ 27 สิงหาคม 2568</t>
  </si>
  <si>
    <t>รายงานสถานการณ์การระบาดของศัตรูลำไย (ไรกำมะหยี่) ประจำวันที่ 27 สิงหาคม 2568</t>
  </si>
  <si>
    <t>รายงานสถานการณ์การระบาดของศัตรูลำไย (หนอนม้วนใบ) ประจำวันที่ 27 สิงหาคม 2568</t>
  </si>
  <si>
    <t>รายงานสถานการณ์การระบาดของศัตรูลำไย (มวนลำไย) ประจำวันที่ 27 สิงหาคม 2568</t>
  </si>
  <si>
    <t>รายงานสถานการณ์การระบาดของศัตรูลำไย (โรคพุ่มไม้กวาด) ประจำวันที่ 27 สิงหาคม 2568</t>
  </si>
  <si>
    <t>รายงานสถานการณ์การระบาดของศัตรูลำไย (โรคราดำ) ประจำวันที่ 27 สิงหาคม 2568</t>
  </si>
  <si>
    <t>รายงานสถานการณ์การระบาดของศัตรูมังคุด (โรคใบจุด) ประจำวันที่ 27 สิงหาคม 2568</t>
  </si>
  <si>
    <t>รายงานสถานการณ์การระบาดของศัตรูมังคุด (โรคใบจุดสาหร่าย) ประจำวันที่ 27 สิงหาคม 2568</t>
  </si>
  <si>
    <t>รายงานสถานการณ์การระบาดของศัตรูมังคุด (เพลี้ยไฟ) ประจำวันที่ 27 สิงหาคม 2568</t>
  </si>
  <si>
    <t>รายงานสถานการณ์การระบาดของศัตรูมังคุด (หนอนกินใบ) ประจำวันที่ 27 สิงหาคม 2568</t>
  </si>
  <si>
    <t>รายงานสถานการณ์การระบาดของศัตรูมังคุด (หนอนชอนใบ) ประจำวันที่ 27 สิงหาคม 2568</t>
  </si>
  <si>
    <t>รายงานสถานการณ์การระบาดของศัตรูเงาะ (เพลี้ยแป้ง) ประจำวันที่ 27 สิงหาคม 2568</t>
  </si>
  <si>
    <t>รายงานสถานการณ์การระบาดของศัตรูเงาะ (หนอนคืบกินใบ) ประจำวันที่ 27 สิงหาคม 2568</t>
  </si>
  <si>
    <t>รายงานสถานการณ์การระบาดของศัตรูเงาะ (โรคใบจุดสาหร่าย) ประจำวันที่ 27 สิงหาคม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</si>
</sst>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0.00;[Red]\(#,###.00\)"/>
    <numFmt numFmtId="195" formatCode="_(* #,##0.000_);_(* \(#,##0.000\);_(* &quot;-&quot;??_);_(@_)"/>
    <numFmt numFmtId="196" formatCode="0.00;[Red]0.00"/>
    <numFmt numFmtId="197" formatCode="0.00_ ;[Red]\-0.00\ "/>
    <numFmt numFmtId="198" formatCode="#,##0.00_ ;[Red]\-#,##0.00\ "/>
  </numFmts>
  <fonts count="9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sz val="14"/>
      <color theme="1"/>
      <name val="TH Sarabun New"/>
      <family val="2"/>
      <charset val="222"/>
    </font>
    <font>
      <sz val="14"/>
      <color rgb="FFFF0000"/>
      <name val="TH SarabunPSK"/>
      <family val="2"/>
      <charset val="222"/>
    </font>
    <font>
      <sz val="16"/>
      <color theme="1"/>
      <name val="Tahoma"/>
      <family val="2"/>
      <charset val="222"/>
      <scheme val="minor"/>
    </font>
    <font>
      <sz val="13"/>
      <color rgb="FF212529"/>
      <name val="TH SarabunPSK"/>
      <family val="2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42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9" fillId="0" borderId="0" xfId="0" applyFont="1"/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90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90" fontId="12" fillId="2" borderId="0" xfId="0" applyNumberFormat="1" applyFont="1" applyFill="1" applyAlignment="1">
      <alignment horizontal="center"/>
    </xf>
    <xf numFmtId="190" fontId="47" fillId="37" borderId="0" xfId="1" applyNumberFormat="1" applyFont="1" applyFill="1"/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0" fontId="53" fillId="0" borderId="20" xfId="0" applyFont="1" applyBorder="1"/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53" fillId="0" borderId="20" xfId="0" applyFont="1" applyBorder="1" applyAlignment="1">
      <alignment horizontal="left" vertical="center"/>
    </xf>
    <xf numFmtId="0" fontId="47" fillId="0" borderId="33" xfId="0" applyFont="1" applyBorder="1" applyAlignment="1">
      <alignment horizontal="center" vertical="center"/>
    </xf>
    <xf numFmtId="0" fontId="53" fillId="0" borderId="33" xfId="0" applyFont="1" applyBorder="1" applyAlignment="1">
      <alignment vertical="center"/>
    </xf>
    <xf numFmtId="43" fontId="47" fillId="0" borderId="33" xfId="1" applyFont="1" applyBorder="1" applyAlignment="1">
      <alignment vertical="center"/>
    </xf>
    <xf numFmtId="43" fontId="47" fillId="0" borderId="33" xfId="1" applyFont="1" applyBorder="1" applyAlignment="1">
      <alignment horizontal="right" vertical="center"/>
    </xf>
    <xf numFmtId="0" fontId="53" fillId="0" borderId="20" xfId="0" applyFont="1" applyBorder="1" applyAlignment="1">
      <alignment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53" fillId="0" borderId="23" xfId="0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0" fontId="53" fillId="0" borderId="24" xfId="0" applyFont="1" applyBorder="1" applyAlignment="1">
      <alignment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0" fontId="53" fillId="0" borderId="24" xfId="0" applyFont="1" applyBorder="1" applyAlignment="1">
      <alignment horizontal="left" vertical="center"/>
    </xf>
    <xf numFmtId="0" fontId="53" fillId="0" borderId="25" xfId="0" applyFont="1" applyBorder="1" applyAlignment="1">
      <alignment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0" fontId="53" fillId="0" borderId="26" xfId="0" applyFont="1" applyBorder="1" applyAlignment="1">
      <alignment vertical="center"/>
    </xf>
    <xf numFmtId="43" fontId="47" fillId="38" borderId="37" xfId="1" applyFont="1" applyFill="1" applyBorder="1" applyAlignment="1">
      <alignment horizontal="right" vertical="center"/>
    </xf>
    <xf numFmtId="43" fontId="9" fillId="0" borderId="24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37" borderId="1" xfId="1" applyNumberFormat="1" applyFont="1" applyFill="1" applyBorder="1" applyAlignment="1">
      <alignment horizontal="center" shrinkToFit="1"/>
    </xf>
    <xf numFmtId="4" fontId="48" fillId="3" borderId="1" xfId="1" applyNumberFormat="1" applyFont="1" applyFill="1" applyBorder="1" applyAlignment="1">
      <alignment horizontal="center" shrinkToFit="1"/>
    </xf>
    <xf numFmtId="4" fontId="54" fillId="3" borderId="1" xfId="1" applyNumberFormat="1" applyFont="1" applyFill="1" applyBorder="1" applyAlignment="1">
      <alignment horizontal="center" shrinkToFit="1"/>
    </xf>
    <xf numFmtId="4" fontId="53" fillId="3" borderId="1" xfId="1" applyNumberFormat="1" applyFont="1" applyFill="1" applyBorder="1" applyAlignment="1">
      <alignment horizontal="center" shrinkToFit="1"/>
    </xf>
    <xf numFmtId="4" fontId="46" fillId="2" borderId="1" xfId="1" applyNumberFormat="1" applyFont="1" applyFill="1" applyBorder="1" applyAlignment="1">
      <alignment horizontal="center" shrinkToFit="1"/>
    </xf>
    <xf numFmtId="4" fontId="48" fillId="37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93" fontId="46" fillId="0" borderId="41" xfId="0" applyNumberFormat="1" applyFont="1" applyBorder="1" applyAlignment="1">
      <alignment horizontal="center" shrinkToFit="1"/>
    </xf>
    <xf numFmtId="194" fontId="46" fillId="0" borderId="1" xfId="1" applyNumberFormat="1" applyFont="1" applyFill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94" fontId="46" fillId="0" borderId="0" xfId="1" applyNumberFormat="1" applyFont="1" applyFill="1" applyBorder="1" applyAlignment="1">
      <alignment horizontal="center" shrinkToFit="1"/>
    </xf>
    <xf numFmtId="190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92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94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92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0" fontId="46" fillId="0" borderId="10" xfId="0" applyFont="1" applyBorder="1"/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37" borderId="56" xfId="1" applyNumberFormat="1" applyFont="1" applyFill="1" applyBorder="1" applyAlignment="1">
      <alignment horizontal="center" shrinkToFit="1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6" fillId="0" borderId="1" xfId="1" applyFont="1" applyFill="1" applyBorder="1" applyAlignment="1">
      <alignment horizontal="center" shrinkToFit="1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43" fontId="46" fillId="2" borderId="56" xfId="336" applyFont="1" applyFill="1" applyBorder="1" applyAlignment="1">
      <alignment horizontal="right" vertical="center" wrapText="1"/>
    </xf>
    <xf numFmtId="43" fontId="46" fillId="0" borderId="56" xfId="336" applyFont="1" applyFill="1" applyBorder="1" applyAlignment="1">
      <alignment horizontal="right" vertical="center"/>
    </xf>
    <xf numFmtId="43" fontId="46" fillId="0" borderId="56" xfId="336" applyFont="1" applyFill="1" applyBorder="1" applyAlignment="1">
      <alignment horizontal="center" vertical="center" wrapText="1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53" fillId="0" borderId="56" xfId="1" applyFont="1" applyBorder="1" applyAlignment="1">
      <alignment horizontal="center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43" fontId="48" fillId="4" borderId="1" xfId="1" applyFont="1" applyFill="1" applyBorder="1" applyAlignment="1">
      <alignment horizontal="center" shrinkToFit="1"/>
    </xf>
    <xf numFmtId="43" fontId="48" fillId="4" borderId="56" xfId="1" applyFont="1" applyFill="1" applyBorder="1" applyAlignment="1">
      <alignment horizontal="center" shrinkToFit="1"/>
    </xf>
    <xf numFmtId="43" fontId="46" fillId="2" borderId="1" xfId="1" applyFont="1" applyFill="1" applyBorder="1" applyAlignment="1">
      <alignment horizontal="center" shrinkToFit="1"/>
    </xf>
    <xf numFmtId="43" fontId="51" fillId="0" borderId="1" xfId="1" applyFont="1" applyFill="1" applyBorder="1" applyAlignment="1">
      <alignment horizontal="center" shrinkToFit="1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53" fillId="0" borderId="1" xfId="1" applyFont="1" applyBorder="1" applyAlignment="1">
      <alignment horizontal="left" vertical="center" wrapText="1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48" fillId="39" borderId="1" xfId="1" applyFont="1" applyFill="1" applyBorder="1" applyAlignment="1">
      <alignment horizontal="center" shrinkToFit="1"/>
    </xf>
    <xf numFmtId="43" fontId="51" fillId="39" borderId="1" xfId="1" applyFont="1" applyFill="1" applyBorder="1" applyAlignment="1">
      <alignment horizontal="center" shrinkToFit="1"/>
    </xf>
    <xf numFmtId="194" fontId="46" fillId="4" borderId="1" xfId="1" applyNumberFormat="1" applyFont="1" applyFill="1" applyBorder="1" applyAlignment="1">
      <alignment horizontal="center" shrinkToFit="1"/>
    </xf>
    <xf numFmtId="43" fontId="51" fillId="4" borderId="1" xfId="1" applyFont="1" applyFill="1" applyBorder="1" applyAlignment="1">
      <alignment horizontal="center" shrinkToFit="1"/>
    </xf>
    <xf numFmtId="194" fontId="46" fillId="37" borderId="1" xfId="1" applyNumberFormat="1" applyFont="1" applyFill="1" applyBorder="1" applyAlignment="1">
      <alignment horizontal="center" shrinkToFit="1"/>
    </xf>
    <xf numFmtId="43" fontId="51" fillId="37" borderId="1" xfId="1" applyFont="1" applyFill="1" applyBorder="1" applyAlignment="1">
      <alignment horizontal="center" shrinkToFit="1"/>
    </xf>
    <xf numFmtId="43" fontId="51" fillId="40" borderId="1" xfId="1" applyFont="1" applyFill="1" applyBorder="1" applyAlignment="1">
      <alignment horizontal="center" shrinkToFit="1"/>
    </xf>
    <xf numFmtId="194" fontId="46" fillId="70" borderId="1" xfId="1" applyNumberFormat="1" applyFont="1" applyFill="1" applyBorder="1" applyAlignment="1">
      <alignment horizontal="center" shrinkToFit="1"/>
    </xf>
    <xf numFmtId="43" fontId="51" fillId="70" borderId="1" xfId="1" applyFont="1" applyFill="1" applyBorder="1" applyAlignment="1">
      <alignment horizontal="center" shrinkToFit="1"/>
    </xf>
    <xf numFmtId="194" fontId="46" fillId="46" borderId="1" xfId="1" applyNumberFormat="1" applyFont="1" applyFill="1" applyBorder="1" applyAlignment="1">
      <alignment horizontal="center" shrinkToFit="1"/>
    </xf>
    <xf numFmtId="43" fontId="51" fillId="46" borderId="1" xfId="1" applyFont="1" applyFill="1" applyBorder="1" applyAlignment="1">
      <alignment horizontal="center" shrinkToFit="1"/>
    </xf>
    <xf numFmtId="194" fontId="46" fillId="42" borderId="1" xfId="1" applyNumberFormat="1" applyFont="1" applyFill="1" applyBorder="1" applyAlignment="1">
      <alignment horizontal="center" shrinkToFit="1"/>
    </xf>
    <xf numFmtId="43" fontId="51" fillId="42" borderId="1" xfId="1" applyFont="1" applyFill="1" applyBorder="1" applyAlignment="1">
      <alignment horizontal="center" shrinkToFit="1"/>
    </xf>
    <xf numFmtId="194" fontId="46" fillId="47" borderId="1" xfId="1" applyNumberFormat="1" applyFont="1" applyFill="1" applyBorder="1" applyAlignment="1">
      <alignment horizontal="center" shrinkToFit="1"/>
    </xf>
    <xf numFmtId="43" fontId="51" fillId="47" borderId="1" xfId="1" applyFont="1" applyFill="1" applyBorder="1" applyAlignment="1">
      <alignment horizontal="center" shrinkToFit="1"/>
    </xf>
    <xf numFmtId="194" fontId="46" fillId="43" borderId="1" xfId="1" applyNumberFormat="1" applyFont="1" applyFill="1" applyBorder="1" applyAlignment="1">
      <alignment horizontal="center" shrinkToFit="1"/>
    </xf>
    <xf numFmtId="43" fontId="51" fillId="43" borderId="1" xfId="1" applyFont="1" applyFill="1" applyBorder="1" applyAlignment="1">
      <alignment horizontal="center" shrinkToFit="1"/>
    </xf>
    <xf numFmtId="193" fontId="46" fillId="0" borderId="1" xfId="1" applyNumberFormat="1" applyFont="1" applyFill="1" applyBorder="1" applyAlignment="1">
      <alignment horizontal="center" shrinkToFit="1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93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98" fontId="48" fillId="0" borderId="1" xfId="1" applyNumberFormat="1" applyFont="1" applyBorder="1" applyAlignment="1">
      <alignment horizontal="center" vertical="center" wrapText="1"/>
    </xf>
    <xf numFmtId="198" fontId="5" fillId="0" borderId="1" xfId="1" applyNumberFormat="1" applyFont="1" applyBorder="1" applyAlignment="1">
      <alignment horizontal="center" vertical="center"/>
    </xf>
    <xf numFmtId="197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193" fontId="46" fillId="0" borderId="1" xfId="1" applyNumberFormat="1" applyFont="1" applyFill="1" applyBorder="1" applyAlignment="1">
      <alignment horizontal="center" vertical="center"/>
    </xf>
    <xf numFmtId="192" fontId="1" fillId="0" borderId="0" xfId="0" applyNumberFormat="1" applyFont="1" applyAlignment="1">
      <alignment horizontal="center" shrinkToFit="1"/>
    </xf>
    <xf numFmtId="4" fontId="46" fillId="0" borderId="1" xfId="1" applyNumberFormat="1" applyFont="1" applyFill="1" applyBorder="1" applyAlignment="1">
      <alignment horizontal="center" shrinkToFit="1"/>
    </xf>
    <xf numFmtId="3" fontId="12" fillId="0" borderId="0" xfId="0" applyNumberFormat="1" applyFont="1" applyAlignment="1">
      <alignment horizontal="center" shrinkToFit="1"/>
    </xf>
    <xf numFmtId="1" fontId="61" fillId="0" borderId="0" xfId="0" applyNumberFormat="1" applyFont="1" applyAlignment="1">
      <alignment horizontal="center" shrinkToFit="1"/>
    </xf>
    <xf numFmtId="0" fontId="61" fillId="0" borderId="0" xfId="0" applyFont="1" applyAlignment="1">
      <alignment horizont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5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193" fontId="46" fillId="0" borderId="56" xfId="1" applyNumberFormat="1" applyFont="1" applyFill="1" applyBorder="1" applyAlignment="1">
      <alignment horizontal="center" vertical="center"/>
    </xf>
    <xf numFmtId="43" fontId="46" fillId="0" borderId="62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46" fillId="0" borderId="0" xfId="0" applyFont="1" applyAlignment="1">
      <alignment vertical="top"/>
    </xf>
    <xf numFmtId="49" fontId="46" fillId="0" borderId="1" xfId="0" applyNumberFormat="1" applyFont="1" applyBorder="1" applyAlignment="1">
      <alignment horizontal="center" vertical="top" wrapText="1" shrinkToFit="1"/>
    </xf>
    <xf numFmtId="43" fontId="46" fillId="39" borderId="1" xfId="1" applyFont="1" applyFill="1" applyBorder="1" applyAlignment="1">
      <alignment horizont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6" fillId="0" borderId="56" xfId="1" applyFont="1" applyFill="1" applyBorder="1" applyAlignment="1">
      <alignment horizontal="right" vertical="center"/>
    </xf>
    <xf numFmtId="43" fontId="6" fillId="0" borderId="56" xfId="1" applyFont="1" applyFill="1" applyBorder="1" applyAlignment="1">
      <alignment vertical="center"/>
    </xf>
    <xf numFmtId="0" fontId="4" fillId="0" borderId="60" xfId="0" applyFont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53" fillId="0" borderId="62" xfId="1" applyNumberFormat="1" applyFont="1" applyBorder="1" applyAlignment="1">
      <alignment horizontal="center" vertical="center"/>
    </xf>
    <xf numFmtId="43" fontId="6" fillId="0" borderId="56" xfId="1" applyFont="1" applyBorder="1" applyAlignment="1">
      <alignment vertical="center"/>
    </xf>
    <xf numFmtId="43" fontId="6" fillId="0" borderId="56" xfId="1" applyFont="1" applyBorder="1" applyAlignment="1">
      <alignment horizontal="right" vertical="center"/>
    </xf>
    <xf numFmtId="191" fontId="48" fillId="0" borderId="62" xfId="1" applyNumberFormat="1" applyFont="1" applyBorder="1" applyAlignment="1">
      <alignment horizontal="center" vertical="center"/>
    </xf>
    <xf numFmtId="43" fontId="48" fillId="0" borderId="0" xfId="1" applyFont="1" applyBorder="1" applyAlignment="1">
      <alignment horizontal="left" vertical="center" wrapText="1"/>
    </xf>
    <xf numFmtId="43" fontId="5" fillId="0" borderId="0" xfId="1" applyFont="1" applyBorder="1" applyAlignment="1">
      <alignment horizontal="left" vertical="center" wrapText="1"/>
    </xf>
    <xf numFmtId="43" fontId="6" fillId="0" borderId="62" xfId="1" applyFont="1" applyFill="1" applyBorder="1" applyAlignment="1">
      <alignment horizontal="left" vertical="center" wrapText="1"/>
    </xf>
    <xf numFmtId="191" fontId="46" fillId="0" borderId="62" xfId="1" applyNumberFormat="1" applyFont="1" applyBorder="1" applyAlignment="1">
      <alignment horizontal="center" vertical="center"/>
    </xf>
    <xf numFmtId="198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43" fontId="48" fillId="0" borderId="62" xfId="1" applyFont="1" applyBorder="1" applyAlignment="1">
      <alignment horizontal="center" vertical="center"/>
    </xf>
    <xf numFmtId="43" fontId="48" fillId="0" borderId="0" xfId="1" applyFont="1" applyBorder="1" applyAlignment="1">
      <alignment horizontal="center" vertical="center" wrapText="1"/>
    </xf>
    <xf numFmtId="43" fontId="46" fillId="40" borderId="1" xfId="1" applyFont="1" applyFill="1" applyBorder="1" applyAlignment="1">
      <alignment horizontal="center" shrinkToFit="1"/>
    </xf>
    <xf numFmtId="197" fontId="46" fillId="0" borderId="1" xfId="1" applyNumberFormat="1" applyFont="1" applyFill="1" applyBorder="1" applyAlignment="1">
      <alignment horizontal="right" vertical="center"/>
    </xf>
    <xf numFmtId="0" fontId="92" fillId="0" borderId="0" xfId="0" applyFont="1"/>
    <xf numFmtId="0" fontId="87" fillId="0" borderId="0" xfId="0" applyFont="1"/>
    <xf numFmtId="0" fontId="60" fillId="0" borderId="0" xfId="0" applyFont="1" applyAlignment="1">
      <alignment horizontal="center"/>
    </xf>
    <xf numFmtId="0" fontId="60" fillId="0" borderId="60" xfId="0" applyFont="1" applyBorder="1" applyAlignment="1">
      <alignment horizontal="center"/>
    </xf>
    <xf numFmtId="0" fontId="60" fillId="0" borderId="63" xfId="0" applyFont="1" applyBorder="1" applyAlignment="1">
      <alignment horizontal="center"/>
    </xf>
    <xf numFmtId="0" fontId="60" fillId="0" borderId="57" xfId="0" applyFont="1" applyBorder="1" applyAlignment="1">
      <alignment horizontal="center"/>
    </xf>
    <xf numFmtId="0" fontId="60" fillId="0" borderId="38" xfId="0" applyFont="1" applyBorder="1" applyAlignment="1">
      <alignment horizontal="center"/>
    </xf>
    <xf numFmtId="0" fontId="60" fillId="0" borderId="23" xfId="0" applyFont="1" applyBorder="1" applyAlignment="1">
      <alignment horizontal="center"/>
    </xf>
    <xf numFmtId="0" fontId="60" fillId="0" borderId="0" xfId="0" applyFont="1"/>
    <xf numFmtId="2" fontId="60" fillId="0" borderId="56" xfId="0" applyNumberFormat="1" applyFont="1" applyBorder="1" applyAlignment="1">
      <alignment horizontal="center"/>
    </xf>
    <xf numFmtId="0" fontId="60" fillId="0" borderId="56" xfId="0" applyFont="1" applyBorder="1" applyAlignment="1">
      <alignment horizontal="center"/>
    </xf>
    <xf numFmtId="43" fontId="60" fillId="0" borderId="56" xfId="0" applyNumberFormat="1" applyFont="1" applyBorder="1" applyAlignment="1">
      <alignment horizontal="center"/>
    </xf>
    <xf numFmtId="0" fontId="6" fillId="0" borderId="20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60" fillId="0" borderId="56" xfId="0" applyFont="1" applyBorder="1" applyAlignment="1">
      <alignment horizontal="right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43" fontId="6" fillId="0" borderId="56" xfId="1" applyFont="1" applyFill="1" applyBorder="1" applyAlignment="1">
      <alignment horizontal="left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43" fontId="6" fillId="0" borderId="56" xfId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0" fontId="94" fillId="0" borderId="0" xfId="0" applyFont="1"/>
    <xf numFmtId="0" fontId="94" fillId="0" borderId="0" xfId="0" applyFont="1" applyAlignment="1">
      <alignment horizontal="center"/>
    </xf>
    <xf numFmtId="49" fontId="46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196" fontId="6" fillId="0" borderId="62" xfId="1" applyNumberFormat="1" applyFont="1" applyBorder="1" applyAlignment="1">
      <alignment horizontal="center" vertical="center"/>
    </xf>
    <xf numFmtId="196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43" fontId="59" fillId="0" borderId="56" xfId="21" applyFont="1" applyFill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4" fillId="0" borderId="1" xfId="1" applyNumberFormat="1" applyFont="1" applyBorder="1" applyAlignment="1">
      <alignment horizontal="center" vertical="center" wrapText="1"/>
    </xf>
    <xf numFmtId="193" fontId="58" fillId="0" borderId="1" xfId="1" applyNumberFormat="1" applyFont="1" applyFill="1" applyBorder="1" applyAlignment="1">
      <alignment horizontal="center" vertical="center"/>
    </xf>
    <xf numFmtId="187" fontId="60" fillId="0" borderId="56" xfId="0" applyNumberFormat="1" applyFont="1" applyBorder="1" applyAlignment="1">
      <alignment horizontal="center"/>
    </xf>
    <xf numFmtId="0" fontId="46" fillId="0" borderId="1" xfId="0" applyFont="1" applyBorder="1" applyAlignment="1">
      <alignment horizontal="center" vertical="top" wrapText="1"/>
    </xf>
    <xf numFmtId="43" fontId="46" fillId="37" borderId="1" xfId="1" applyFont="1" applyFill="1" applyBorder="1" applyAlignment="1">
      <alignment horizontal="center" shrinkToFit="1"/>
    </xf>
    <xf numFmtId="0" fontId="46" fillId="0" borderId="58" xfId="0" applyFont="1" applyBorder="1" applyAlignment="1">
      <alignment vertic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vertical="center"/>
    </xf>
    <xf numFmtId="43" fontId="19" fillId="2" borderId="68" xfId="1" applyFont="1" applyFill="1" applyBorder="1" applyAlignment="1">
      <alignment horizontal="right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" fontId="89" fillId="0" borderId="68" xfId="0" applyNumberFormat="1" applyFont="1" applyBorder="1"/>
    <xf numFmtId="4" fontId="89" fillId="0" borderId="20" xfId="0" applyNumberFormat="1" applyFont="1" applyBorder="1"/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vertical="center"/>
    </xf>
    <xf numFmtId="43" fontId="6" fillId="2" borderId="58" xfId="1" applyFont="1" applyFill="1" applyBorder="1" applyAlignment="1">
      <alignment horizontal="right" vertical="center" wrapText="1"/>
    </xf>
    <xf numFmtId="0" fontId="46" fillId="0" borderId="58" xfId="0" applyFont="1" applyBorder="1" applyAlignment="1">
      <alignment horizontal="left" vertical="center"/>
    </xf>
    <xf numFmtId="43" fontId="46" fillId="72" borderId="57" xfId="1" applyFont="1" applyFill="1" applyBorder="1" applyAlignment="1">
      <alignment horizontal="right" vertical="center"/>
    </xf>
    <xf numFmtId="43" fontId="46" fillId="73" borderId="67" xfId="1" applyFont="1" applyFill="1" applyBorder="1" applyAlignment="1">
      <alignment horizontal="right" vertical="center"/>
    </xf>
    <xf numFmtId="43" fontId="46" fillId="47" borderId="57" xfId="1" applyFont="1" applyFill="1" applyBorder="1" applyAlignment="1">
      <alignment horizontal="right" vertical="center"/>
    </xf>
    <xf numFmtId="43" fontId="46" fillId="74" borderId="67" xfId="1" applyFont="1" applyFill="1" applyBorder="1" applyAlignment="1">
      <alignment horizontal="right" vertical="center"/>
    </xf>
    <xf numFmtId="0" fontId="46" fillId="0" borderId="20" xfId="0" applyFont="1" applyBorder="1" applyAlignment="1">
      <alignment horizontal="left" vertical="center"/>
    </xf>
    <xf numFmtId="43" fontId="46" fillId="72" borderId="20" xfId="1" applyFont="1" applyFill="1" applyBorder="1" applyAlignment="1">
      <alignment horizontal="right" vertical="center"/>
    </xf>
    <xf numFmtId="43" fontId="46" fillId="73" borderId="20" xfId="1" applyFont="1" applyFill="1" applyBorder="1" applyAlignment="1">
      <alignment horizontal="right" vertical="center"/>
    </xf>
    <xf numFmtId="43" fontId="46" fillId="73" borderId="28" xfId="1" applyFont="1" applyFill="1" applyBorder="1" applyAlignment="1">
      <alignment horizontal="right" vertical="center"/>
    </xf>
    <xf numFmtId="43" fontId="46" fillId="47" borderId="20" xfId="1" applyFont="1" applyFill="1" applyBorder="1" applyAlignment="1">
      <alignment horizontal="right" vertical="center"/>
    </xf>
    <xf numFmtId="43" fontId="46" fillId="74" borderId="20" xfId="1" applyFont="1" applyFill="1" applyBorder="1" applyAlignment="1">
      <alignment horizontal="right" vertical="center"/>
    </xf>
    <xf numFmtId="43" fontId="46" fillId="74" borderId="28" xfId="1" applyFont="1" applyFill="1" applyBorder="1" applyAlignment="1">
      <alignment horizontal="right" vertical="center"/>
    </xf>
    <xf numFmtId="0" fontId="46" fillId="0" borderId="8" xfId="0" applyFont="1" applyBorder="1" applyAlignment="1">
      <alignment horizontal="left" vertical="center"/>
    </xf>
    <xf numFmtId="43" fontId="46" fillId="72" borderId="25" xfId="1" applyFont="1" applyFill="1" applyBorder="1" applyAlignment="1">
      <alignment horizontal="right" vertical="center"/>
    </xf>
    <xf numFmtId="43" fontId="46" fillId="47" borderId="8" xfId="1" applyFont="1" applyFill="1" applyBorder="1" applyAlignment="1">
      <alignment horizontal="right" vertical="center"/>
    </xf>
    <xf numFmtId="43" fontId="46" fillId="47" borderId="25" xfId="1" applyFont="1" applyFill="1" applyBorder="1" applyAlignment="1">
      <alignment horizontal="right" vertical="center"/>
    </xf>
    <xf numFmtId="43" fontId="46" fillId="72" borderId="26" xfId="1" applyFont="1" applyFill="1" applyBorder="1" applyAlignment="1">
      <alignment horizontal="right" vertical="center"/>
    </xf>
    <xf numFmtId="43" fontId="46" fillId="73" borderId="26" xfId="1" applyFont="1" applyFill="1" applyBorder="1" applyAlignment="1">
      <alignment horizontal="right" vertical="center"/>
    </xf>
    <xf numFmtId="43" fontId="46" fillId="73" borderId="34" xfId="1" applyFont="1" applyFill="1" applyBorder="1" applyAlignment="1">
      <alignment horizontal="right" vertical="center"/>
    </xf>
    <xf numFmtId="43" fontId="46" fillId="47" borderId="26" xfId="1" applyFont="1" applyFill="1" applyBorder="1" applyAlignment="1">
      <alignment horizontal="right" vertical="center"/>
    </xf>
    <xf numFmtId="43" fontId="46" fillId="74" borderId="26" xfId="1" applyFont="1" applyFill="1" applyBorder="1" applyAlignment="1">
      <alignment horizontal="right" vertical="center"/>
    </xf>
    <xf numFmtId="43" fontId="46" fillId="74" borderId="34" xfId="1" applyFont="1" applyFill="1" applyBorder="1" applyAlignment="1">
      <alignment horizontal="right" vertical="center"/>
    </xf>
    <xf numFmtId="43" fontId="46" fillId="73" borderId="31" xfId="1" applyFont="1" applyFill="1" applyBorder="1" applyAlignment="1">
      <alignment horizontal="right" vertical="center"/>
    </xf>
    <xf numFmtId="43" fontId="46" fillId="74" borderId="31" xfId="1" applyFont="1" applyFill="1" applyBorder="1" applyAlignment="1">
      <alignment horizontal="right" vertical="center"/>
    </xf>
    <xf numFmtId="43" fontId="46" fillId="72" borderId="24" xfId="1" applyFont="1" applyFill="1" applyBorder="1" applyAlignment="1">
      <alignment horizontal="right" vertical="center"/>
    </xf>
    <xf numFmtId="43" fontId="46" fillId="73" borderId="24" xfId="1" applyFont="1" applyFill="1" applyBorder="1" applyAlignment="1">
      <alignment horizontal="right" vertical="center"/>
    </xf>
    <xf numFmtId="43" fontId="46" fillId="47" borderId="24" xfId="1" applyFont="1" applyFill="1" applyBorder="1" applyAlignment="1">
      <alignment horizontal="right" vertical="center"/>
    </xf>
    <xf numFmtId="43" fontId="46" fillId="72" borderId="8" xfId="1" applyFont="1" applyFill="1" applyBorder="1" applyAlignment="1">
      <alignment horizontal="right" vertical="center"/>
    </xf>
    <xf numFmtId="43" fontId="46" fillId="74" borderId="24" xfId="1" applyFont="1" applyFill="1" applyBorder="1" applyAlignment="1">
      <alignment horizontal="right" vertical="center"/>
    </xf>
    <xf numFmtId="43" fontId="46" fillId="72" borderId="23" xfId="1" applyFont="1" applyFill="1" applyBorder="1" applyAlignment="1">
      <alignment horizontal="right" vertical="center"/>
    </xf>
    <xf numFmtId="43" fontId="46" fillId="73" borderId="23" xfId="1" applyFont="1" applyFill="1" applyBorder="1" applyAlignment="1">
      <alignment horizontal="right" vertical="center"/>
    </xf>
    <xf numFmtId="43" fontId="46" fillId="47" borderId="23" xfId="1" applyFont="1" applyFill="1" applyBorder="1" applyAlignment="1">
      <alignment horizontal="right" vertical="center"/>
    </xf>
    <xf numFmtId="43" fontId="46" fillId="74" borderId="23" xfId="1" applyFont="1" applyFill="1" applyBorder="1" applyAlignment="1">
      <alignment horizontal="right" vertical="center"/>
    </xf>
    <xf numFmtId="43" fontId="46" fillId="73" borderId="25" xfId="1" applyFont="1" applyFill="1" applyBorder="1" applyAlignment="1">
      <alignment horizontal="right" vertical="center"/>
    </xf>
    <xf numFmtId="43" fontId="46" fillId="74" borderId="25" xfId="1" applyFont="1" applyFill="1" applyBorder="1" applyAlignment="1">
      <alignment horizontal="right" vertical="center"/>
    </xf>
    <xf numFmtId="43" fontId="46" fillId="47" borderId="20" xfId="1" applyFont="1" applyFill="1" applyBorder="1" applyAlignment="1">
      <alignment horizontal="left" vertical="center"/>
    </xf>
    <xf numFmtId="43" fontId="46" fillId="47" borderId="25" xfId="1" applyFont="1" applyFill="1" applyBorder="1" applyAlignment="1">
      <alignment horizontal="left" vertical="center"/>
    </xf>
    <xf numFmtId="43" fontId="46" fillId="47" borderId="58" xfId="1" applyFont="1" applyFill="1" applyBorder="1" applyAlignment="1">
      <alignment horizontal="right" vertical="center"/>
    </xf>
    <xf numFmtId="0" fontId="46" fillId="0" borderId="26" xfId="0" applyFont="1" applyBorder="1" applyAlignment="1">
      <alignment horizontal="left" vertical="center"/>
    </xf>
    <xf numFmtId="0" fontId="46" fillId="2" borderId="58" xfId="0" applyFont="1" applyFill="1" applyBorder="1" applyAlignment="1">
      <alignment horizontal="left" vertical="center"/>
    </xf>
    <xf numFmtId="43" fontId="46" fillId="2" borderId="57" xfId="1" applyFont="1" applyFill="1" applyBorder="1" applyAlignment="1">
      <alignment horizontal="right" vertical="center"/>
    </xf>
    <xf numFmtId="43" fontId="46" fillId="2" borderId="58" xfId="1" applyFont="1" applyFill="1" applyBorder="1" applyAlignment="1">
      <alignment horizontal="right" vertical="center"/>
    </xf>
    <xf numFmtId="43" fontId="46" fillId="2" borderId="67" xfId="1" applyFont="1" applyFill="1" applyBorder="1" applyAlignment="1">
      <alignment horizontal="right" vertical="center"/>
    </xf>
    <xf numFmtId="43" fontId="46" fillId="2" borderId="58" xfId="1" applyFont="1" applyFill="1" applyBorder="1" applyAlignment="1">
      <alignment horizontal="left" vertical="center" wrapText="1"/>
    </xf>
    <xf numFmtId="0" fontId="46" fillId="2" borderId="20" xfId="0" applyFont="1" applyFill="1" applyBorder="1" applyAlignment="1">
      <alignment horizontal="left" vertical="center"/>
    </xf>
    <xf numFmtId="43" fontId="46" fillId="2" borderId="20" xfId="1" applyFont="1" applyFill="1" applyBorder="1" applyAlignment="1">
      <alignment horizontal="right" vertical="center"/>
    </xf>
    <xf numFmtId="43" fontId="46" fillId="2" borderId="28" xfId="1" applyFont="1" applyFill="1" applyBorder="1" applyAlignment="1">
      <alignment horizontal="right" vertical="center"/>
    </xf>
    <xf numFmtId="43" fontId="46" fillId="2" borderId="20" xfId="1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left" vertical="center"/>
    </xf>
    <xf numFmtId="0" fontId="46" fillId="2" borderId="8" xfId="0" applyFont="1" applyFill="1" applyBorder="1" applyAlignment="1">
      <alignment horizontal="left" vertical="center"/>
    </xf>
    <xf numFmtId="43" fontId="46" fillId="2" borderId="25" xfId="1" applyFont="1" applyFill="1" applyBorder="1" applyAlignment="1">
      <alignment horizontal="right" vertical="center"/>
    </xf>
    <xf numFmtId="43" fontId="46" fillId="2" borderId="8" xfId="1" applyFont="1" applyFill="1" applyBorder="1" applyAlignment="1">
      <alignment horizontal="right" vertical="center"/>
    </xf>
    <xf numFmtId="43" fontId="46" fillId="2" borderId="26" xfId="1" applyFont="1" applyFill="1" applyBorder="1" applyAlignment="1">
      <alignment horizontal="right" vertical="center"/>
    </xf>
    <xf numFmtId="43" fontId="46" fillId="2" borderId="34" xfId="1" applyFont="1" applyFill="1" applyBorder="1" applyAlignment="1">
      <alignment horizontal="right" vertical="center"/>
    </xf>
    <xf numFmtId="43" fontId="46" fillId="2" borderId="26" xfId="1" applyFont="1" applyFill="1" applyBorder="1" applyAlignment="1">
      <alignment horizontal="left" vertical="center" wrapText="1"/>
    </xf>
    <xf numFmtId="43" fontId="46" fillId="2" borderId="26" xfId="1" applyFont="1" applyFill="1" applyBorder="1" applyAlignment="1">
      <alignment horizontal="left" vertical="center"/>
    </xf>
    <xf numFmtId="43" fontId="46" fillId="2" borderId="31" xfId="1" applyFont="1" applyFill="1" applyBorder="1" applyAlignment="1">
      <alignment horizontal="right" vertical="center"/>
    </xf>
    <xf numFmtId="43" fontId="46" fillId="2" borderId="24" xfId="1" applyFont="1" applyFill="1" applyBorder="1" applyAlignment="1">
      <alignment horizontal="left" vertical="center" wrapText="1"/>
    </xf>
    <xf numFmtId="43" fontId="46" fillId="2" borderId="24" xfId="1" applyFont="1" applyFill="1" applyBorder="1" applyAlignment="1">
      <alignment horizontal="right" vertical="center"/>
    </xf>
    <xf numFmtId="43" fontId="46" fillId="2" borderId="23" xfId="1" applyFont="1" applyFill="1" applyBorder="1" applyAlignment="1">
      <alignment horizontal="right" vertical="center"/>
    </xf>
    <xf numFmtId="43" fontId="46" fillId="2" borderId="23" xfId="1" applyFont="1" applyFill="1" applyBorder="1" applyAlignment="1">
      <alignment horizontal="left" vertical="center"/>
    </xf>
    <xf numFmtId="43" fontId="46" fillId="2" borderId="23" xfId="1" applyFont="1" applyFill="1" applyBorder="1" applyAlignment="1">
      <alignment horizontal="left" vertical="center" wrapText="1"/>
    </xf>
    <xf numFmtId="43" fontId="46" fillId="2" borderId="24" xfId="1" applyFont="1" applyFill="1" applyBorder="1" applyAlignment="1">
      <alignment vertical="center"/>
    </xf>
    <xf numFmtId="43" fontId="46" fillId="2" borderId="23" xfId="1" applyFont="1" applyFill="1" applyBorder="1" applyAlignment="1">
      <alignment vertical="center"/>
    </xf>
    <xf numFmtId="43" fontId="46" fillId="2" borderId="24" xfId="1" applyFont="1" applyFill="1" applyBorder="1" applyAlignment="1">
      <alignment horizontal="left" vertical="center"/>
    </xf>
    <xf numFmtId="43" fontId="46" fillId="2" borderId="25" xfId="1" applyFont="1" applyFill="1" applyBorder="1" applyAlignment="1">
      <alignment horizontal="left" vertical="center"/>
    </xf>
    <xf numFmtId="43" fontId="46" fillId="2" borderId="8" xfId="1" applyFont="1" applyFill="1" applyBorder="1" applyAlignment="1">
      <alignment horizontal="left" vertical="center" wrapText="1"/>
    </xf>
    <xf numFmtId="0" fontId="46" fillId="2" borderId="26" xfId="0" applyFont="1" applyFill="1" applyBorder="1" applyAlignment="1">
      <alignment horizontal="left" vertical="center"/>
    </xf>
    <xf numFmtId="43" fontId="46" fillId="0" borderId="20" xfId="1" applyFont="1" applyFill="1" applyBorder="1" applyAlignment="1">
      <alignment horizontal="left" vertical="center" wrapText="1"/>
    </xf>
    <xf numFmtId="43" fontId="46" fillId="0" borderId="58" xfId="1" applyFont="1" applyFill="1" applyBorder="1" applyAlignment="1">
      <alignment horizontal="left" vertical="center" wrapText="1"/>
    </xf>
    <xf numFmtId="43" fontId="46" fillId="0" borderId="57" xfId="1" applyFont="1" applyFill="1" applyBorder="1" applyAlignment="1">
      <alignment horizontal="left" vertical="center" wrapText="1"/>
    </xf>
    <xf numFmtId="43" fontId="46" fillId="0" borderId="20" xfId="1" applyFont="1" applyFill="1" applyBorder="1" applyAlignment="1">
      <alignment horizontal="left" vertical="center"/>
    </xf>
    <xf numFmtId="43" fontId="46" fillId="0" borderId="26" xfId="1" applyFont="1" applyFill="1" applyBorder="1" applyAlignment="1">
      <alignment horizontal="left" vertical="center" wrapText="1"/>
    </xf>
    <xf numFmtId="43" fontId="46" fillId="0" borderId="26" xfId="1" applyFont="1" applyFill="1" applyBorder="1" applyAlignment="1">
      <alignment horizontal="left" vertical="center"/>
    </xf>
    <xf numFmtId="43" fontId="46" fillId="0" borderId="25" xfId="1" applyFont="1" applyFill="1" applyBorder="1" applyAlignment="1">
      <alignment horizontal="left" vertical="center" wrapText="1"/>
    </xf>
    <xf numFmtId="43" fontId="46" fillId="0" borderId="24" xfId="1" applyFont="1" applyFill="1" applyBorder="1" applyAlignment="1">
      <alignment horizontal="left" vertical="center" wrapText="1"/>
    </xf>
    <xf numFmtId="43" fontId="46" fillId="0" borderId="23" xfId="1" applyFont="1" applyFill="1" applyBorder="1" applyAlignment="1">
      <alignment horizontal="left" vertical="center" wrapText="1"/>
    </xf>
    <xf numFmtId="43" fontId="46" fillId="0" borderId="24" xfId="1" applyFont="1" applyFill="1" applyBorder="1" applyAlignment="1">
      <alignment horizontal="left" vertical="center"/>
    </xf>
    <xf numFmtId="43" fontId="46" fillId="0" borderId="23" xfId="1" applyFont="1" applyFill="1" applyBorder="1" applyAlignment="1">
      <alignment horizontal="left" vertical="center"/>
    </xf>
    <xf numFmtId="43" fontId="46" fillId="2" borderId="57" xfId="1" applyFont="1" applyFill="1" applyBorder="1" applyAlignment="1">
      <alignment horizontal="left" vertical="center" wrapText="1"/>
    </xf>
    <xf numFmtId="43" fontId="46" fillId="2" borderId="25" xfId="1" applyFont="1" applyFill="1" applyBorder="1" applyAlignment="1">
      <alignment horizontal="left" vertical="center" wrapText="1"/>
    </xf>
    <xf numFmtId="43" fontId="46" fillId="2" borderId="26" xfId="1" applyFont="1" applyFill="1" applyBorder="1" applyAlignment="1">
      <alignment vertical="center"/>
    </xf>
    <xf numFmtId="0" fontId="50" fillId="0" borderId="58" xfId="0" applyFont="1" applyBorder="1" applyAlignment="1">
      <alignment vertical="center"/>
    </xf>
    <xf numFmtId="43" fontId="50" fillId="0" borderId="57" xfId="1" applyFont="1" applyFill="1" applyBorder="1" applyAlignment="1">
      <alignment vertical="center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0" fontId="50" fillId="0" borderId="20" xfId="0" applyFont="1" applyBorder="1" applyAlignment="1">
      <alignment vertical="center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center" vertical="center"/>
    </xf>
    <xf numFmtId="43" fontId="50" fillId="0" borderId="24" xfId="1" applyFont="1" applyFill="1" applyBorder="1" applyAlignment="1">
      <alignment horizontal="left" vertical="center" wrapText="1"/>
    </xf>
    <xf numFmtId="0" fontId="50" fillId="0" borderId="25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50" fillId="0" borderId="23" xfId="1" applyFont="1" applyFill="1" applyBorder="1" applyAlignment="1">
      <alignment horizontal="right" vertical="center"/>
    </xf>
    <xf numFmtId="43" fontId="50" fillId="0" borderId="23" xfId="1" applyFont="1" applyFill="1" applyBorder="1" applyAlignment="1">
      <alignment horizontal="left" vertical="center" wrapText="1"/>
    </xf>
    <xf numFmtId="0" fontId="50" fillId="0" borderId="24" xfId="0" applyFont="1" applyBorder="1" applyAlignment="1">
      <alignment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50" fillId="0" borderId="25" xfId="1" applyFont="1" applyFill="1" applyBorder="1" applyAlignment="1">
      <alignment horizontal="left" vertical="center" wrapText="1"/>
    </xf>
    <xf numFmtId="43" fontId="50" fillId="0" borderId="20" xfId="1" applyFont="1" applyBorder="1" applyAlignment="1">
      <alignment horizontal="right" vertical="center"/>
    </xf>
    <xf numFmtId="43" fontId="50" fillId="0" borderId="20" xfId="1" applyFont="1" applyFill="1" applyBorder="1" applyAlignment="1">
      <alignment horizontal="right" vertical="center"/>
    </xf>
    <xf numFmtId="0" fontId="50" fillId="0" borderId="25" xfId="0" applyFont="1" applyBorder="1" applyAlignment="1">
      <alignment horizontal="left" vertical="center"/>
    </xf>
    <xf numFmtId="43" fontId="50" fillId="0" borderId="24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43" fontId="50" fillId="0" borderId="58" xfId="1" applyFont="1" applyBorder="1" applyAlignment="1">
      <alignment horizontal="right" vertical="center"/>
    </xf>
    <xf numFmtId="43" fontId="50" fillId="0" borderId="25" xfId="1" applyFont="1" applyFill="1" applyBorder="1" applyAlignment="1">
      <alignment horizontal="right" vertical="center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vertical="center"/>
    </xf>
    <xf numFmtId="0" fontId="47" fillId="0" borderId="24" xfId="0" applyFont="1" applyBorder="1"/>
    <xf numFmtId="43" fontId="4" fillId="0" borderId="20" xfId="1" applyFont="1" applyBorder="1" applyAlignment="1">
      <alignment horizontal="center" vertical="center" wrapText="1"/>
    </xf>
    <xf numFmtId="43" fontId="4" fillId="38" borderId="20" xfId="1" applyFont="1" applyFill="1" applyBorder="1" applyAlignment="1">
      <alignment horizontal="right" vertical="center"/>
    </xf>
    <xf numFmtId="43" fontId="4" fillId="38" borderId="24" xfId="1" applyFont="1" applyFill="1" applyBorder="1" applyAlignment="1">
      <alignment horizontal="right" vertical="center"/>
    </xf>
    <xf numFmtId="43" fontId="4" fillId="38" borderId="36" xfId="1" applyFont="1" applyFill="1" applyBorder="1" applyAlignment="1">
      <alignment horizontal="right" vertical="center"/>
    </xf>
    <xf numFmtId="43" fontId="4" fillId="0" borderId="37" xfId="1" applyFont="1" applyBorder="1" applyAlignment="1">
      <alignment vertical="center"/>
    </xf>
    <xf numFmtId="0" fontId="65" fillId="0" borderId="20" xfId="0" applyFont="1" applyBorder="1" applyAlignment="1">
      <alignment horizontal="left" vertical="center" indent="1"/>
    </xf>
    <xf numFmtId="43" fontId="65" fillId="0" borderId="20" xfId="1" applyFont="1" applyFill="1" applyBorder="1" applyAlignment="1">
      <alignment horizontal="left" vertical="center"/>
    </xf>
    <xf numFmtId="43" fontId="65" fillId="39" borderId="24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vertical="center"/>
    </xf>
    <xf numFmtId="0" fontId="65" fillId="0" borderId="25" xfId="0" applyFont="1" applyBorder="1" applyAlignment="1">
      <alignment horizontal="left" vertical="center" indent="1"/>
    </xf>
    <xf numFmtId="43" fontId="65" fillId="0" borderId="69" xfId="1" applyFont="1" applyFill="1" applyBorder="1" applyAlignment="1">
      <alignment horizontal="left" vertical="center"/>
    </xf>
    <xf numFmtId="43" fontId="65" fillId="0" borderId="8" xfId="1" applyFont="1" applyFill="1" applyBorder="1" applyAlignment="1">
      <alignment horizontal="right" vertical="center"/>
    </xf>
    <xf numFmtId="43" fontId="65" fillId="0" borderId="8" xfId="1" applyFont="1" applyFill="1" applyBorder="1" applyAlignment="1">
      <alignment vertical="center"/>
    </xf>
    <xf numFmtId="43" fontId="65" fillId="0" borderId="70" xfId="1" applyFont="1" applyFill="1" applyBorder="1" applyAlignment="1">
      <alignment horizontal="right" vertical="center"/>
    </xf>
    <xf numFmtId="0" fontId="65" fillId="39" borderId="24" xfId="1" applyNumberFormat="1" applyFont="1" applyFill="1" applyBorder="1" applyAlignment="1">
      <alignment horizontal="right" vertical="center"/>
    </xf>
    <xf numFmtId="0" fontId="65" fillId="0" borderId="70" xfId="1" applyNumberFormat="1" applyFont="1" applyFill="1" applyBorder="1" applyAlignment="1">
      <alignment horizontal="right" vertical="center"/>
    </xf>
    <xf numFmtId="43" fontId="65" fillId="0" borderId="68" xfId="1" applyFont="1" applyFill="1" applyBorder="1" applyAlignment="1">
      <alignment horizontal="left" vertical="center"/>
    </xf>
    <xf numFmtId="43" fontId="65" fillId="0" borderId="71" xfId="1" applyFont="1" applyFill="1" applyBorder="1" applyAlignment="1">
      <alignment horizontal="right" vertical="center"/>
    </xf>
    <xf numFmtId="43" fontId="65" fillId="39" borderId="26" xfId="1" applyFont="1" applyFill="1" applyBorder="1" applyAlignment="1">
      <alignment horizontal="right" vertical="center"/>
    </xf>
    <xf numFmtId="43" fontId="65" fillId="0" borderId="34" xfId="1" applyFont="1" applyFill="1" applyBorder="1" applyAlignment="1">
      <alignment horizontal="right" vertical="center"/>
    </xf>
    <xf numFmtId="0" fontId="65" fillId="0" borderId="67" xfId="0" applyFont="1" applyBorder="1" applyAlignment="1">
      <alignment horizontal="left" vertical="center" indent="1"/>
    </xf>
    <xf numFmtId="43" fontId="65" fillId="0" borderId="72" xfId="1" applyFont="1" applyBorder="1" applyAlignment="1">
      <alignment horizontal="center" vertical="center"/>
    </xf>
    <xf numFmtId="43" fontId="65" fillId="0" borderId="24" xfId="1" applyFont="1" applyBorder="1" applyAlignment="1">
      <alignment horizontal="right" vertical="center"/>
    </xf>
    <xf numFmtId="43" fontId="65" fillId="0" borderId="73" xfId="1" applyFont="1" applyBorder="1" applyAlignment="1">
      <alignment horizontal="right" vertical="center"/>
    </xf>
    <xf numFmtId="0" fontId="65" fillId="0" borderId="70" xfId="0" applyFont="1" applyBorder="1" applyAlignment="1">
      <alignment horizontal="left" vertical="center" indent="1"/>
    </xf>
    <xf numFmtId="43" fontId="65" fillId="0" borderId="73" xfId="1" applyFont="1" applyBorder="1" applyAlignment="1">
      <alignment horizontal="center" vertical="center"/>
    </xf>
    <xf numFmtId="43" fontId="65" fillId="0" borderId="70" xfId="1" applyFont="1" applyFill="1" applyBorder="1" applyAlignment="1">
      <alignment vertical="center"/>
    </xf>
    <xf numFmtId="43" fontId="65" fillId="0" borderId="68" xfId="1" applyFont="1" applyBorder="1" applyAlignment="1">
      <alignment horizontal="center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39" borderId="20" xfId="1" applyFont="1" applyFill="1" applyBorder="1" applyAlignment="1">
      <alignment horizontal="right" vertical="center"/>
    </xf>
    <xf numFmtId="43" fontId="65" fillId="0" borderId="39" xfId="1" applyFont="1" applyFill="1" applyBorder="1" applyAlignment="1">
      <alignment horizontal="right" vertical="center"/>
    </xf>
    <xf numFmtId="0" fontId="65" fillId="0" borderId="58" xfId="0" applyFont="1" applyBorder="1" applyAlignment="1">
      <alignment horizontal="left" vertical="center" indent="1"/>
    </xf>
    <xf numFmtId="43" fontId="65" fillId="0" borderId="58" xfId="1" applyFont="1" applyBorder="1" applyAlignment="1">
      <alignment horizontal="right" vertical="center"/>
    </xf>
    <xf numFmtId="43" fontId="65" fillId="0" borderId="72" xfId="1" applyFont="1" applyBorder="1" applyAlignment="1">
      <alignment horizontal="right" vertical="center"/>
    </xf>
    <xf numFmtId="43" fontId="65" fillId="39" borderId="58" xfId="1" applyFont="1" applyFill="1" applyBorder="1" applyAlignment="1">
      <alignment horizontal="right" vertical="center"/>
    </xf>
    <xf numFmtId="43" fontId="65" fillId="0" borderId="58" xfId="1" applyFont="1" applyFill="1" applyBorder="1" applyAlignment="1">
      <alignment horizontal="right" vertical="center"/>
    </xf>
    <xf numFmtId="43" fontId="65" fillId="39" borderId="20" xfId="1" applyFont="1" applyFill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28" xfId="1" applyFont="1" applyFill="1" applyBorder="1" applyAlignment="1">
      <alignment horizontal="right" vertical="center"/>
    </xf>
    <xf numFmtId="0" fontId="65" fillId="0" borderId="26" xfId="0" applyFont="1" applyBorder="1" applyAlignment="1">
      <alignment horizontal="left" vertical="center" indent="1"/>
    </xf>
    <xf numFmtId="43" fontId="65" fillId="0" borderId="71" xfId="1" applyFont="1" applyBorder="1" applyAlignment="1">
      <alignment horizontal="center" vertical="center"/>
    </xf>
    <xf numFmtId="43" fontId="65" fillId="0" borderId="26" xfId="1" applyFont="1" applyBorder="1" applyAlignment="1">
      <alignment horizontal="right" vertical="center"/>
    </xf>
    <xf numFmtId="43" fontId="65" fillId="0" borderId="71" xfId="1" applyFont="1" applyBorder="1" applyAlignment="1">
      <alignment horizontal="right" vertical="center"/>
    </xf>
    <xf numFmtId="0" fontId="65" fillId="39" borderId="26" xfId="1" applyNumberFormat="1" applyFont="1" applyFill="1" applyBorder="1" applyAlignment="1">
      <alignment horizontal="right" vertical="center"/>
    </xf>
    <xf numFmtId="0" fontId="65" fillId="0" borderId="34" xfId="1" applyNumberFormat="1" applyFont="1" applyFill="1" applyBorder="1" applyAlignment="1">
      <alignment horizontal="right" vertical="center"/>
    </xf>
    <xf numFmtId="43" fontId="65" fillId="39" borderId="57" xfId="1" applyFont="1" applyFill="1" applyBorder="1" applyAlignment="1">
      <alignment horizontal="right" vertical="center"/>
    </xf>
    <xf numFmtId="43" fontId="65" fillId="0" borderId="28" xfId="1" applyFont="1" applyFill="1" applyBorder="1" applyAlignment="1">
      <alignment vertical="center"/>
    </xf>
    <xf numFmtId="0" fontId="65" fillId="0" borderId="8" xfId="0" applyFont="1" applyBorder="1" applyAlignment="1">
      <alignment horizontal="left" vertical="center" indent="1"/>
    </xf>
    <xf numFmtId="43" fontId="65" fillId="39" borderId="24" xfId="1" applyFont="1" applyFill="1" applyBorder="1" applyAlignment="1">
      <alignment vertical="center"/>
    </xf>
    <xf numFmtId="43" fontId="65" fillId="0" borderId="73" xfId="1" applyFont="1" applyBorder="1" applyAlignment="1">
      <alignment vertical="center"/>
    </xf>
    <xf numFmtId="0" fontId="65" fillId="39" borderId="20" xfId="1" applyNumberFormat="1" applyFont="1" applyFill="1" applyBorder="1" applyAlignment="1">
      <alignment horizontal="right" vertical="center"/>
    </xf>
    <xf numFmtId="0" fontId="65" fillId="0" borderId="28" xfId="1" applyNumberFormat="1" applyFont="1" applyFill="1" applyBorder="1" applyAlignment="1">
      <alignment horizontal="right" vertical="center"/>
    </xf>
    <xf numFmtId="43" fontId="65" fillId="0" borderId="70" xfId="1" applyFont="1" applyBorder="1" applyAlignment="1">
      <alignment horizontal="right" vertical="center"/>
    </xf>
    <xf numFmtId="43" fontId="65" fillId="0" borderId="30" xfId="1" applyFont="1" applyBorder="1" applyAlignment="1">
      <alignment horizontal="center" vertical="center"/>
    </xf>
    <xf numFmtId="0" fontId="65" fillId="0" borderId="39" xfId="0" applyFont="1" applyBorder="1" applyAlignment="1">
      <alignment horizontal="left" vertical="center" indent="1"/>
    </xf>
    <xf numFmtId="43" fontId="65" fillId="0" borderId="0" xfId="1" applyFont="1" applyBorder="1" applyAlignment="1">
      <alignment horizontal="center" vertical="center"/>
    </xf>
    <xf numFmtId="43" fontId="65" fillId="0" borderId="72" xfId="1" applyFont="1" applyBorder="1" applyAlignment="1">
      <alignment vertical="center"/>
    </xf>
    <xf numFmtId="43" fontId="65" fillId="0" borderId="67" xfId="1" applyFont="1" applyFill="1" applyBorder="1" applyAlignment="1">
      <alignment horizontal="right" vertical="center"/>
    </xf>
    <xf numFmtId="0" fontId="65" fillId="0" borderId="28" xfId="0" applyFont="1" applyBorder="1" applyAlignment="1">
      <alignment horizontal="left" vertical="center" indent="1"/>
    </xf>
    <xf numFmtId="43" fontId="65" fillId="0" borderId="68" xfId="1" applyFont="1" applyBorder="1" applyAlignment="1">
      <alignment vertical="center"/>
    </xf>
    <xf numFmtId="43" fontId="65" fillId="0" borderId="20" xfId="1" applyFont="1" applyBorder="1" applyAlignment="1">
      <alignment horizontal="right" vertical="center"/>
    </xf>
    <xf numFmtId="0" fontId="65" fillId="0" borderId="20" xfId="1" applyNumberFormat="1" applyFont="1" applyFill="1" applyBorder="1" applyAlignment="1">
      <alignment horizontal="right" vertical="center"/>
    </xf>
    <xf numFmtId="0" fontId="65" fillId="39" borderId="20" xfId="1" applyNumberFormat="1" applyFont="1" applyFill="1" applyBorder="1" applyAlignment="1">
      <alignment vertical="center"/>
    </xf>
    <xf numFmtId="0" fontId="65" fillId="0" borderId="22" xfId="0" applyFont="1" applyBorder="1" applyAlignment="1">
      <alignment horizontal="left" vertical="center" indent="1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39" borderId="34" xfId="1" applyFont="1" applyFill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vertical="center"/>
    </xf>
    <xf numFmtId="43" fontId="65" fillId="75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69" xfId="1" applyFont="1" applyBorder="1" applyAlignment="1">
      <alignment horizontal="center" vertical="center"/>
    </xf>
    <xf numFmtId="43" fontId="65" fillId="0" borderId="68" xfId="1" applyFont="1" applyBorder="1" applyAlignment="1">
      <alignment horizontal="right" vertical="center"/>
    </xf>
    <xf numFmtId="43" fontId="65" fillId="2" borderId="20" xfId="1" applyFont="1" applyFill="1" applyBorder="1" applyAlignment="1">
      <alignment horizontal="right" vertical="center"/>
    </xf>
    <xf numFmtId="43" fontId="65" fillId="0" borderId="69" xfId="1" applyFont="1" applyBorder="1" applyAlignment="1">
      <alignment vertical="center"/>
    </xf>
    <xf numFmtId="43" fontId="65" fillId="0" borderId="20" xfId="1" applyFont="1" applyBorder="1" applyAlignment="1">
      <alignment horizontal="left" vertical="center"/>
    </xf>
    <xf numFmtId="43" fontId="65" fillId="0" borderId="25" xfId="1" applyFont="1" applyBorder="1" applyAlignment="1">
      <alignment horizontal="right" vertical="center"/>
    </xf>
    <xf numFmtId="43" fontId="65" fillId="75" borderId="25" xfId="1" applyFont="1" applyFill="1" applyBorder="1" applyAlignment="1">
      <alignment horizontal="right" vertical="center"/>
    </xf>
    <xf numFmtId="191" fontId="57" fillId="0" borderId="70" xfId="0" applyNumberFormat="1" applyFont="1" applyBorder="1" applyAlignment="1">
      <alignment horizontal="lef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69" xfId="1" applyFont="1" applyBorder="1" applyAlignment="1">
      <alignment horizontal="right" vertical="center"/>
    </xf>
    <xf numFmtId="43" fontId="65" fillId="75" borderId="24" xfId="1" applyFont="1" applyFill="1" applyBorder="1" applyAlignment="1">
      <alignment horizontal="right" vertical="center"/>
    </xf>
    <xf numFmtId="43" fontId="65" fillId="0" borderId="68" xfId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73" xfId="1" applyFont="1" applyBorder="1" applyAlignment="1">
      <alignment horizontal="left" vertical="center"/>
    </xf>
    <xf numFmtId="43" fontId="65" fillId="0" borderId="25" xfId="1" applyFont="1" applyBorder="1" applyAlignment="1">
      <alignment horizontal="center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23" xfId="1" applyFont="1" applyFill="1" applyBorder="1" applyAlignment="1">
      <alignment horizontal="right" vertical="center"/>
    </xf>
    <xf numFmtId="43" fontId="65" fillId="75" borderId="58" xfId="1" applyFont="1" applyFill="1" applyBorder="1" applyAlignment="1">
      <alignment horizontal="right" vertical="center"/>
    </xf>
    <xf numFmtId="43" fontId="65" fillId="0" borderId="68" xfId="1" applyFont="1" applyFill="1" applyBorder="1" applyAlignment="1">
      <alignment horizontal="right" vertical="center"/>
    </xf>
    <xf numFmtId="43" fontId="65" fillId="75" borderId="8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3" xfId="1" applyFont="1" applyFill="1" applyBorder="1" applyAlignment="1">
      <alignment horizontal="right" vertical="center"/>
    </xf>
    <xf numFmtId="191" fontId="65" fillId="0" borderId="24" xfId="0" applyNumberFormat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0" fontId="65" fillId="0" borderId="70" xfId="0" applyFont="1" applyBorder="1" applyAlignment="1">
      <alignment horizontal="left" vertical="center"/>
    </xf>
    <xf numFmtId="43" fontId="65" fillId="0" borderId="30" xfId="1" applyFont="1" applyFill="1" applyBorder="1" applyAlignment="1">
      <alignment horizontal="right" vertical="center"/>
    </xf>
    <xf numFmtId="43" fontId="65" fillId="75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72" borderId="68" xfId="1" applyFont="1" applyFill="1" applyBorder="1" applyAlignment="1">
      <alignment horizontal="right" vertical="center"/>
    </xf>
    <xf numFmtId="43" fontId="65" fillId="0" borderId="69" xfId="1" applyFont="1" applyBorder="1" applyAlignment="1">
      <alignment horizontal="left" vertical="center"/>
    </xf>
    <xf numFmtId="43" fontId="65" fillId="72" borderId="69" xfId="1" applyFont="1" applyFill="1" applyBorder="1" applyAlignment="1">
      <alignment horizontal="right" vertical="center"/>
    </xf>
    <xf numFmtId="43" fontId="65" fillId="72" borderId="20" xfId="1" applyFont="1" applyFill="1" applyBorder="1" applyAlignment="1">
      <alignment horizontal="right" vertical="center"/>
    </xf>
    <xf numFmtId="43" fontId="65" fillId="72" borderId="24" xfId="1" applyFont="1" applyFill="1" applyBorder="1" applyAlignment="1">
      <alignment horizontal="right" vertical="center"/>
    </xf>
    <xf numFmtId="43" fontId="65" fillId="72" borderId="25" xfId="1" applyFont="1" applyFill="1" applyBorder="1" applyAlignment="1">
      <alignment horizontal="right" vertical="center"/>
    </xf>
    <xf numFmtId="0" fontId="65" fillId="0" borderId="24" xfId="0" applyFont="1" applyBorder="1" applyAlignment="1">
      <alignment horizontal="left" vertical="center"/>
    </xf>
    <xf numFmtId="191" fontId="65" fillId="0" borderId="39" xfId="0" applyNumberFormat="1" applyFont="1" applyBorder="1" applyAlignment="1">
      <alignment horizontal="left" vertical="center"/>
    </xf>
    <xf numFmtId="43" fontId="65" fillId="72" borderId="73" xfId="1" applyFont="1" applyFill="1" applyBorder="1" applyAlignment="1">
      <alignment horizontal="right" vertical="center"/>
    </xf>
    <xf numFmtId="0" fontId="65" fillId="0" borderId="28" xfId="0" applyFont="1" applyBorder="1" applyAlignment="1">
      <alignment horizontal="left" vertical="center"/>
    </xf>
    <xf numFmtId="0" fontId="65" fillId="0" borderId="22" xfId="0" applyFont="1" applyBorder="1" applyAlignment="1">
      <alignment horizontal="left" vertical="center"/>
    </xf>
    <xf numFmtId="43" fontId="65" fillId="72" borderId="26" xfId="1" applyFont="1" applyFill="1" applyBorder="1" applyAlignment="1">
      <alignment horizontal="right" vertical="center"/>
    </xf>
    <xf numFmtId="43" fontId="65" fillId="75" borderId="68" xfId="1" applyFont="1" applyFill="1" applyBorder="1" applyAlignment="1">
      <alignment horizontal="right" vertical="center"/>
    </xf>
    <xf numFmtId="43" fontId="65" fillId="75" borderId="73" xfId="1" applyFont="1" applyFill="1" applyBorder="1" applyAlignment="1">
      <alignment horizontal="right" vertical="center"/>
    </xf>
    <xf numFmtId="191" fontId="54" fillId="0" borderId="28" xfId="0" applyNumberFormat="1" applyFont="1" applyBorder="1" applyAlignment="1">
      <alignment vertical="center"/>
    </xf>
    <xf numFmtId="43" fontId="65" fillId="0" borderId="72" xfId="1" applyFont="1" applyBorder="1" applyAlignment="1">
      <alignment horizontal="left" vertical="center"/>
    </xf>
    <xf numFmtId="43" fontId="58" fillId="41" borderId="58" xfId="1" applyFont="1" applyFill="1" applyBorder="1" applyAlignment="1">
      <alignment horizontal="right" vertical="center"/>
    </xf>
    <xf numFmtId="43" fontId="58" fillId="72" borderId="70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right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5" xfId="1" applyFont="1" applyFill="1" applyBorder="1" applyAlignment="1">
      <alignment horizontal="right" vertical="center"/>
    </xf>
    <xf numFmtId="43" fontId="58" fillId="72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43" fontId="58" fillId="41" borderId="24" xfId="1" applyFont="1" applyFill="1" applyBorder="1" applyAlignment="1">
      <alignment horizontal="right" vertical="center"/>
    </xf>
    <xf numFmtId="43" fontId="58" fillId="72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0" borderId="24" xfId="1" applyFont="1" applyBorder="1" applyAlignment="1">
      <alignment horizontal="center" vertical="center"/>
    </xf>
    <xf numFmtId="43" fontId="58" fillId="41" borderId="25" xfId="0" applyNumberFormat="1" applyFont="1" applyFill="1" applyBorder="1" applyAlignment="1">
      <alignment horizontal="center" vertical="center"/>
    </xf>
    <xf numFmtId="43" fontId="58" fillId="0" borderId="20" xfId="1" applyFont="1" applyBorder="1" applyAlignment="1">
      <alignment horizontal="center" vertical="center"/>
    </xf>
    <xf numFmtId="43" fontId="58" fillId="72" borderId="28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3" xfId="1" applyFont="1" applyFill="1" applyBorder="1" applyAlignment="1">
      <alignment horizontal="center" vertical="center"/>
    </xf>
    <xf numFmtId="43" fontId="65" fillId="0" borderId="68" xfId="1" applyFont="1" applyFill="1" applyBorder="1" applyAlignment="1">
      <alignment horizontal="center" vertical="center"/>
    </xf>
    <xf numFmtId="43" fontId="65" fillId="0" borderId="69" xfId="1" applyFont="1" applyFill="1" applyBorder="1" applyAlignment="1">
      <alignment horizontal="center" vertical="center"/>
    </xf>
    <xf numFmtId="43" fontId="58" fillId="72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43" fontId="65" fillId="0" borderId="73" xfId="1" applyFont="1" applyFill="1" applyBorder="1" applyAlignment="1">
      <alignment vertical="center"/>
    </xf>
    <xf numFmtId="43" fontId="65" fillId="0" borderId="68" xfId="1" applyFont="1" applyFill="1" applyBorder="1" applyAlignment="1">
      <alignment vertical="center"/>
    </xf>
    <xf numFmtId="43" fontId="58" fillId="72" borderId="74" xfId="1" applyFont="1" applyFill="1" applyBorder="1" applyAlignment="1">
      <alignment horizontal="right" vertical="center"/>
    </xf>
    <xf numFmtId="191" fontId="58" fillId="0" borderId="26" xfId="0" applyNumberFormat="1" applyFont="1" applyBorder="1" applyAlignment="1">
      <alignment vertical="center"/>
    </xf>
    <xf numFmtId="43" fontId="65" fillId="0" borderId="71" xfId="1" applyFont="1" applyBorder="1" applyAlignment="1">
      <alignment vertical="center"/>
    </xf>
    <xf numFmtId="43" fontId="58" fillId="41" borderId="23" xfId="1" applyFont="1" applyFill="1" applyBorder="1" applyAlignment="1">
      <alignment horizontal="right" vertical="center"/>
    </xf>
    <xf numFmtId="43" fontId="58" fillId="72" borderId="26" xfId="1" applyFont="1" applyFill="1" applyBorder="1" applyAlignment="1">
      <alignment horizontal="right" vertical="center"/>
    </xf>
    <xf numFmtId="43" fontId="58" fillId="0" borderId="26" xfId="1" applyFont="1" applyBorder="1" applyAlignment="1">
      <alignment horizontal="right" vertical="center"/>
    </xf>
    <xf numFmtId="43" fontId="65" fillId="0" borderId="69" xfId="1" applyFont="1" applyFill="1" applyBorder="1" applyAlignment="1">
      <alignment vertical="center"/>
    </xf>
    <xf numFmtId="0" fontId="65" fillId="0" borderId="26" xfId="0" applyFont="1" applyBorder="1" applyAlignment="1">
      <alignment horizontal="left" vertical="center"/>
    </xf>
    <xf numFmtId="43" fontId="65" fillId="75" borderId="23" xfId="1" applyFont="1" applyFill="1" applyBorder="1" applyAlignment="1">
      <alignment horizontal="right" vertical="center"/>
    </xf>
    <xf numFmtId="191" fontId="65" fillId="0" borderId="8" xfId="0" applyNumberFormat="1" applyFont="1" applyBorder="1" applyAlignment="1">
      <alignment horizontal="left" vertical="center"/>
    </xf>
    <xf numFmtId="0" fontId="57" fillId="0" borderId="67" xfId="0" applyFont="1" applyBorder="1" applyAlignment="1">
      <alignment vertical="center"/>
    </xf>
    <xf numFmtId="43" fontId="85" fillId="0" borderId="73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0" xfId="0" applyFont="1" applyBorder="1" applyAlignment="1">
      <alignment vertical="center"/>
    </xf>
    <xf numFmtId="43" fontId="59" fillId="0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0" fontId="57" fillId="0" borderId="28" xfId="0" applyFont="1" applyBorder="1" applyAlignment="1">
      <alignment vertical="center"/>
    </xf>
    <xf numFmtId="43" fontId="85" fillId="0" borderId="68" xfId="21" applyFont="1" applyBorder="1" applyAlignment="1">
      <alignment horizontal="right"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4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57" fillId="0" borderId="74" xfId="0" applyFont="1" applyBorder="1" applyAlignment="1">
      <alignment vertical="center"/>
    </xf>
    <xf numFmtId="0" fontId="65" fillId="0" borderId="74" xfId="0" applyFont="1" applyBorder="1" applyAlignment="1">
      <alignment vertical="center"/>
    </xf>
    <xf numFmtId="43" fontId="85" fillId="0" borderId="69" xfId="21" applyFont="1" applyBorder="1" applyAlignment="1">
      <alignment horizontal="right" vertical="center"/>
    </xf>
    <xf numFmtId="43" fontId="59" fillId="0" borderId="25" xfId="21" applyFont="1" applyFill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85" fillId="0" borderId="68" xfId="0" applyNumberFormat="1" applyFont="1" applyBorder="1" applyAlignment="1">
      <alignment horizontal="right" vertical="center"/>
    </xf>
    <xf numFmtId="43" fontId="59" fillId="2" borderId="8" xfId="21" applyFont="1" applyFill="1" applyBorder="1" applyAlignment="1">
      <alignment horizontal="right" vertical="center"/>
    </xf>
    <xf numFmtId="0" fontId="65" fillId="0" borderId="39" xfId="0" applyFont="1" applyBorder="1" applyAlignment="1">
      <alignment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85" fillId="0" borderId="20" xfId="0" applyNumberFormat="1" applyFont="1" applyBorder="1" applyAlignment="1">
      <alignment horizontal="right" vertical="center"/>
    </xf>
    <xf numFmtId="0" fontId="85" fillId="0" borderId="28" xfId="0" applyFont="1" applyBorder="1" applyAlignment="1">
      <alignment vertical="center"/>
    </xf>
    <xf numFmtId="0" fontId="8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52" fillId="0" borderId="58" xfId="0" applyFont="1" applyBorder="1" applyAlignment="1">
      <alignment horizontal="left" vertical="center"/>
    </xf>
    <xf numFmtId="43" fontId="52" fillId="0" borderId="8" xfId="1" applyFont="1" applyFill="1" applyBorder="1" applyAlignment="1">
      <alignment horizontal="right" vertical="center"/>
    </xf>
    <xf numFmtId="43" fontId="11" fillId="0" borderId="8" xfId="1" applyFont="1" applyFill="1" applyBorder="1" applyAlignment="1">
      <alignment horizontal="right" vertical="center"/>
    </xf>
    <xf numFmtId="187" fontId="52" fillId="0" borderId="8" xfId="0" applyNumberFormat="1" applyFont="1" applyBorder="1" applyAlignment="1">
      <alignment horizontal="right" vertical="center"/>
    </xf>
    <xf numFmtId="0" fontId="52" fillId="0" borderId="20" xfId="0" applyFont="1" applyBorder="1" applyAlignment="1">
      <alignment vertical="center"/>
    </xf>
    <xf numFmtId="43" fontId="52" fillId="0" borderId="20" xfId="1" applyFont="1" applyFill="1" applyBorder="1" applyAlignment="1">
      <alignment horizontal="right" vertical="center"/>
    </xf>
    <xf numFmtId="43" fontId="11" fillId="0" borderId="20" xfId="1" applyFont="1" applyFill="1" applyBorder="1" applyAlignment="1">
      <alignment horizontal="right" vertical="center"/>
    </xf>
    <xf numFmtId="187" fontId="52" fillId="0" borderId="20" xfId="0" applyNumberFormat="1" applyFont="1" applyBorder="1" applyAlignment="1">
      <alignment horizontal="right" vertical="center"/>
    </xf>
    <xf numFmtId="0" fontId="52" fillId="0" borderId="25" xfId="0" applyFont="1" applyBorder="1" applyAlignment="1">
      <alignment vertical="center"/>
    </xf>
    <xf numFmtId="43" fontId="52" fillId="0" borderId="25" xfId="1" applyFont="1" applyFill="1" applyBorder="1" applyAlignment="1">
      <alignment horizontal="right" vertical="center"/>
    </xf>
    <xf numFmtId="43" fontId="11" fillId="0" borderId="24" xfId="1" applyFont="1" applyFill="1" applyBorder="1" applyAlignment="1">
      <alignment horizontal="right" vertical="center"/>
    </xf>
    <xf numFmtId="0" fontId="52" fillId="0" borderId="24" xfId="0" applyFont="1" applyBorder="1" applyAlignment="1">
      <alignment vertical="center"/>
    </xf>
    <xf numFmtId="43" fontId="52" fillId="0" borderId="24" xfId="1" applyFont="1" applyFill="1" applyBorder="1" applyAlignment="1">
      <alignment horizontal="right" vertical="center"/>
    </xf>
    <xf numFmtId="187" fontId="52" fillId="0" borderId="24" xfId="0" applyNumberFormat="1" applyFont="1" applyBorder="1" applyAlignment="1">
      <alignment horizontal="right" vertical="center"/>
    </xf>
    <xf numFmtId="0" fontId="11" fillId="0" borderId="20" xfId="0" applyFont="1" applyBorder="1" applyAlignment="1">
      <alignment vertical="center"/>
    </xf>
    <xf numFmtId="43" fontId="52" fillId="0" borderId="73" xfId="1" applyFont="1" applyFill="1" applyBorder="1" applyAlignment="1">
      <alignment horizontal="right" vertical="center"/>
    </xf>
    <xf numFmtId="43" fontId="52" fillId="0" borderId="68" xfId="1" applyFont="1" applyFill="1" applyBorder="1" applyAlignment="1">
      <alignment horizontal="right" vertical="center"/>
    </xf>
    <xf numFmtId="0" fontId="52" fillId="0" borderId="8" xfId="0" applyFont="1" applyBorder="1" applyAlignment="1">
      <alignment vertical="center"/>
    </xf>
    <xf numFmtId="43" fontId="52" fillId="0" borderId="70" xfId="1" applyFont="1" applyFill="1" applyBorder="1" applyAlignment="1">
      <alignment horizontal="right" vertical="center"/>
    </xf>
    <xf numFmtId="187" fontId="95" fillId="38" borderId="20" xfId="0" applyNumberFormat="1" applyFont="1" applyFill="1" applyBorder="1" applyAlignment="1">
      <alignment horizontal="right" vertical="center" wrapText="1"/>
    </xf>
    <xf numFmtId="0" fontId="52" fillId="0" borderId="20" xfId="0" applyFont="1" applyBorder="1" applyAlignment="1">
      <alignment horizontal="left" vertical="center"/>
    </xf>
    <xf numFmtId="43" fontId="52" fillId="0" borderId="20" xfId="1" applyFont="1" applyFill="1" applyBorder="1" applyAlignment="1">
      <alignment horizontal="center" vertical="center" wrapText="1"/>
    </xf>
    <xf numFmtId="43" fontId="52" fillId="0" borderId="20" xfId="1" applyFont="1" applyFill="1" applyBorder="1" applyAlignment="1">
      <alignment horizontal="right" vertical="center" wrapText="1"/>
    </xf>
    <xf numFmtId="0" fontId="52" fillId="0" borderId="24" xfId="0" applyFont="1" applyBorder="1" applyAlignment="1">
      <alignment horizontal="left" vertical="center"/>
    </xf>
    <xf numFmtId="43" fontId="11" fillId="0" borderId="75" xfId="1" applyFont="1" applyFill="1" applyBorder="1" applyAlignment="1">
      <alignment horizontal="right" vertical="center"/>
    </xf>
    <xf numFmtId="187" fontId="52" fillId="0" borderId="28" xfId="0" applyNumberFormat="1" applyFont="1" applyBorder="1" applyAlignment="1">
      <alignment horizontal="right" vertical="center"/>
    </xf>
    <xf numFmtId="0" fontId="52" fillId="0" borderId="26" xfId="0" applyFont="1" applyBorder="1" applyAlignment="1">
      <alignment vertical="center"/>
    </xf>
    <xf numFmtId="43" fontId="52" fillId="0" borderId="26" xfId="1" applyFont="1" applyFill="1" applyBorder="1" applyAlignment="1">
      <alignment horizontal="right" vertical="center"/>
    </xf>
    <xf numFmtId="43" fontId="11" fillId="0" borderId="26" xfId="1" applyFont="1" applyFill="1" applyBorder="1" applyAlignment="1">
      <alignment horizontal="right" vertical="center"/>
    </xf>
    <xf numFmtId="187" fontId="52" fillId="0" borderId="26" xfId="0" applyNumberFormat="1" applyFont="1" applyBorder="1" applyAlignment="1">
      <alignment horizontal="right" vertical="center"/>
    </xf>
    <xf numFmtId="0" fontId="52" fillId="0" borderId="58" xfId="0" applyFont="1" applyBorder="1" applyAlignment="1">
      <alignment vertical="center"/>
    </xf>
    <xf numFmtId="43" fontId="11" fillId="0" borderId="25" xfId="1" applyFont="1" applyFill="1" applyBorder="1" applyAlignment="1">
      <alignment horizontal="right" vertical="center"/>
    </xf>
    <xf numFmtId="43" fontId="11" fillId="0" borderId="68" xfId="1" applyFont="1" applyFill="1" applyBorder="1" applyAlignment="1">
      <alignment horizontal="right" vertical="center"/>
    </xf>
    <xf numFmtId="43" fontId="11" fillId="0" borderId="69" xfId="1" applyFont="1" applyFill="1" applyBorder="1" applyAlignment="1">
      <alignment horizontal="right" vertical="center"/>
    </xf>
    <xf numFmtId="187" fontId="52" fillId="0" borderId="25" xfId="0" applyNumberFormat="1" applyFont="1" applyBorder="1" applyAlignment="1">
      <alignment horizontal="right" vertical="center"/>
    </xf>
    <xf numFmtId="43" fontId="11" fillId="0" borderId="70" xfId="1" applyFont="1" applyFill="1" applyBorder="1" applyAlignment="1">
      <alignment horizontal="right" vertical="center"/>
    </xf>
    <xf numFmtId="43" fontId="11" fillId="0" borderId="20" xfId="1" applyFont="1" applyFill="1" applyBorder="1" applyAlignment="1">
      <alignment horizontal="right" vertical="center" wrapText="1"/>
    </xf>
    <xf numFmtId="43" fontId="52" fillId="0" borderId="57" xfId="1" applyFont="1" applyFill="1" applyBorder="1" applyAlignment="1">
      <alignment horizontal="right" vertical="center"/>
    </xf>
    <xf numFmtId="43" fontId="11" fillId="0" borderId="57" xfId="1" applyFont="1" applyFill="1" applyBorder="1" applyAlignment="1">
      <alignment horizontal="right" vertical="center"/>
    </xf>
    <xf numFmtId="187" fontId="52" fillId="0" borderId="57" xfId="0" applyNumberFormat="1" applyFont="1" applyBorder="1" applyAlignment="1">
      <alignment horizontal="right" vertical="center"/>
    </xf>
    <xf numFmtId="43" fontId="52" fillId="0" borderId="25" xfId="1" applyFont="1" applyFill="1" applyBorder="1" applyAlignment="1">
      <alignment horizontal="right" vertical="center" wrapText="1"/>
    </xf>
    <xf numFmtId="43" fontId="52" fillId="0" borderId="69" xfId="1" applyFont="1" applyFill="1" applyBorder="1" applyAlignment="1">
      <alignment horizontal="right" vertical="center"/>
    </xf>
    <xf numFmtId="0" fontId="52" fillId="0" borderId="25" xfId="0" applyFont="1" applyBorder="1" applyAlignment="1">
      <alignment horizontal="left" vertical="center"/>
    </xf>
    <xf numFmtId="43" fontId="52" fillId="0" borderId="68" xfId="1" applyFont="1" applyFill="1" applyBorder="1" applyAlignment="1">
      <alignment horizontal="right" vertical="center" wrapText="1"/>
    </xf>
    <xf numFmtId="43" fontId="52" fillId="0" borderId="57" xfId="1" applyFont="1" applyFill="1" applyBorder="1" applyAlignment="1">
      <alignment horizontal="right" vertical="center" wrapText="1"/>
    </xf>
    <xf numFmtId="0" fontId="11" fillId="0" borderId="25" xfId="0" applyFont="1" applyBorder="1" applyAlignment="1">
      <alignment vertical="center"/>
    </xf>
    <xf numFmtId="187" fontId="52" fillId="0" borderId="58" xfId="0" applyNumberFormat="1" applyFont="1" applyBorder="1" applyAlignment="1">
      <alignment horizontal="right" vertical="center"/>
    </xf>
    <xf numFmtId="43" fontId="52" fillId="0" borderId="70" xfId="1" applyFont="1" applyFill="1" applyBorder="1" applyAlignment="1">
      <alignment horizontal="right" vertical="center" wrapText="1"/>
    </xf>
    <xf numFmtId="43" fontId="52" fillId="0" borderId="68" xfId="1" applyFont="1" applyFill="1" applyBorder="1" applyAlignment="1">
      <alignment horizontal="center" vertical="center" wrapText="1"/>
    </xf>
    <xf numFmtId="43" fontId="11" fillId="0" borderId="8" xfId="1" applyFont="1" applyFill="1" applyBorder="1" applyAlignment="1">
      <alignment vertical="center"/>
    </xf>
    <xf numFmtId="43" fontId="52" fillId="0" borderId="57" xfId="1" applyFont="1" applyFill="1" applyBorder="1" applyAlignment="1">
      <alignment horizontal="center" vertical="center" wrapText="1"/>
    </xf>
    <xf numFmtId="43" fontId="11" fillId="0" borderId="20" xfId="1" applyFont="1" applyFill="1" applyBorder="1" applyAlignment="1">
      <alignment vertical="center"/>
    </xf>
    <xf numFmtId="43" fontId="52" fillId="0" borderId="25" xfId="1" applyFont="1" applyFill="1" applyBorder="1" applyAlignment="1">
      <alignment horizontal="center" vertical="center" wrapText="1"/>
    </xf>
    <xf numFmtId="43" fontId="11" fillId="0" borderId="24" xfId="1" applyFont="1" applyFill="1" applyBorder="1" applyAlignment="1">
      <alignment vertical="center"/>
    </xf>
    <xf numFmtId="43" fontId="52" fillId="0" borderId="24" xfId="1" applyFont="1" applyFill="1" applyBorder="1" applyAlignment="1">
      <alignment horizontal="center" vertical="center" wrapText="1"/>
    </xf>
    <xf numFmtId="43" fontId="11" fillId="0" borderId="25" xfId="1" applyFont="1" applyFill="1" applyBorder="1" applyAlignment="1">
      <alignment vertical="center"/>
    </xf>
    <xf numFmtId="43" fontId="52" fillId="0" borderId="8" xfId="1" applyFont="1" applyFill="1" applyBorder="1" applyAlignment="1">
      <alignment horizontal="center" vertical="center" wrapText="1"/>
    </xf>
    <xf numFmtId="43" fontId="11" fillId="0" borderId="26" xfId="1" applyFont="1" applyFill="1" applyBorder="1" applyAlignment="1">
      <alignment vertical="center"/>
    </xf>
    <xf numFmtId="43" fontId="52" fillId="0" borderId="26" xfId="1" applyFont="1" applyFill="1" applyBorder="1" applyAlignment="1">
      <alignment horizontal="center" vertical="center" wrapText="1"/>
    </xf>
    <xf numFmtId="43" fontId="11" fillId="0" borderId="28" xfId="1" applyFont="1" applyFill="1" applyBorder="1" applyAlignment="1">
      <alignment vertical="center"/>
    </xf>
    <xf numFmtId="43" fontId="52" fillId="0" borderId="58" xfId="1" applyFont="1" applyFill="1" applyBorder="1" applyAlignment="1">
      <alignment vertical="center"/>
    </xf>
    <xf numFmtId="43" fontId="11" fillId="0" borderId="58" xfId="1" applyFont="1" applyFill="1" applyBorder="1" applyAlignment="1">
      <alignment horizontal="right" vertical="center"/>
    </xf>
    <xf numFmtId="43" fontId="52" fillId="0" borderId="20" xfId="1" applyFont="1" applyFill="1" applyBorder="1" applyAlignment="1">
      <alignment vertical="center"/>
    </xf>
    <xf numFmtId="43" fontId="52" fillId="0" borderId="8" xfId="1" applyFont="1" applyFill="1" applyBorder="1" applyAlignment="1">
      <alignment vertical="center"/>
    </xf>
    <xf numFmtId="43" fontId="52" fillId="0" borderId="25" xfId="1" applyFont="1" applyFill="1" applyBorder="1" applyAlignment="1">
      <alignment vertical="center"/>
    </xf>
    <xf numFmtId="43" fontId="11" fillId="0" borderId="20" xfId="1" applyFont="1" applyFill="1" applyBorder="1" applyAlignment="1">
      <alignment horizontal="right"/>
    </xf>
    <xf numFmtId="43" fontId="52" fillId="0" borderId="24" xfId="1" applyFont="1" applyFill="1" applyBorder="1" applyAlignment="1">
      <alignment vertical="center"/>
    </xf>
    <xf numFmtId="0" fontId="52" fillId="0" borderId="26" xfId="0" applyFont="1" applyBorder="1" applyAlignment="1">
      <alignment horizontal="left" vertical="center"/>
    </xf>
    <xf numFmtId="43" fontId="52" fillId="0" borderId="26" xfId="1" applyFont="1" applyFill="1" applyBorder="1" applyAlignment="1">
      <alignment vertical="center"/>
    </xf>
    <xf numFmtId="43" fontId="11" fillId="0" borderId="24" xfId="1" applyFont="1" applyFill="1" applyBorder="1" applyAlignment="1">
      <alignment horizontal="right"/>
    </xf>
    <xf numFmtId="0" fontId="52" fillId="0" borderId="8" xfId="0" applyFont="1" applyBorder="1" applyAlignment="1">
      <alignment horizontal="left" vertical="center"/>
    </xf>
    <xf numFmtId="0" fontId="11" fillId="0" borderId="70" xfId="0" applyFont="1" applyBorder="1" applyAlignment="1">
      <alignment vertical="center"/>
    </xf>
    <xf numFmtId="43" fontId="11" fillId="0" borderId="20" xfId="1" applyFont="1" applyFill="1" applyBorder="1" applyAlignment="1">
      <alignment horizontal="center" vertical="center" wrapText="1"/>
    </xf>
    <xf numFmtId="187" fontId="11" fillId="0" borderId="20" xfId="0" applyNumberFormat="1" applyFont="1" applyBorder="1" applyAlignment="1">
      <alignment horizontal="right" vertical="center"/>
    </xf>
    <xf numFmtId="0" fontId="11" fillId="0" borderId="39" xfId="0" applyFont="1" applyBorder="1" applyAlignment="1">
      <alignment vertical="center"/>
    </xf>
    <xf numFmtId="0" fontId="11" fillId="0" borderId="74" xfId="0" applyFont="1" applyBorder="1" applyAlignment="1">
      <alignment vertical="center"/>
    </xf>
    <xf numFmtId="187" fontId="11" fillId="0" borderId="25" xfId="0" applyNumberFormat="1" applyFont="1" applyBorder="1" applyAlignment="1">
      <alignment horizontal="right" vertical="center"/>
    </xf>
    <xf numFmtId="43" fontId="11" fillId="0" borderId="25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vertical="center"/>
    </xf>
    <xf numFmtId="43" fontId="11" fillId="0" borderId="24" xfId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/>
    </xf>
    <xf numFmtId="187" fontId="11" fillId="0" borderId="24" xfId="0" applyNumberFormat="1" applyFont="1" applyBorder="1" applyAlignment="1">
      <alignment horizontal="right" vertical="center"/>
    </xf>
    <xf numFmtId="43" fontId="11" fillId="0" borderId="20" xfId="1" applyFont="1" applyBorder="1" applyAlignment="1">
      <alignment vertical="center"/>
    </xf>
    <xf numFmtId="195" fontId="11" fillId="0" borderId="20" xfId="1" applyNumberFormat="1" applyFont="1" applyFill="1" applyBorder="1" applyAlignment="1">
      <alignment horizontal="right" vertical="center"/>
    </xf>
    <xf numFmtId="187" fontId="11" fillId="0" borderId="26" xfId="0" applyNumberFormat="1" applyFont="1" applyBorder="1" applyAlignment="1">
      <alignment horizontal="right" vertical="center"/>
    </xf>
    <xf numFmtId="43" fontId="11" fillId="0" borderId="25" xfId="1" applyFont="1" applyBorder="1" applyAlignment="1">
      <alignment vertical="center"/>
    </xf>
    <xf numFmtId="0" fontId="11" fillId="0" borderId="74" xfId="0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11" fillId="0" borderId="25" xfId="0" applyFont="1" applyBorder="1" applyAlignment="1">
      <alignment horizontal="left" vertical="center"/>
    </xf>
    <xf numFmtId="0" fontId="46" fillId="0" borderId="1" xfId="0" applyFont="1" applyFill="1" applyBorder="1" applyAlignment="1">
      <alignment horizontal="center" vertical="top" wrapText="1" shrinkToFit="1"/>
    </xf>
    <xf numFmtId="0" fontId="86" fillId="0" borderId="0" xfId="0" applyFont="1" applyBorder="1"/>
    <xf numFmtId="0" fontId="87" fillId="2" borderId="0" xfId="0" applyFont="1" applyFill="1" applyBorder="1" applyAlignment="1">
      <alignment horizontal="center"/>
    </xf>
    <xf numFmtId="0" fontId="88" fillId="2" borderId="0" xfId="0" applyFont="1" applyFill="1" applyBorder="1" applyAlignment="1">
      <alignment horizontal="right"/>
    </xf>
    <xf numFmtId="0" fontId="22" fillId="0" borderId="0" xfId="0" applyFont="1" applyBorder="1"/>
    <xf numFmtId="0" fontId="22" fillId="0" borderId="0" xfId="0" applyFont="1" applyBorder="1" applyAlignment="1">
      <alignment horizontal="right"/>
    </xf>
    <xf numFmtId="0" fontId="93" fillId="2" borderId="0" xfId="0" applyFont="1" applyFill="1" applyBorder="1" applyAlignment="1">
      <alignment horizontal="center"/>
    </xf>
    <xf numFmtId="0" fontId="87" fillId="2" borderId="0" xfId="0" applyFont="1" applyFill="1" applyBorder="1"/>
    <xf numFmtId="0" fontId="86" fillId="4" borderId="0" xfId="0" applyFont="1" applyFill="1" applyBorder="1"/>
    <xf numFmtId="0" fontId="0" fillId="0" borderId="0" xfId="0" applyFont="1" applyBorder="1"/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37" borderId="2" xfId="1" quotePrefix="1" applyNumberFormat="1" applyFont="1" applyFill="1" applyBorder="1" applyAlignment="1"/>
    <xf numFmtId="0" fontId="60" fillId="37" borderId="3" xfId="1" quotePrefix="1" applyNumberFormat="1" applyFont="1" applyFill="1" applyBorder="1" applyAlignment="1"/>
    <xf numFmtId="0" fontId="60" fillId="37" borderId="5" xfId="1" quotePrefix="1" applyNumberFormat="1" applyFont="1" applyFill="1" applyBorder="1" applyAlignment="1"/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left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60" fillId="0" borderId="60" xfId="0" applyFont="1" applyBorder="1" applyAlignment="1">
      <alignment horizontal="center"/>
    </xf>
    <xf numFmtId="0" fontId="60" fillId="0" borderId="62" xfId="0" applyFont="1" applyBorder="1" applyAlignment="1">
      <alignment horizontal="center"/>
    </xf>
    <xf numFmtId="0" fontId="60" fillId="0" borderId="1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66FF"/>
      <color rgb="FFFF9999"/>
      <color rgb="FFCCFF66"/>
      <color rgb="FFFFCCFF"/>
      <color rgb="FFFFFF66"/>
      <color rgb="FF66FF33"/>
      <color rgb="FFFFCCCC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1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426573.93000000005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 x14ac:dyDescent="0.55000000000000004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 x14ac:dyDescent="0.5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 x14ac:dyDescent="0.55000000000000004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55000000000000004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1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455459.87999999995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 x14ac:dyDescent="0.55000000000000004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 x14ac:dyDescent="0.5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200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506687.12999999995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 x14ac:dyDescent="0.55000000000000004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 x14ac:dyDescent="0.5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203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831723.28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 x14ac:dyDescent="0.55000000000000004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 x14ac:dyDescent="0.5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205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843361.06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 x14ac:dyDescent="0.55000000000000004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 x14ac:dyDescent="0.5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55000000000000004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206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839695.93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 x14ac:dyDescent="0.55000000000000004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 x14ac:dyDescent="0.5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 x14ac:dyDescent="0.55000000000000004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208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1050134.28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 x14ac:dyDescent="0.55000000000000004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 x14ac:dyDescent="0.5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 x14ac:dyDescent="0.55000000000000004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55000000000000004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 x14ac:dyDescent="0.55000000000000004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211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1056219.73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 x14ac:dyDescent="0.55000000000000004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 x14ac:dyDescent="0.5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55000000000000004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 x14ac:dyDescent="0.55000000000000004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55000000000000004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214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1150593.5899999999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 x14ac:dyDescent="0.55000000000000004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 x14ac:dyDescent="0.5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 x14ac:dyDescent="0.55000000000000004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 x14ac:dyDescent="0.55000000000000004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 x14ac:dyDescent="0.55000000000000004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219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1140530.0899999999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 x14ac:dyDescent="0.55000000000000004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 x14ac:dyDescent="0.5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 x14ac:dyDescent="0.55000000000000004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 x14ac:dyDescent="0.55000000000000004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 x14ac:dyDescent="0.55000000000000004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55000000000000004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55000000000000004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216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1142160.0900000001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 x14ac:dyDescent="0.55000000000000004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 x14ac:dyDescent="0.5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 x14ac:dyDescent="0.55000000000000004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55000000000000004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55000000000000004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221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1143567.04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 x14ac:dyDescent="0.55000000000000004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 x14ac:dyDescent="0.5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 x14ac:dyDescent="0.55000000000000004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 x14ac:dyDescent="0.55000000000000004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55000000000000004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B159"/>
  <sheetViews>
    <sheetView tabSelected="1" view="pageBreakPreview" zoomScale="80" zoomScaleNormal="80" zoomScaleSheetLayoutView="80" workbookViewId="0">
      <pane xSplit="10" ySplit="8" topLeftCell="K83" activePane="bottomRight" state="frozen"/>
      <selection activeCell="E82" sqref="E82"/>
      <selection pane="topRight" activeCell="E82" sqref="E82"/>
      <selection pane="bottomLeft" activeCell="E82" sqref="E82"/>
      <selection pane="bottomRight" activeCell="GA6" sqref="GA6"/>
    </sheetView>
  </sheetViews>
  <sheetFormatPr defaultColWidth="8.875" defaultRowHeight="24" x14ac:dyDescent="0.55000000000000004"/>
  <cols>
    <col min="1" max="1" width="4.375" style="302" hidden="1" customWidth="1"/>
    <col min="2" max="2" width="3.25" style="302" hidden="1" customWidth="1"/>
    <col min="3" max="3" width="5.375" style="302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2" width="6.875" style="80" customWidth="1"/>
    <col min="13" max="13" width="6.75" style="113" customWidth="1"/>
    <col min="14" max="14" width="6.75" style="113" hidden="1" customWidth="1"/>
    <col min="15" max="15" width="7.125" style="80" customWidth="1"/>
    <col min="16" max="16" width="6.75" style="80" hidden="1" customWidth="1"/>
    <col min="17" max="17" width="6.75" style="80" customWidth="1"/>
    <col min="18" max="18" width="7" style="80" hidden="1" customWidth="1"/>
    <col min="19" max="19" width="6.75" style="80" customWidth="1"/>
    <col min="20" max="20" width="7.25" style="80" hidden="1" customWidth="1"/>
    <col min="21" max="21" width="7.125" style="80" hidden="1" customWidth="1"/>
    <col min="22" max="22" width="7.625" style="80" hidden="1" customWidth="1"/>
    <col min="23" max="24" width="7.375" style="80" hidden="1" customWidth="1"/>
    <col min="25" max="25" width="7.75" style="80" hidden="1" customWidth="1"/>
    <col min="26" max="27" width="7.375" style="80" hidden="1" customWidth="1"/>
    <col min="28" max="28" width="7.25" style="126" hidden="1" customWidth="1"/>
    <col min="29" max="29" width="6.875" style="80" hidden="1" customWidth="1"/>
    <col min="30" max="30" width="7" style="80" hidden="1" customWidth="1"/>
    <col min="31" max="31" width="6.75" style="80" customWidth="1"/>
    <col min="32" max="32" width="7" style="80" hidden="1" customWidth="1"/>
    <col min="33" max="33" width="7.375" style="80" hidden="1" customWidth="1"/>
    <col min="34" max="34" width="7.625" style="80" customWidth="1"/>
    <col min="35" max="35" width="7.375" style="80" hidden="1" customWidth="1"/>
    <col min="36" max="36" width="7.625" style="80" hidden="1" customWidth="1"/>
    <col min="37" max="37" width="7.375" style="121" customWidth="1"/>
    <col min="38" max="38" width="6.75" style="113" customWidth="1" collapsed="1"/>
    <col min="39" max="39" width="6.75" style="113" customWidth="1"/>
    <col min="40" max="40" width="6.875" style="113" customWidth="1"/>
    <col min="41" max="41" width="6.75" style="80" customWidth="1"/>
    <col min="42" max="42" width="6.875" style="80" customWidth="1"/>
    <col min="43" max="43" width="7.125" style="80" hidden="1" customWidth="1"/>
    <col min="44" max="44" width="6.875" style="80" hidden="1" customWidth="1"/>
    <col min="45" max="45" width="6.875" style="121" customWidth="1"/>
    <col min="46" max="46" width="6.875" style="80" customWidth="1"/>
    <col min="47" max="47" width="6.25" style="80" customWidth="1"/>
    <col min="48" max="50" width="6.875" style="80" customWidth="1"/>
    <col min="51" max="51" width="6.875" style="113" customWidth="1"/>
    <col min="52" max="52" width="6.875" style="113" hidden="1" customWidth="1"/>
    <col min="53" max="54" width="6.875" style="113" customWidth="1"/>
    <col min="55" max="55" width="6.875" style="80" customWidth="1"/>
    <col min="56" max="56" width="6.875" style="121" customWidth="1"/>
    <col min="57" max="57" width="6.875" style="80" customWidth="1" collapsed="1"/>
    <col min="58" max="58" width="7.875" style="80" customWidth="1"/>
    <col min="59" max="61" width="6.875" style="80" customWidth="1"/>
    <col min="62" max="62" width="7" style="80" customWidth="1"/>
    <col min="63" max="63" width="7.75" style="121" customWidth="1"/>
    <col min="64" max="64" width="6.875" style="80" hidden="1" customWidth="1" collapsed="1"/>
    <col min="65" max="65" width="6.875" style="80" customWidth="1"/>
    <col min="66" max="69" width="6.875" style="80" hidden="1" customWidth="1"/>
    <col min="70" max="70" width="7.375" style="80" hidden="1" customWidth="1"/>
    <col min="71" max="71" width="6.875" style="121" customWidth="1"/>
    <col min="72" max="72" width="6.875" style="80" customWidth="1" collapsed="1"/>
    <col min="73" max="74" width="6.875" style="80" customWidth="1"/>
    <col min="75" max="75" width="7.25" style="80" hidden="1" customWidth="1"/>
    <col min="76" max="76" width="6.625" style="80" hidden="1" customWidth="1"/>
    <col min="77" max="77" width="6.875" style="80" hidden="1" customWidth="1"/>
    <col min="78" max="78" width="7.375" style="80" hidden="1" customWidth="1"/>
    <col min="79" max="79" width="56.625" style="80" hidden="1" customWidth="1"/>
    <col min="80" max="80" width="7" style="80" customWidth="1"/>
    <col min="81" max="81" width="7.375" style="80" hidden="1" customWidth="1"/>
    <col min="82" max="82" width="6.875" style="80" customWidth="1"/>
    <col min="83" max="83" width="7.125" style="113" customWidth="1"/>
    <col min="84" max="84" width="7.375" style="121" customWidth="1"/>
    <col min="85" max="85" width="6.875" style="80" customWidth="1"/>
    <col min="86" max="86" width="6.75" style="80" customWidth="1"/>
    <col min="87" max="87" width="6.875" style="80" hidden="1" customWidth="1"/>
    <col min="88" max="89" width="7.375" style="80" hidden="1" customWidth="1"/>
    <col min="90" max="90" width="7.25" style="80" hidden="1" customWidth="1"/>
    <col min="91" max="91" width="7.375" style="80" hidden="1" customWidth="1"/>
    <col min="92" max="92" width="7.25" style="80" hidden="1" customWidth="1"/>
    <col min="93" max="93" width="7.375" style="80" hidden="1" customWidth="1"/>
    <col min="94" max="94" width="7.25" style="80" hidden="1" customWidth="1"/>
    <col min="95" max="95" width="6.75" style="80" hidden="1" customWidth="1"/>
    <col min="96" max="96" width="7" style="80" hidden="1" customWidth="1"/>
    <col min="97" max="97" width="6.875" style="80" customWidth="1"/>
    <col min="98" max="98" width="7.375" style="80" customWidth="1"/>
    <col min="99" max="99" width="7.375" style="80" hidden="1" customWidth="1"/>
    <col min="100" max="100" width="6.875" style="127" customWidth="1"/>
    <col min="101" max="101" width="6.625" style="80" hidden="1" customWidth="1"/>
    <col min="102" max="102" width="8" style="80" customWidth="1"/>
    <col min="103" max="103" width="7.375" style="80" hidden="1" customWidth="1"/>
    <col min="104" max="105" width="7.875" style="80" hidden="1" customWidth="1"/>
    <col min="106" max="106" width="8.125" style="80" hidden="1" customWidth="1"/>
    <col min="107" max="107" width="8" style="80" hidden="1" customWidth="1"/>
    <col min="108" max="108" width="8.125" style="80" hidden="1" customWidth="1"/>
    <col min="109" max="109" width="8" style="80" hidden="1" customWidth="1"/>
    <col min="110" max="110" width="8" style="127" bestFit="1" customWidth="1"/>
    <col min="111" max="111" width="7.625" style="80" customWidth="1" collapsed="1"/>
    <col min="112" max="115" width="7.625" style="80" hidden="1" customWidth="1"/>
    <col min="116" max="116" width="8" style="121" bestFit="1" customWidth="1"/>
    <col min="117" max="121" width="8.375" style="77" hidden="1" customWidth="1"/>
    <col min="122" max="122" width="8.625" style="77" hidden="1" customWidth="1"/>
    <col min="123" max="123" width="8.375" style="80" hidden="1" customWidth="1"/>
    <col min="124" max="124" width="7.625" style="80" hidden="1" customWidth="1"/>
    <col min="125" max="130" width="6.875" style="80" customWidth="1"/>
    <col min="131" max="131" width="6.75" style="80" customWidth="1"/>
    <col min="132" max="132" width="7.625" style="80" hidden="1" customWidth="1"/>
    <col min="133" max="133" width="7.125" style="113" customWidth="1"/>
    <col min="134" max="134" width="6.875" style="80" customWidth="1"/>
    <col min="135" max="135" width="7.375" style="80" hidden="1" customWidth="1"/>
    <col min="136" max="136" width="7.375" style="80" customWidth="1"/>
    <col min="137" max="137" width="7.125" style="80" customWidth="1"/>
    <col min="138" max="138" width="6.875" style="80" customWidth="1"/>
    <col min="139" max="139" width="6.875" style="80" hidden="1" customWidth="1"/>
    <col min="140" max="141" width="6.875" style="80" customWidth="1"/>
    <col min="142" max="142" width="6.875" style="80" hidden="1" customWidth="1"/>
    <col min="143" max="145" width="6.875" style="80" customWidth="1"/>
    <col min="146" max="146" width="6.75" style="80" customWidth="1"/>
    <col min="147" max="147" width="6.375" style="127" customWidth="1"/>
    <col min="148" max="148" width="7.25" style="80" hidden="1" customWidth="1"/>
    <col min="149" max="149" width="6.125" style="80" hidden="1" customWidth="1"/>
    <col min="150" max="150" width="6.875" style="126" customWidth="1"/>
    <col min="151" max="152" width="6.875" style="80" customWidth="1"/>
    <col min="153" max="153" width="7.375" style="80" hidden="1" customWidth="1"/>
    <col min="154" max="154" width="7.625" style="80" hidden="1" customWidth="1"/>
    <col min="155" max="155" width="8" style="80" hidden="1" customWidth="1"/>
    <col min="156" max="156" width="6.875" style="80" customWidth="1"/>
    <col min="157" max="157" width="6.875" style="121" customWidth="1"/>
    <col min="158" max="160" width="6.875" style="80" customWidth="1"/>
    <col min="161" max="161" width="7" style="80" hidden="1" customWidth="1"/>
    <col min="162" max="162" width="7.125" style="80" hidden="1" customWidth="1"/>
    <col min="163" max="163" width="6.75" style="80" customWidth="1"/>
    <col min="164" max="165" width="6.75" style="80" hidden="1" customWidth="1"/>
    <col min="166" max="166" width="6.625" style="80" customWidth="1"/>
    <col min="167" max="167" width="7.125" style="121" customWidth="1"/>
    <col min="168" max="168" width="6.875" style="80" customWidth="1"/>
    <col min="169" max="169" width="7" style="80" customWidth="1"/>
    <col min="170" max="170" width="6.875" style="80" customWidth="1"/>
    <col min="171" max="173" width="7.25" style="80" customWidth="1"/>
    <col min="174" max="176" width="7.25" style="80" hidden="1" customWidth="1"/>
    <col min="177" max="177" width="6.875" style="80" customWidth="1"/>
    <col min="178" max="178" width="6.875" style="128" customWidth="1"/>
    <col min="179" max="179" width="9" style="354" customWidth="1"/>
    <col min="180" max="180" width="13.375" style="129" customWidth="1"/>
    <col min="181" max="181" width="13.25" style="129" customWidth="1"/>
    <col min="182" max="16384" width="8.875" style="1"/>
  </cols>
  <sheetData>
    <row r="1" spans="1:184" ht="20.25" customHeight="1" x14ac:dyDescent="0.55000000000000004">
      <c r="A1" s="1196" t="s">
        <v>415</v>
      </c>
      <c r="B1" s="1197"/>
      <c r="C1" s="1198"/>
      <c r="D1" s="1222" t="s">
        <v>474</v>
      </c>
      <c r="E1" s="1223"/>
      <c r="F1" s="1223"/>
      <c r="G1" s="1223"/>
      <c r="H1" s="1223"/>
      <c r="I1" s="1223"/>
      <c r="J1" s="1223"/>
      <c r="K1" s="1223"/>
      <c r="L1" s="1223"/>
      <c r="M1" s="1223"/>
      <c r="N1" s="1223"/>
      <c r="O1" s="1223"/>
      <c r="P1" s="1223"/>
      <c r="Q1" s="1223"/>
      <c r="R1" s="1223"/>
      <c r="S1" s="1223"/>
      <c r="T1" s="1223"/>
      <c r="U1" s="1223"/>
      <c r="V1" s="1223"/>
      <c r="W1" s="1223"/>
      <c r="X1" s="1223"/>
      <c r="Y1" s="1223"/>
      <c r="Z1" s="1223"/>
      <c r="AA1" s="1223"/>
      <c r="AB1" s="1223"/>
      <c r="AC1" s="1223"/>
      <c r="AD1" s="1223"/>
      <c r="AE1" s="1223"/>
      <c r="AF1" s="1223"/>
      <c r="AG1" s="1223"/>
      <c r="AH1" s="1223"/>
      <c r="AI1" s="1223"/>
      <c r="AJ1" s="1223"/>
      <c r="AK1" s="1223"/>
      <c r="AL1" s="1223"/>
      <c r="AM1" s="1223"/>
      <c r="AN1" s="1223"/>
      <c r="AO1" s="1223"/>
      <c r="AP1" s="1223"/>
      <c r="AQ1" s="1223"/>
      <c r="AR1" s="1223"/>
      <c r="AS1" s="1223"/>
      <c r="AT1" s="1223"/>
      <c r="AU1" s="1223"/>
      <c r="AV1" s="1223"/>
      <c r="AW1" s="1223"/>
      <c r="AX1" s="1223"/>
      <c r="AY1" s="1223"/>
      <c r="AZ1" s="1223"/>
      <c r="BA1" s="1223"/>
      <c r="BB1" s="1223"/>
      <c r="BC1" s="1223"/>
      <c r="BD1" s="1223"/>
      <c r="BE1" s="1223"/>
      <c r="BF1" s="1223"/>
      <c r="BG1" s="1223"/>
      <c r="BH1" s="1223"/>
      <c r="BI1" s="1223"/>
      <c r="BJ1" s="1223"/>
      <c r="BK1" s="1223"/>
      <c r="BL1" s="1223"/>
      <c r="BM1" s="1223"/>
      <c r="BN1" s="1223"/>
      <c r="BO1" s="1223"/>
      <c r="BP1" s="1223"/>
      <c r="BQ1" s="1223"/>
      <c r="BR1" s="1223"/>
      <c r="BS1" s="1223"/>
      <c r="BT1" s="1223"/>
      <c r="BU1" s="1223"/>
      <c r="BV1" s="1223"/>
      <c r="BW1" s="1223"/>
      <c r="BX1" s="1223"/>
      <c r="BY1" s="1223"/>
      <c r="BZ1" s="1223"/>
      <c r="CA1" s="1223"/>
      <c r="CB1" s="1223"/>
      <c r="CC1" s="1223"/>
      <c r="CD1" s="1223"/>
      <c r="CE1" s="1223"/>
      <c r="CF1" s="1223"/>
      <c r="CG1" s="1223"/>
      <c r="CH1" s="1223"/>
      <c r="CI1" s="1223"/>
      <c r="CJ1" s="1223"/>
      <c r="CK1" s="1223"/>
      <c r="CL1" s="1223"/>
      <c r="CM1" s="1223"/>
      <c r="CN1" s="1223"/>
      <c r="CO1" s="1223"/>
      <c r="CP1" s="1223"/>
      <c r="CQ1" s="1223"/>
      <c r="CR1" s="1223"/>
      <c r="CS1" s="1223"/>
      <c r="CT1" s="1223"/>
      <c r="CU1" s="1223"/>
      <c r="CV1" s="1223"/>
      <c r="CW1" s="1223"/>
      <c r="CX1" s="1223"/>
      <c r="CY1" s="1223"/>
      <c r="CZ1" s="1223"/>
      <c r="DA1" s="1223"/>
      <c r="DB1" s="1223"/>
      <c r="DC1" s="1223"/>
      <c r="DD1" s="1223"/>
      <c r="DE1" s="1223"/>
      <c r="DF1" s="1223"/>
      <c r="DG1" s="1223"/>
      <c r="DH1" s="1223"/>
      <c r="DI1" s="1223"/>
      <c r="DJ1" s="1223"/>
      <c r="DK1" s="1223"/>
      <c r="DL1" s="1223"/>
      <c r="DM1" s="1223"/>
      <c r="DN1" s="1223"/>
      <c r="DO1" s="1223"/>
      <c r="DP1" s="1223"/>
      <c r="DQ1" s="1223"/>
      <c r="DR1" s="1223"/>
      <c r="DS1" s="1223"/>
      <c r="DT1" s="1223"/>
      <c r="DU1" s="1223"/>
      <c r="DV1" s="1223"/>
      <c r="DW1" s="1223"/>
      <c r="DX1" s="1223"/>
      <c r="DY1" s="1223"/>
      <c r="DZ1" s="1223"/>
      <c r="EA1" s="1223"/>
      <c r="EB1" s="1223"/>
      <c r="EC1" s="1223"/>
      <c r="ED1" s="1223"/>
      <c r="EE1" s="1223"/>
      <c r="EF1" s="1223"/>
      <c r="EG1" s="1223"/>
      <c r="EH1" s="1223"/>
      <c r="EI1" s="1223"/>
      <c r="EJ1" s="1223"/>
      <c r="EK1" s="1223"/>
      <c r="EL1" s="1223"/>
      <c r="EM1" s="1223"/>
      <c r="EN1" s="1223"/>
      <c r="EO1" s="1223"/>
      <c r="EP1" s="1223"/>
      <c r="EQ1" s="1223"/>
      <c r="ER1" s="1223"/>
      <c r="ES1" s="1223"/>
      <c r="ET1" s="1223"/>
      <c r="EU1" s="1223"/>
      <c r="EV1" s="1223"/>
      <c r="EW1" s="1223"/>
      <c r="EX1" s="1223"/>
      <c r="EY1" s="1223"/>
      <c r="EZ1" s="1223"/>
      <c r="FA1" s="1223"/>
      <c r="FB1" s="1223"/>
      <c r="FC1" s="1223"/>
      <c r="FD1" s="1223"/>
      <c r="FE1" s="1223"/>
      <c r="FF1" s="1223"/>
      <c r="FG1" s="1223"/>
      <c r="FH1" s="1223"/>
      <c r="FI1" s="1223"/>
      <c r="FJ1" s="1223"/>
      <c r="FK1" s="1223"/>
      <c r="FL1" s="1223"/>
      <c r="FM1" s="1223"/>
      <c r="FN1" s="1223"/>
      <c r="FO1" s="1223"/>
      <c r="FP1" s="1223"/>
      <c r="FQ1" s="1223"/>
      <c r="FR1" s="1223"/>
      <c r="FS1" s="1223"/>
      <c r="FT1" s="1223"/>
      <c r="FU1" s="1223"/>
      <c r="FV1" s="1223"/>
      <c r="FW1" s="1223"/>
      <c r="FX1" s="305"/>
      <c r="FY1" s="305"/>
    </row>
    <row r="2" spans="1:184" ht="21.75" customHeight="1" x14ac:dyDescent="0.55000000000000004">
      <c r="A2" s="1199"/>
      <c r="B2" s="1200"/>
      <c r="C2" s="1201"/>
      <c r="D2" s="1222" t="s">
        <v>518</v>
      </c>
      <c r="E2" s="1223"/>
      <c r="F2" s="1223"/>
      <c r="G2" s="1223"/>
      <c r="H2" s="1223"/>
      <c r="I2" s="1223"/>
      <c r="J2" s="1223"/>
      <c r="K2" s="1223"/>
      <c r="L2" s="1223"/>
      <c r="M2" s="1223"/>
      <c r="N2" s="1223"/>
      <c r="O2" s="1223"/>
      <c r="P2" s="1223"/>
      <c r="Q2" s="1223"/>
      <c r="R2" s="1223"/>
      <c r="S2" s="1223"/>
      <c r="T2" s="1223"/>
      <c r="U2" s="1223"/>
      <c r="V2" s="1223"/>
      <c r="W2" s="1223"/>
      <c r="X2" s="1223"/>
      <c r="Y2" s="1223"/>
      <c r="Z2" s="1223"/>
      <c r="AA2" s="1223"/>
      <c r="AB2" s="1223"/>
      <c r="AC2" s="1223"/>
      <c r="AD2" s="1223"/>
      <c r="AE2" s="1223"/>
      <c r="AF2" s="1223"/>
      <c r="AG2" s="1223"/>
      <c r="AH2" s="1223"/>
      <c r="AI2" s="1223"/>
      <c r="AJ2" s="1223"/>
      <c r="AK2" s="1223"/>
      <c r="AL2" s="1223"/>
      <c r="AM2" s="1223"/>
      <c r="AN2" s="1223"/>
      <c r="AO2" s="1223"/>
      <c r="AP2" s="1223"/>
      <c r="AQ2" s="1223"/>
      <c r="AR2" s="1223"/>
      <c r="AS2" s="1223"/>
      <c r="AT2" s="1223"/>
      <c r="AU2" s="1223"/>
      <c r="AV2" s="1223"/>
      <c r="AW2" s="1223"/>
      <c r="AX2" s="1223"/>
      <c r="AY2" s="1223"/>
      <c r="AZ2" s="1223"/>
      <c r="BA2" s="1223"/>
      <c r="BB2" s="1223"/>
      <c r="BC2" s="1223"/>
      <c r="BD2" s="1223"/>
      <c r="BE2" s="1223"/>
      <c r="BF2" s="1223"/>
      <c r="BG2" s="1223"/>
      <c r="BH2" s="1223"/>
      <c r="BI2" s="1223"/>
      <c r="BJ2" s="1223"/>
      <c r="BK2" s="1223"/>
      <c r="BL2" s="1223"/>
      <c r="BM2" s="1223"/>
      <c r="BN2" s="1223"/>
      <c r="BO2" s="1223"/>
      <c r="BP2" s="1223"/>
      <c r="BQ2" s="1223"/>
      <c r="BR2" s="1223"/>
      <c r="BS2" s="1223"/>
      <c r="BT2" s="1223"/>
      <c r="BU2" s="1223"/>
      <c r="BV2" s="1223"/>
      <c r="BW2" s="1223"/>
      <c r="BX2" s="1223"/>
      <c r="BY2" s="1223"/>
      <c r="BZ2" s="1223"/>
      <c r="CA2" s="1223"/>
      <c r="CB2" s="1223"/>
      <c r="CC2" s="1223"/>
      <c r="CD2" s="1223"/>
      <c r="CE2" s="1223"/>
      <c r="CF2" s="1223"/>
      <c r="CG2" s="1223"/>
      <c r="CH2" s="1223"/>
      <c r="CI2" s="1223"/>
      <c r="CJ2" s="1223"/>
      <c r="CK2" s="1223"/>
      <c r="CL2" s="1223"/>
      <c r="CM2" s="1223"/>
      <c r="CN2" s="1223"/>
      <c r="CO2" s="1223"/>
      <c r="CP2" s="1223"/>
      <c r="CQ2" s="1223"/>
      <c r="CR2" s="1223"/>
      <c r="CS2" s="1223"/>
      <c r="CT2" s="1223"/>
      <c r="CU2" s="1223"/>
      <c r="CV2" s="1223"/>
      <c r="CW2" s="1223"/>
      <c r="CX2" s="1223"/>
      <c r="CY2" s="1223"/>
      <c r="CZ2" s="1223"/>
      <c r="DA2" s="1223"/>
      <c r="DB2" s="1223"/>
      <c r="DC2" s="1223"/>
      <c r="DD2" s="1223"/>
      <c r="DE2" s="1223"/>
      <c r="DF2" s="1223"/>
      <c r="DG2" s="1223"/>
      <c r="DH2" s="1223"/>
      <c r="DI2" s="1223"/>
      <c r="DJ2" s="1223"/>
      <c r="DK2" s="1223"/>
      <c r="DL2" s="1223"/>
      <c r="DM2" s="1223"/>
      <c r="DN2" s="1223"/>
      <c r="DO2" s="1223"/>
      <c r="DP2" s="1223"/>
      <c r="DQ2" s="1223"/>
      <c r="DR2" s="1223"/>
      <c r="DS2" s="1223"/>
      <c r="DT2" s="1223"/>
      <c r="DU2" s="1223"/>
      <c r="DV2" s="1223"/>
      <c r="DW2" s="1223"/>
      <c r="DX2" s="1223"/>
      <c r="DY2" s="1223"/>
      <c r="DZ2" s="1223"/>
      <c r="EA2" s="1223"/>
      <c r="EB2" s="1223"/>
      <c r="EC2" s="1223"/>
      <c r="ED2" s="1223"/>
      <c r="EE2" s="1223"/>
      <c r="EF2" s="1223"/>
      <c r="EG2" s="1223"/>
      <c r="EH2" s="1223"/>
      <c r="EI2" s="1223"/>
      <c r="EJ2" s="1223"/>
      <c r="EK2" s="1223"/>
      <c r="EL2" s="1223"/>
      <c r="EM2" s="1223"/>
      <c r="EN2" s="1223"/>
      <c r="EO2" s="1223"/>
      <c r="EP2" s="1223"/>
      <c r="EQ2" s="1223"/>
      <c r="ER2" s="1223"/>
      <c r="ES2" s="1223"/>
      <c r="ET2" s="1223"/>
      <c r="EU2" s="1223"/>
      <c r="EV2" s="1223"/>
      <c r="EW2" s="1223"/>
      <c r="EX2" s="1223"/>
      <c r="EY2" s="1223"/>
      <c r="EZ2" s="1223"/>
      <c r="FA2" s="1223"/>
      <c r="FB2" s="1223"/>
      <c r="FC2" s="1223"/>
      <c r="FD2" s="1223"/>
      <c r="FE2" s="1223"/>
      <c r="FF2" s="1223"/>
      <c r="FG2" s="1223"/>
      <c r="FH2" s="1223"/>
      <c r="FI2" s="1223"/>
      <c r="FJ2" s="1223"/>
      <c r="FK2" s="1223"/>
      <c r="FL2" s="1223"/>
      <c r="FM2" s="1223"/>
      <c r="FN2" s="1223"/>
      <c r="FO2" s="1223"/>
      <c r="FP2" s="1223"/>
      <c r="FQ2" s="1223"/>
      <c r="FR2" s="1223"/>
      <c r="FS2" s="1223"/>
      <c r="FT2" s="1223"/>
      <c r="FU2" s="1223"/>
      <c r="FV2" s="1223"/>
      <c r="FW2" s="1223"/>
      <c r="FX2" s="305"/>
      <c r="FY2" s="305"/>
    </row>
    <row r="3" spans="1:184" s="332" customFormat="1" hidden="1" x14ac:dyDescent="0.55000000000000004">
      <c r="A3" s="1199"/>
      <c r="B3" s="1200"/>
      <c r="C3" s="1201"/>
      <c r="D3" s="363"/>
      <c r="E3" s="363"/>
      <c r="F3" s="363"/>
      <c r="G3" s="363"/>
      <c r="H3" s="363"/>
      <c r="I3" s="363"/>
      <c r="J3" s="363"/>
      <c r="K3" s="363" t="s">
        <v>5</v>
      </c>
      <c r="L3" s="363"/>
      <c r="M3" s="363" t="s">
        <v>413</v>
      </c>
      <c r="N3" s="363"/>
      <c r="O3" s="364"/>
      <c r="P3" s="363" t="s">
        <v>2</v>
      </c>
      <c r="Q3" s="363"/>
      <c r="R3" s="363"/>
      <c r="S3" s="363"/>
      <c r="T3" s="363"/>
      <c r="U3" s="366"/>
      <c r="V3" s="364">
        <f>หนอนห่อใบข้าว!C4</f>
        <v>43207840.239999995</v>
      </c>
      <c r="W3" s="363"/>
      <c r="X3" s="363"/>
      <c r="Y3" s="363"/>
      <c r="Z3" s="363"/>
      <c r="AA3" s="363"/>
      <c r="AB3" s="363"/>
      <c r="AC3" s="363"/>
      <c r="AD3" s="363"/>
      <c r="AE3" s="363" t="s">
        <v>414</v>
      </c>
      <c r="AF3" s="363"/>
      <c r="AG3" s="363"/>
      <c r="AH3" s="363"/>
      <c r="AI3" s="363"/>
      <c r="AJ3" s="363"/>
      <c r="AK3" s="363"/>
      <c r="AL3" s="363" t="s">
        <v>6</v>
      </c>
      <c r="AM3" s="363" t="s">
        <v>413</v>
      </c>
      <c r="AN3" s="364" t="s">
        <v>2</v>
      </c>
      <c r="AO3" s="365">
        <f>+หนอนหัวดำ!K5</f>
        <v>1112339.8700000001</v>
      </c>
      <c r="AP3" s="363" t="s">
        <v>2</v>
      </c>
      <c r="AQ3" s="363" t="s">
        <v>414</v>
      </c>
      <c r="AR3" s="363"/>
      <c r="AS3" s="363"/>
      <c r="AT3" s="363" t="s">
        <v>7</v>
      </c>
      <c r="AU3" s="363" t="s">
        <v>413</v>
      </c>
      <c r="AV3" s="364" t="s">
        <v>2</v>
      </c>
      <c r="AW3" s="365">
        <f>+หนอนปลอกเล็ก!C4</f>
        <v>5312294.0500000007</v>
      </c>
      <c r="AX3" s="363" t="s">
        <v>2</v>
      </c>
      <c r="AY3" s="363" t="s">
        <v>414</v>
      </c>
      <c r="AZ3" s="363"/>
      <c r="BA3" s="363"/>
      <c r="BB3" s="363"/>
      <c r="BC3" s="363"/>
      <c r="BD3" s="363"/>
      <c r="BE3" s="363" t="s">
        <v>8</v>
      </c>
      <c r="BF3" s="363" t="s">
        <v>413</v>
      </c>
      <c r="BG3" s="364" t="s">
        <v>2</v>
      </c>
      <c r="BH3" s="365">
        <f>+โรครากขาว!C4</f>
        <v>18379269.209999997</v>
      </c>
      <c r="BI3" s="365"/>
      <c r="BJ3" s="363" t="s">
        <v>2</v>
      </c>
      <c r="BK3" s="363" t="s">
        <v>414</v>
      </c>
      <c r="BL3" s="363" t="s">
        <v>9</v>
      </c>
      <c r="BM3" s="363" t="s">
        <v>413</v>
      </c>
      <c r="BN3" s="364" t="s">
        <v>2</v>
      </c>
      <c r="BO3" s="365">
        <f>+หนอนกาแฟสีแดง!D4</f>
        <v>100611.73999999999</v>
      </c>
      <c r="BP3" s="365"/>
      <c r="BQ3" s="365"/>
      <c r="BR3" s="363" t="s">
        <v>2</v>
      </c>
      <c r="BS3" s="363" t="s">
        <v>414</v>
      </c>
      <c r="BT3" s="363" t="s">
        <v>10</v>
      </c>
      <c r="BU3" s="363" t="s">
        <v>413</v>
      </c>
      <c r="BV3" s="364" t="s">
        <v>2</v>
      </c>
      <c r="BW3" s="365">
        <f>+เพลี้ยแป้งมัน!C4</f>
        <v>8681609.7400000021</v>
      </c>
      <c r="BX3" s="363" t="s">
        <v>2</v>
      </c>
      <c r="BY3" s="363" t="s">
        <v>414</v>
      </c>
      <c r="BZ3" s="363"/>
      <c r="CA3" s="363"/>
      <c r="CB3" s="363"/>
      <c r="CC3" s="363"/>
      <c r="CD3" s="363"/>
      <c r="CE3" s="363"/>
      <c r="CF3" s="363"/>
      <c r="CG3" s="363" t="s">
        <v>11</v>
      </c>
      <c r="CH3" s="363" t="s">
        <v>413</v>
      </c>
      <c r="CI3" s="364" t="s">
        <v>2</v>
      </c>
      <c r="CJ3" s="365">
        <f>+หนอนกออ้อย!C4</f>
        <v>4872748.7200000007</v>
      </c>
      <c r="CK3" s="363" t="s">
        <v>2</v>
      </c>
      <c r="CL3" s="363" t="s">
        <v>414</v>
      </c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 t="s">
        <v>12</v>
      </c>
      <c r="CX3" s="363" t="s">
        <v>413</v>
      </c>
      <c r="CY3" s="364" t="s">
        <v>2</v>
      </c>
      <c r="CZ3" s="365">
        <f>+'หนอนกระทู้ข้าวโพดลายจุด (FAW)'!C4</f>
        <v>1677416.1500000001</v>
      </c>
      <c r="DA3" s="363" t="s">
        <v>2</v>
      </c>
      <c r="DB3" s="363" t="s">
        <v>414</v>
      </c>
      <c r="DC3" s="363"/>
      <c r="DD3" s="363"/>
      <c r="DE3" s="363"/>
      <c r="DF3" s="363"/>
      <c r="DG3" s="363" t="s">
        <v>13</v>
      </c>
      <c r="DH3" s="363" t="s">
        <v>413</v>
      </c>
      <c r="DI3" s="364" t="s">
        <v>2</v>
      </c>
      <c r="DJ3" s="365">
        <f>+โรคเหี่ยว!C4</f>
        <v>506640.83999999997</v>
      </c>
      <c r="DK3" s="363" t="s">
        <v>2</v>
      </c>
      <c r="DL3" s="363" t="s">
        <v>414</v>
      </c>
      <c r="DM3" s="363" t="s">
        <v>225</v>
      </c>
      <c r="DN3" s="363" t="s">
        <v>413</v>
      </c>
      <c r="DO3" s="364" t="s">
        <v>2</v>
      </c>
      <c r="DP3" s="365" t="s">
        <v>416</v>
      </c>
      <c r="DQ3" s="363" t="s">
        <v>2</v>
      </c>
      <c r="DR3" s="363" t="s">
        <v>414</v>
      </c>
      <c r="DS3" s="363" t="s">
        <v>14</v>
      </c>
      <c r="DT3" s="363" t="s">
        <v>413</v>
      </c>
      <c r="DU3" s="364" t="s">
        <v>2</v>
      </c>
      <c r="DV3" s="365">
        <f>+'เพลี้ยไฟ ทุเรียน'!C4</f>
        <v>1332575.0000000002</v>
      </c>
      <c r="DW3" s="363" t="s">
        <v>2</v>
      </c>
      <c r="DX3" s="363" t="s">
        <v>414</v>
      </c>
      <c r="DY3" s="363"/>
      <c r="DZ3" s="363"/>
      <c r="EA3" s="363"/>
      <c r="EB3" s="363"/>
      <c r="EC3" s="363"/>
      <c r="ED3" s="363"/>
      <c r="EE3" s="363"/>
      <c r="EF3" s="363"/>
      <c r="EG3" s="363"/>
      <c r="EH3" s="363"/>
      <c r="EI3" s="363"/>
      <c r="EJ3" s="363"/>
      <c r="EK3" s="363"/>
      <c r="EL3" s="363"/>
      <c r="EM3" s="363"/>
      <c r="EN3" s="363"/>
      <c r="EO3" s="363"/>
      <c r="EP3" s="363"/>
      <c r="EQ3" s="363"/>
      <c r="ER3" s="363" t="s">
        <v>15</v>
      </c>
      <c r="ES3" s="363" t="s">
        <v>413</v>
      </c>
      <c r="ET3" s="604" t="s">
        <v>2</v>
      </c>
      <c r="EU3" s="365">
        <f>+'เพลี้ยแป้ง (เงาะ)'!C4</f>
        <v>131188.57</v>
      </c>
      <c r="EV3" s="363" t="s">
        <v>2</v>
      </c>
      <c r="EW3" s="363" t="s">
        <v>414</v>
      </c>
      <c r="EX3" s="363"/>
      <c r="EY3" s="363"/>
      <c r="EZ3" s="363"/>
      <c r="FA3" s="363"/>
      <c r="FB3" s="363" t="s">
        <v>16</v>
      </c>
      <c r="FC3" s="363" t="s">
        <v>413</v>
      </c>
      <c r="FD3" s="364" t="s">
        <v>2</v>
      </c>
      <c r="FE3" s="365">
        <f>+'เพลี้ยไฟ (mangosteen)'!C4</f>
        <v>295988.79000000015</v>
      </c>
      <c r="FF3" s="363" t="s">
        <v>2</v>
      </c>
      <c r="FG3" s="363" t="s">
        <v>414</v>
      </c>
      <c r="FH3" s="363"/>
      <c r="FI3" s="363"/>
      <c r="FJ3" s="363"/>
      <c r="FK3" s="363"/>
      <c r="FL3" s="363" t="s">
        <v>17</v>
      </c>
      <c r="FM3" s="363" t="s">
        <v>413</v>
      </c>
      <c r="FN3" s="364" t="s">
        <v>2</v>
      </c>
      <c r="FO3" s="365">
        <f>+โรคพุ่มไม้กวาด!C4</f>
        <v>1172863.17</v>
      </c>
      <c r="FP3" s="365"/>
      <c r="FQ3" s="365"/>
      <c r="FR3" s="365"/>
      <c r="FS3" s="365"/>
      <c r="FT3" s="365"/>
      <c r="FU3" s="363" t="s">
        <v>2</v>
      </c>
      <c r="FV3" s="363" t="s">
        <v>414</v>
      </c>
      <c r="FW3" s="363"/>
      <c r="FX3" s="365">
        <f>+FO3+FE3+EU3+DV3+DJ3+CZ3+CJ3+BW3+BO3+BH3+AW3+AO3+V3</f>
        <v>86783386.090000004</v>
      </c>
      <c r="FY3" s="363"/>
    </row>
    <row r="4" spans="1:184" s="41" customFormat="1" x14ac:dyDescent="0.55000000000000004">
      <c r="A4" s="1199"/>
      <c r="B4" s="1200"/>
      <c r="C4" s="1200"/>
      <c r="D4" s="369" t="s">
        <v>227</v>
      </c>
      <c r="E4" s="1175" t="s">
        <v>4</v>
      </c>
      <c r="F4" s="1176"/>
      <c r="G4" s="1176"/>
      <c r="H4" s="1176"/>
      <c r="I4" s="1176"/>
      <c r="J4" s="1177"/>
      <c r="K4" s="1181" t="str">
        <f>CONCATENATE(K3,L3,M3,O3,P3,V3,W3,AC3,AD3,AE3)</f>
        <v>ข้าว  (พื้นที่ปลูก 43207840.24 ไร่)</v>
      </c>
      <c r="L4" s="1182"/>
      <c r="M4" s="1182"/>
      <c r="N4" s="1182"/>
      <c r="O4" s="1182"/>
      <c r="P4" s="1182"/>
      <c r="Q4" s="1182"/>
      <c r="R4" s="1182"/>
      <c r="S4" s="1182"/>
      <c r="T4" s="1182"/>
      <c r="U4" s="1182"/>
      <c r="V4" s="1182"/>
      <c r="W4" s="1182"/>
      <c r="X4" s="1182"/>
      <c r="Y4" s="1182"/>
      <c r="Z4" s="1182"/>
      <c r="AA4" s="1182"/>
      <c r="AB4" s="1182"/>
      <c r="AC4" s="1182"/>
      <c r="AD4" s="1182"/>
      <c r="AE4" s="1182"/>
      <c r="AF4" s="1182"/>
      <c r="AG4" s="1182"/>
      <c r="AH4" s="1182"/>
      <c r="AI4" s="1182"/>
      <c r="AJ4" s="1182"/>
      <c r="AK4" s="1183"/>
      <c r="AL4" s="1213" t="str">
        <f>CONCATENATE(AL3,AM3,AN3,AO3,AP3,AQ3)</f>
        <v>มะพร้าว  (พื้นที่ปลูก 1112339.87  ไร่)</v>
      </c>
      <c r="AM4" s="1214"/>
      <c r="AN4" s="1214"/>
      <c r="AO4" s="1214"/>
      <c r="AP4" s="1214"/>
      <c r="AQ4" s="1214"/>
      <c r="AR4" s="1214"/>
      <c r="AS4" s="1215"/>
      <c r="AT4" s="1187" t="str">
        <f>CONCATENATE(AT3,AU3,AV3,AW3,AX3,AY3)</f>
        <v>ปาล์มน้ำมัน  (พื้นที่ปลูก 5312294.05  ไร่)</v>
      </c>
      <c r="AU4" s="1188"/>
      <c r="AV4" s="1188"/>
      <c r="AW4" s="1188"/>
      <c r="AX4" s="1188"/>
      <c r="AY4" s="1188"/>
      <c r="AZ4" s="1188"/>
      <c r="BA4" s="1188"/>
      <c r="BB4" s="1188"/>
      <c r="BC4" s="1188"/>
      <c r="BD4" s="1189"/>
      <c r="BE4" s="1178" t="str">
        <f>CONCATENATE(BE3,BF3,BG3,BH3,BJ3,BK3)</f>
        <v>ยางพารา  (พื้นที่ปลูก 18379269.21  ไร่)</v>
      </c>
      <c r="BF4" s="1179"/>
      <c r="BG4" s="1179"/>
      <c r="BH4" s="1179"/>
      <c r="BI4" s="1179"/>
      <c r="BJ4" s="1179"/>
      <c r="BK4" s="1180"/>
      <c r="BL4" s="1216" t="str">
        <f>CONCATENATE(BL3,BM3,BN3,BO3,BR3,BS3)</f>
        <v>กาแฟ  (พื้นที่ปลูก 100611.74  ไร่)</v>
      </c>
      <c r="BM4" s="1217"/>
      <c r="BN4" s="1217"/>
      <c r="BO4" s="1217"/>
      <c r="BP4" s="1217"/>
      <c r="BQ4" s="1217"/>
      <c r="BR4" s="1217"/>
      <c r="BS4" s="1218"/>
      <c r="BT4" s="1219" t="str">
        <f>CONCATENATE(BT3,BU3,BV3,BW3,BX3,BY3)</f>
        <v>มันสำปะหลัง  (พื้นที่ปลูก 8681609.74  ไร่)</v>
      </c>
      <c r="BU4" s="1220"/>
      <c r="BV4" s="1220"/>
      <c r="BW4" s="1220"/>
      <c r="BX4" s="1220"/>
      <c r="BY4" s="1220"/>
      <c r="BZ4" s="1220"/>
      <c r="CA4" s="1220"/>
      <c r="CB4" s="1220"/>
      <c r="CC4" s="1220"/>
      <c r="CD4" s="1220"/>
      <c r="CE4" s="1220"/>
      <c r="CF4" s="1221"/>
      <c r="CG4" s="1204" t="str">
        <f>CONCATENATE(CG3,CH3,CI3,CJ3,CK3,CL3)</f>
        <v>อ้อย  (พื้นที่ปลูก 4872748.72  ไร่)</v>
      </c>
      <c r="CH4" s="1205"/>
      <c r="CI4" s="1205"/>
      <c r="CJ4" s="1205"/>
      <c r="CK4" s="1205"/>
      <c r="CL4" s="1205"/>
      <c r="CM4" s="1205"/>
      <c r="CN4" s="1205"/>
      <c r="CO4" s="1205"/>
      <c r="CP4" s="1205"/>
      <c r="CQ4" s="1205"/>
      <c r="CR4" s="1205"/>
      <c r="CS4" s="1205"/>
      <c r="CT4" s="1205"/>
      <c r="CU4" s="1205"/>
      <c r="CV4" s="1206"/>
      <c r="CW4" s="1207" t="str">
        <f>CONCATENATE(CW3,CX3,CY3,CZ3,DA3,DB3)</f>
        <v>ข้าวโพด  (พื้นที่ปลูก 1677416.15  ไร่)</v>
      </c>
      <c r="CX4" s="1208"/>
      <c r="CY4" s="1208"/>
      <c r="CZ4" s="1208"/>
      <c r="DA4" s="1208"/>
      <c r="DB4" s="1208"/>
      <c r="DC4" s="1208"/>
      <c r="DD4" s="1208"/>
      <c r="DE4" s="1208"/>
      <c r="DF4" s="1209"/>
      <c r="DG4" s="1210" t="str">
        <f>CONCATENATE(DG3,DH3,DI3,DJ3,DK3,DL3)</f>
        <v>สับปะรด  (พื้นที่ปลูก 506640.84  ไร่)</v>
      </c>
      <c r="DH4" s="1211"/>
      <c r="DI4" s="1211"/>
      <c r="DJ4" s="1211"/>
      <c r="DK4" s="1211"/>
      <c r="DL4" s="1212"/>
      <c r="DM4" s="1178" t="str">
        <f>CONCATENATE(DM3,DN3,DO3,DP3,DQ3,DR3)</f>
        <v>ถั่วเขียว  (พื้นที่ปลูก  -  ไร่)</v>
      </c>
      <c r="DN4" s="1179"/>
      <c r="DO4" s="1179"/>
      <c r="DP4" s="1179"/>
      <c r="DQ4" s="1179"/>
      <c r="DR4" s="1180"/>
      <c r="DS4" s="1184" t="str">
        <f>CONCATENATE(DS3,DT3,DU3,DV3,DW3,DX3)</f>
        <v>ทุเรียน  (พื้นที่ปลูก 1332575  ไร่)</v>
      </c>
      <c r="DT4" s="1185"/>
      <c r="DU4" s="1185"/>
      <c r="DV4" s="1185"/>
      <c r="DW4" s="1185"/>
      <c r="DX4" s="1185"/>
      <c r="DY4" s="1185"/>
      <c r="DZ4" s="1185"/>
      <c r="EA4" s="1185"/>
      <c r="EB4" s="1185"/>
      <c r="EC4" s="1185"/>
      <c r="ED4" s="1185"/>
      <c r="EE4" s="1185"/>
      <c r="EF4" s="1185"/>
      <c r="EG4" s="1185"/>
      <c r="EH4" s="1185"/>
      <c r="EI4" s="1185"/>
      <c r="EJ4" s="1185"/>
      <c r="EK4" s="1185"/>
      <c r="EL4" s="1185"/>
      <c r="EM4" s="1185"/>
      <c r="EN4" s="1185"/>
      <c r="EO4" s="1185"/>
      <c r="EP4" s="1185"/>
      <c r="EQ4" s="1186"/>
      <c r="ER4" s="1187" t="str">
        <f>CONCATENATE(ER3,ES3,ET3,EU3,EV3,EW3)</f>
        <v>เงาะ  (พื้นที่ปลูก 131188.57  ไร่)</v>
      </c>
      <c r="ES4" s="1188"/>
      <c r="ET4" s="1188"/>
      <c r="EU4" s="1188"/>
      <c r="EV4" s="1188"/>
      <c r="EW4" s="1188"/>
      <c r="EX4" s="1188"/>
      <c r="EY4" s="1188"/>
      <c r="EZ4" s="1188"/>
      <c r="FA4" s="1189"/>
      <c r="FB4" s="1190" t="str">
        <f>CONCATENATE(FB3,FC3,FD3,FE3,FF3,FG3)</f>
        <v>มังคุด  (พื้นที่ปลูก 295988.79  ไร่)</v>
      </c>
      <c r="FC4" s="1191"/>
      <c r="FD4" s="1191"/>
      <c r="FE4" s="1191"/>
      <c r="FF4" s="1191"/>
      <c r="FG4" s="1191"/>
      <c r="FH4" s="1191"/>
      <c r="FI4" s="1191"/>
      <c r="FJ4" s="1191"/>
      <c r="FK4" s="1192"/>
      <c r="FL4" s="1193" t="str">
        <f>CONCATENATE(FL3,FM3,FN3,FO3,FU3,FV3)</f>
        <v>ลำไย  (พื้นที่ปลูก 1172863.17  ไร่)</v>
      </c>
      <c r="FM4" s="1194"/>
      <c r="FN4" s="1194"/>
      <c r="FO4" s="1194"/>
      <c r="FP4" s="1194"/>
      <c r="FQ4" s="1194"/>
      <c r="FR4" s="1194"/>
      <c r="FS4" s="1194"/>
      <c r="FT4" s="1194"/>
      <c r="FU4" s="1194"/>
      <c r="FV4" s="1195"/>
      <c r="FW4" s="1171" t="s">
        <v>297</v>
      </c>
      <c r="FX4" s="114">
        <f ca="1">+FK8+FA8+EQ8+DL8+DF8+CV8+CF8+BK8+BD8+AS8+AK8+FV8+BS8</f>
        <v>1604341.6800000002</v>
      </c>
      <c r="FY4" s="114">
        <f ca="1">+FK8+FA8+EQ8+DL8+DF8+CV8+CF8+BK8+BD8+AS8+AK8+FV8+BS8</f>
        <v>1604341.6800000002</v>
      </c>
      <c r="GA4" s="365"/>
    </row>
    <row r="5" spans="1:184" s="132" customFormat="1" ht="117" customHeight="1" x14ac:dyDescent="0.5">
      <c r="A5" s="1202"/>
      <c r="B5" s="1203"/>
      <c r="C5" s="1203"/>
      <c r="D5" s="370" t="s">
        <v>3</v>
      </c>
      <c r="E5" s="288"/>
      <c r="F5" s="293"/>
      <c r="G5" s="293"/>
      <c r="H5" s="293"/>
      <c r="I5" s="293"/>
      <c r="J5" s="289"/>
      <c r="K5" s="712" t="s">
        <v>372</v>
      </c>
      <c r="L5" s="133" t="s">
        <v>323</v>
      </c>
      <c r="M5" s="133" t="s">
        <v>315</v>
      </c>
      <c r="N5" s="133" t="s">
        <v>350</v>
      </c>
      <c r="O5" s="626" t="s">
        <v>319</v>
      </c>
      <c r="P5" s="626" t="s">
        <v>316</v>
      </c>
      <c r="Q5" s="133" t="s">
        <v>320</v>
      </c>
      <c r="R5" s="133" t="s">
        <v>321</v>
      </c>
      <c r="S5" s="133" t="s">
        <v>322</v>
      </c>
      <c r="T5" s="133" t="s">
        <v>324</v>
      </c>
      <c r="U5" s="133" t="s">
        <v>326</v>
      </c>
      <c r="V5" s="133" t="s">
        <v>391</v>
      </c>
      <c r="W5" s="133" t="s">
        <v>392</v>
      </c>
      <c r="X5" s="133" t="s">
        <v>393</v>
      </c>
      <c r="Y5" s="133" t="s">
        <v>394</v>
      </c>
      <c r="Z5" s="133" t="s">
        <v>395</v>
      </c>
      <c r="AA5" s="133" t="s">
        <v>329</v>
      </c>
      <c r="AB5" s="345" t="s">
        <v>328</v>
      </c>
      <c r="AC5" s="345" t="s">
        <v>396</v>
      </c>
      <c r="AD5" s="345" t="s">
        <v>332</v>
      </c>
      <c r="AE5" s="133" t="s">
        <v>327</v>
      </c>
      <c r="AF5" s="345" t="s">
        <v>331</v>
      </c>
      <c r="AG5" s="345" t="s">
        <v>330</v>
      </c>
      <c r="AH5" s="1139" t="s">
        <v>397</v>
      </c>
      <c r="AI5" s="345" t="s">
        <v>398</v>
      </c>
      <c r="AJ5" s="327" t="s">
        <v>399</v>
      </c>
      <c r="AK5" s="321" t="s">
        <v>40</v>
      </c>
      <c r="AL5" s="133" t="s">
        <v>325</v>
      </c>
      <c r="AM5" s="133" t="s">
        <v>321</v>
      </c>
      <c r="AN5" s="133" t="s">
        <v>333</v>
      </c>
      <c r="AO5" s="133" t="s">
        <v>334</v>
      </c>
      <c r="AP5" s="133" t="s">
        <v>400</v>
      </c>
      <c r="AQ5" s="345" t="s">
        <v>428</v>
      </c>
      <c r="AR5" s="133" t="s">
        <v>401</v>
      </c>
      <c r="AS5" s="322" t="s">
        <v>40</v>
      </c>
      <c r="AT5" s="133" t="s">
        <v>333</v>
      </c>
      <c r="AU5" s="133" t="s">
        <v>335</v>
      </c>
      <c r="AV5" s="133" t="s">
        <v>336</v>
      </c>
      <c r="AW5" s="133" t="s">
        <v>337</v>
      </c>
      <c r="AX5" s="133" t="s">
        <v>338</v>
      </c>
      <c r="AY5" s="133" t="s">
        <v>339</v>
      </c>
      <c r="AZ5" s="345" t="s">
        <v>340</v>
      </c>
      <c r="BA5" s="133" t="s">
        <v>432</v>
      </c>
      <c r="BB5" s="133" t="s">
        <v>451</v>
      </c>
      <c r="BC5" s="133" t="s">
        <v>341</v>
      </c>
      <c r="BD5" s="323" t="s">
        <v>40</v>
      </c>
      <c r="BE5" s="133" t="s">
        <v>342</v>
      </c>
      <c r="BF5" s="133" t="s">
        <v>343</v>
      </c>
      <c r="BG5" s="133" t="s">
        <v>344</v>
      </c>
      <c r="BH5" s="133" t="s">
        <v>345</v>
      </c>
      <c r="BI5" s="133" t="s">
        <v>514</v>
      </c>
      <c r="BJ5" s="133" t="s">
        <v>346</v>
      </c>
      <c r="BK5" s="317" t="s">
        <v>40</v>
      </c>
      <c r="BL5" s="327" t="s">
        <v>402</v>
      </c>
      <c r="BM5" s="133" t="s">
        <v>403</v>
      </c>
      <c r="BN5" s="327" t="s">
        <v>404</v>
      </c>
      <c r="BO5" s="327" t="s">
        <v>405</v>
      </c>
      <c r="BP5" s="327" t="s">
        <v>450</v>
      </c>
      <c r="BQ5" s="327" t="s">
        <v>482</v>
      </c>
      <c r="BR5" s="327" t="s">
        <v>406</v>
      </c>
      <c r="BS5" s="324" t="s">
        <v>40</v>
      </c>
      <c r="BT5" s="133" t="s">
        <v>347</v>
      </c>
      <c r="BU5" s="503" t="s">
        <v>454</v>
      </c>
      <c r="BV5" s="133" t="s">
        <v>348</v>
      </c>
      <c r="BW5" s="327" t="s">
        <v>349</v>
      </c>
      <c r="BX5" s="327" t="s">
        <v>350</v>
      </c>
      <c r="BY5" s="327" t="s">
        <v>351</v>
      </c>
      <c r="BZ5" s="327" t="s">
        <v>352</v>
      </c>
      <c r="CA5" s="327" t="s">
        <v>353</v>
      </c>
      <c r="CB5" s="133" t="s">
        <v>354</v>
      </c>
      <c r="CC5" s="327" t="s">
        <v>436</v>
      </c>
      <c r="CD5" s="133" t="s">
        <v>355</v>
      </c>
      <c r="CE5" s="133" t="s">
        <v>356</v>
      </c>
      <c r="CF5" s="321" t="s">
        <v>40</v>
      </c>
      <c r="CG5" s="133" t="s">
        <v>357</v>
      </c>
      <c r="CH5" s="133" t="s">
        <v>408</v>
      </c>
      <c r="CI5" s="133" t="s">
        <v>349</v>
      </c>
      <c r="CJ5" s="133" t="s">
        <v>390</v>
      </c>
      <c r="CK5" s="133" t="s">
        <v>383</v>
      </c>
      <c r="CL5" s="133" t="s">
        <v>390</v>
      </c>
      <c r="CM5" s="133" t="s">
        <v>407</v>
      </c>
      <c r="CN5" s="133" t="s">
        <v>384</v>
      </c>
      <c r="CO5" s="133" t="s">
        <v>369</v>
      </c>
      <c r="CP5" s="133" t="s">
        <v>389</v>
      </c>
      <c r="CQ5" s="133" t="s">
        <v>388</v>
      </c>
      <c r="CR5" s="133" t="s">
        <v>81</v>
      </c>
      <c r="CS5" s="133" t="s">
        <v>387</v>
      </c>
      <c r="CT5" s="133" t="s">
        <v>358</v>
      </c>
      <c r="CU5" s="327" t="s">
        <v>386</v>
      </c>
      <c r="CV5" s="322" t="s">
        <v>40</v>
      </c>
      <c r="CW5" s="327" t="s">
        <v>359</v>
      </c>
      <c r="CX5" s="133" t="s">
        <v>407</v>
      </c>
      <c r="CY5" s="327" t="s">
        <v>438</v>
      </c>
      <c r="CZ5" s="327" t="s">
        <v>385</v>
      </c>
      <c r="DA5" s="327" t="s">
        <v>381</v>
      </c>
      <c r="DB5" s="327" t="s">
        <v>384</v>
      </c>
      <c r="DC5" s="327" t="s">
        <v>383</v>
      </c>
      <c r="DD5" s="327" t="s">
        <v>409</v>
      </c>
      <c r="DE5" s="327" t="s">
        <v>410</v>
      </c>
      <c r="DF5" s="346" t="s">
        <v>40</v>
      </c>
      <c r="DG5" s="133" t="s">
        <v>382</v>
      </c>
      <c r="DH5" s="327" t="s">
        <v>378</v>
      </c>
      <c r="DI5" s="327" t="s">
        <v>369</v>
      </c>
      <c r="DJ5" s="327"/>
      <c r="DK5" s="327"/>
      <c r="DL5" s="325" t="s">
        <v>40</v>
      </c>
      <c r="DM5" s="327" t="s">
        <v>411</v>
      </c>
      <c r="DN5" s="327"/>
      <c r="DO5" s="327"/>
      <c r="DP5" s="327"/>
      <c r="DQ5" s="327"/>
      <c r="DR5" s="317" t="s">
        <v>40</v>
      </c>
      <c r="DS5" s="327" t="s">
        <v>381</v>
      </c>
      <c r="DT5" s="327" t="s">
        <v>366</v>
      </c>
      <c r="DU5" s="589" t="s">
        <v>320</v>
      </c>
      <c r="DV5" s="589" t="s">
        <v>369</v>
      </c>
      <c r="DW5" s="589" t="s">
        <v>360</v>
      </c>
      <c r="DX5" s="589" t="s">
        <v>361</v>
      </c>
      <c r="DY5" s="589" t="s">
        <v>453</v>
      </c>
      <c r="DZ5" s="589" t="s">
        <v>412</v>
      </c>
      <c r="EA5" s="589" t="s">
        <v>362</v>
      </c>
      <c r="EB5" s="133" t="s">
        <v>380</v>
      </c>
      <c r="EC5" s="589" t="s">
        <v>363</v>
      </c>
      <c r="ED5" s="589" t="s">
        <v>364</v>
      </c>
      <c r="EE5" s="133" t="s">
        <v>379</v>
      </c>
      <c r="EF5" s="589" t="s">
        <v>378</v>
      </c>
      <c r="EG5" s="589" t="s">
        <v>365</v>
      </c>
      <c r="EH5" s="589" t="s">
        <v>494</v>
      </c>
      <c r="EI5" s="133" t="s">
        <v>377</v>
      </c>
      <c r="EJ5" s="589" t="s">
        <v>341</v>
      </c>
      <c r="EK5" s="589" t="s">
        <v>486</v>
      </c>
      <c r="EL5" s="589" t="s">
        <v>475</v>
      </c>
      <c r="EM5" s="589" t="s">
        <v>487</v>
      </c>
      <c r="EN5" s="589" t="s">
        <v>488</v>
      </c>
      <c r="EO5" s="589" t="s">
        <v>489</v>
      </c>
      <c r="EP5" s="589" t="s">
        <v>376</v>
      </c>
      <c r="EQ5" s="321" t="s">
        <v>40</v>
      </c>
      <c r="ER5" s="327" t="s">
        <v>371</v>
      </c>
      <c r="ES5" s="133" t="s">
        <v>25</v>
      </c>
      <c r="ET5" s="133" t="s">
        <v>369</v>
      </c>
      <c r="EU5" s="133" t="s">
        <v>370</v>
      </c>
      <c r="EV5" s="133" t="s">
        <v>345</v>
      </c>
      <c r="EW5" s="327" t="s">
        <v>364</v>
      </c>
      <c r="EX5" s="133" t="s">
        <v>322</v>
      </c>
      <c r="EY5" s="133" t="s">
        <v>371</v>
      </c>
      <c r="EZ5" s="133" t="s">
        <v>341</v>
      </c>
      <c r="FA5" s="323" t="s">
        <v>40</v>
      </c>
      <c r="FB5" s="133" t="s">
        <v>320</v>
      </c>
      <c r="FC5" s="133" t="s">
        <v>374</v>
      </c>
      <c r="FD5" s="133" t="s">
        <v>366</v>
      </c>
      <c r="FE5" s="133" t="s">
        <v>362</v>
      </c>
      <c r="FF5" s="133" t="s">
        <v>367</v>
      </c>
      <c r="FG5" s="133" t="s">
        <v>341</v>
      </c>
      <c r="FH5" s="133" t="s">
        <v>490</v>
      </c>
      <c r="FI5" s="133" t="s">
        <v>369</v>
      </c>
      <c r="FJ5" s="133" t="s">
        <v>339</v>
      </c>
      <c r="FK5" s="347" t="s">
        <v>40</v>
      </c>
      <c r="FL5" s="133" t="s">
        <v>368</v>
      </c>
      <c r="FM5" s="133" t="s">
        <v>369</v>
      </c>
      <c r="FN5" s="133" t="s">
        <v>364</v>
      </c>
      <c r="FO5" s="133" t="s">
        <v>370</v>
      </c>
      <c r="FP5" s="133" t="s">
        <v>476</v>
      </c>
      <c r="FQ5" s="133" t="s">
        <v>478</v>
      </c>
      <c r="FR5" s="133" t="s">
        <v>479</v>
      </c>
      <c r="FS5" s="133" t="s">
        <v>320</v>
      </c>
      <c r="FT5" s="133" t="s">
        <v>477</v>
      </c>
      <c r="FU5" s="133" t="s">
        <v>375</v>
      </c>
      <c r="FV5" s="326" t="s">
        <v>40</v>
      </c>
      <c r="FW5" s="1172"/>
      <c r="FX5" s="1173" t="s">
        <v>299</v>
      </c>
      <c r="FY5" s="1174"/>
    </row>
    <row r="6" spans="1:184" s="11" customFormat="1" x14ac:dyDescent="0.55000000000000004">
      <c r="A6" s="303">
        <v>0</v>
      </c>
      <c r="B6" s="303"/>
      <c r="C6" s="303" t="s">
        <v>310</v>
      </c>
      <c r="D6" s="1165" t="s">
        <v>226</v>
      </c>
      <c r="E6" s="1166"/>
      <c r="F6" s="1166"/>
      <c r="G6" s="1166"/>
      <c r="H6" s="1166"/>
      <c r="I6" s="1166"/>
      <c r="J6" s="1167"/>
      <c r="K6" s="579">
        <f>K8-K7</f>
        <v>1</v>
      </c>
      <c r="L6" s="320">
        <f t="shared" ref="L6:AJ6" si="0">L8-L7</f>
        <v>45</v>
      </c>
      <c r="M6" s="320">
        <f t="shared" si="0"/>
        <v>45.25</v>
      </c>
      <c r="N6" s="320">
        <f t="shared" si="0"/>
        <v>0</v>
      </c>
      <c r="O6" s="320">
        <f t="shared" si="0"/>
        <v>3847</v>
      </c>
      <c r="P6" s="320">
        <f t="shared" si="0"/>
        <v>0</v>
      </c>
      <c r="Q6" s="320">
        <f t="shared" si="0"/>
        <v>-30</v>
      </c>
      <c r="R6" s="320">
        <f t="shared" si="0"/>
        <v>0</v>
      </c>
      <c r="S6" s="517">
        <f t="shared" si="0"/>
        <v>364.3</v>
      </c>
      <c r="T6" s="320">
        <f t="shared" si="0"/>
        <v>0</v>
      </c>
      <c r="U6" s="320">
        <f t="shared" si="0"/>
        <v>0</v>
      </c>
      <c r="V6" s="320">
        <f t="shared" si="0"/>
        <v>0</v>
      </c>
      <c r="W6" s="320">
        <f t="shared" si="0"/>
        <v>0</v>
      </c>
      <c r="X6" s="320">
        <f t="shared" si="0"/>
        <v>0</v>
      </c>
      <c r="Y6" s="320">
        <f t="shared" si="0"/>
        <v>0</v>
      </c>
      <c r="Z6" s="320">
        <f t="shared" si="0"/>
        <v>0</v>
      </c>
      <c r="AA6" s="320">
        <f t="shared" si="0"/>
        <v>0</v>
      </c>
      <c r="AB6" s="320">
        <f t="shared" si="0"/>
        <v>0</v>
      </c>
      <c r="AC6" s="320">
        <f t="shared" si="0"/>
        <v>0</v>
      </c>
      <c r="AD6" s="320">
        <f t="shared" si="0"/>
        <v>0</v>
      </c>
      <c r="AE6" s="320">
        <f t="shared" si="0"/>
        <v>63</v>
      </c>
      <c r="AF6" s="320">
        <f t="shared" si="0"/>
        <v>0</v>
      </c>
      <c r="AG6" s="320">
        <f t="shared" si="0"/>
        <v>0</v>
      </c>
      <c r="AH6" s="320">
        <f t="shared" si="0"/>
        <v>362</v>
      </c>
      <c r="AI6" s="320">
        <f t="shared" si="0"/>
        <v>0</v>
      </c>
      <c r="AJ6" s="320">
        <f t="shared" si="0"/>
        <v>0</v>
      </c>
      <c r="AK6" s="627">
        <f>AK8-AK7</f>
        <v>4697.5499999999993</v>
      </c>
      <c r="AL6" s="320">
        <f t="shared" ref="AL6:CA6" si="1">AL8-AL7</f>
        <v>-770.40000000000146</v>
      </c>
      <c r="AM6" s="320">
        <f t="shared" si="1"/>
        <v>-447.9399999999996</v>
      </c>
      <c r="AN6" s="320">
        <f t="shared" si="1"/>
        <v>-39.300000000000182</v>
      </c>
      <c r="AO6" s="320">
        <f>AO8-AO7</f>
        <v>-22.549999999999955</v>
      </c>
      <c r="AP6" s="320">
        <f t="shared" si="1"/>
        <v>-1</v>
      </c>
      <c r="AQ6" s="320">
        <f t="shared" si="1"/>
        <v>0</v>
      </c>
      <c r="AR6" s="320">
        <f t="shared" si="1"/>
        <v>0</v>
      </c>
      <c r="AS6" s="564">
        <f t="shared" si="1"/>
        <v>-1281.1900000000096</v>
      </c>
      <c r="AT6" s="320">
        <f t="shared" si="1"/>
        <v>-20.200000000000045</v>
      </c>
      <c r="AU6" s="320">
        <f t="shared" si="1"/>
        <v>5.25</v>
      </c>
      <c r="AV6" s="320">
        <f t="shared" si="1"/>
        <v>0</v>
      </c>
      <c r="AW6" s="320">
        <f t="shared" si="1"/>
        <v>0</v>
      </c>
      <c r="AX6" s="320">
        <f t="shared" si="1"/>
        <v>-3</v>
      </c>
      <c r="AY6" s="320">
        <f t="shared" si="1"/>
        <v>0</v>
      </c>
      <c r="AZ6" s="320">
        <f t="shared" si="1"/>
        <v>0</v>
      </c>
      <c r="BA6" s="320">
        <f t="shared" si="1"/>
        <v>0</v>
      </c>
      <c r="BB6" s="320">
        <f t="shared" si="1"/>
        <v>-55.25</v>
      </c>
      <c r="BC6" s="517">
        <f t="shared" si="1"/>
        <v>0</v>
      </c>
      <c r="BD6" s="713">
        <f t="shared" si="1"/>
        <v>-73.200000000000728</v>
      </c>
      <c r="BE6" s="320">
        <f t="shared" si="1"/>
        <v>87</v>
      </c>
      <c r="BF6" s="517">
        <f t="shared" si="1"/>
        <v>293154.5</v>
      </c>
      <c r="BG6" s="320">
        <f>BG8-BG7</f>
        <v>63</v>
      </c>
      <c r="BH6" s="320">
        <f>BH8-BH7</f>
        <v>0</v>
      </c>
      <c r="BI6" s="320">
        <f>BI8-BI7</f>
        <v>2</v>
      </c>
      <c r="BJ6" s="320">
        <f t="shared" si="1"/>
        <v>174</v>
      </c>
      <c r="BK6" s="646">
        <f>BK8-BK7</f>
        <v>293480.5</v>
      </c>
      <c r="BL6" s="320">
        <f t="shared" si="1"/>
        <v>0</v>
      </c>
      <c r="BM6" s="320">
        <f t="shared" si="1"/>
        <v>0</v>
      </c>
      <c r="BN6" s="320"/>
      <c r="BO6" s="320">
        <f t="shared" ca="1" si="1"/>
        <v>0</v>
      </c>
      <c r="BP6" s="320">
        <f t="shared" si="1"/>
        <v>0</v>
      </c>
      <c r="BQ6" s="320">
        <f t="shared" si="1"/>
        <v>0</v>
      </c>
      <c r="BR6" s="320">
        <f t="shared" si="1"/>
        <v>0</v>
      </c>
      <c r="BS6" s="569">
        <f ca="1">BS8-BS7</f>
        <v>0</v>
      </c>
      <c r="BT6" s="320">
        <f t="shared" si="1"/>
        <v>-70</v>
      </c>
      <c r="BU6" s="320">
        <f t="shared" si="1"/>
        <v>0</v>
      </c>
      <c r="BV6" s="320">
        <f t="shared" si="1"/>
        <v>-567</v>
      </c>
      <c r="BW6" s="320">
        <f t="shared" si="1"/>
        <v>0</v>
      </c>
      <c r="BX6" s="320">
        <f t="shared" si="1"/>
        <v>0</v>
      </c>
      <c r="BY6" s="320">
        <f t="shared" si="1"/>
        <v>0</v>
      </c>
      <c r="BZ6" s="320">
        <f t="shared" si="1"/>
        <v>0</v>
      </c>
      <c r="CA6" s="320">
        <f t="shared" si="1"/>
        <v>0</v>
      </c>
      <c r="CB6" s="320">
        <f t="shared" ref="CB6:EQ6" si="2">CB8-CB7</f>
        <v>0</v>
      </c>
      <c r="CC6" s="320"/>
      <c r="CD6" s="320">
        <f>CD8-CD7</f>
        <v>-46</v>
      </c>
      <c r="CE6" s="517">
        <f t="shared" ref="CE6" si="3">CE8-CE7</f>
        <v>97045.810000000056</v>
      </c>
      <c r="CF6" s="627">
        <f>CF8-CF7</f>
        <v>96362.810000000056</v>
      </c>
      <c r="CG6" s="320">
        <f t="shared" si="2"/>
        <v>-15</v>
      </c>
      <c r="CH6" s="320">
        <f t="shared" si="2"/>
        <v>0</v>
      </c>
      <c r="CI6" s="320">
        <f t="shared" si="2"/>
        <v>0</v>
      </c>
      <c r="CJ6" s="320">
        <f>CJ8-CJ7</f>
        <v>0</v>
      </c>
      <c r="CK6" s="320">
        <f t="shared" si="2"/>
        <v>0</v>
      </c>
      <c r="CL6" s="320">
        <f t="shared" si="2"/>
        <v>0</v>
      </c>
      <c r="CM6" s="320">
        <f t="shared" si="2"/>
        <v>0</v>
      </c>
      <c r="CN6" s="320">
        <f t="shared" si="2"/>
        <v>0</v>
      </c>
      <c r="CO6" s="320">
        <f t="shared" si="2"/>
        <v>0</v>
      </c>
      <c r="CP6" s="320">
        <f t="shared" si="2"/>
        <v>0</v>
      </c>
      <c r="CQ6" s="320">
        <f t="shared" si="2"/>
        <v>0</v>
      </c>
      <c r="CR6" s="320">
        <f t="shared" si="2"/>
        <v>0</v>
      </c>
      <c r="CS6" s="320">
        <f>CS8-CS7</f>
        <v>-1</v>
      </c>
      <c r="CT6" s="320">
        <f>CT8-CT7</f>
        <v>-3960.9000000000015</v>
      </c>
      <c r="CU6" s="517">
        <f t="shared" si="2"/>
        <v>0</v>
      </c>
      <c r="CV6" s="564">
        <f>CV8-CV7</f>
        <v>-3976.9000000000015</v>
      </c>
      <c r="CW6" s="320">
        <f t="shared" si="2"/>
        <v>0</v>
      </c>
      <c r="CX6" s="320">
        <f t="shared" si="2"/>
        <v>-83</v>
      </c>
      <c r="CY6" s="320">
        <f t="shared" si="2"/>
        <v>0</v>
      </c>
      <c r="CZ6" s="320">
        <f t="shared" si="2"/>
        <v>0</v>
      </c>
      <c r="DA6" s="320">
        <f t="shared" si="2"/>
        <v>0</v>
      </c>
      <c r="DB6" s="320">
        <f t="shared" si="2"/>
        <v>0</v>
      </c>
      <c r="DC6" s="320">
        <f t="shared" si="2"/>
        <v>0</v>
      </c>
      <c r="DD6" s="320">
        <f t="shared" si="2"/>
        <v>0</v>
      </c>
      <c r="DE6" s="320">
        <f t="shared" si="2"/>
        <v>0</v>
      </c>
      <c r="DF6" s="571">
        <f t="shared" si="2"/>
        <v>-83</v>
      </c>
      <c r="DG6" s="320">
        <f>DG8-DG7</f>
        <v>0</v>
      </c>
      <c r="DH6" s="320">
        <f t="shared" si="2"/>
        <v>0</v>
      </c>
      <c r="DI6" s="320">
        <f t="shared" si="2"/>
        <v>0</v>
      </c>
      <c r="DJ6" s="320">
        <f t="shared" si="2"/>
        <v>0</v>
      </c>
      <c r="DK6" s="320">
        <f t="shared" si="2"/>
        <v>0</v>
      </c>
      <c r="DL6" s="573">
        <f t="shared" si="2"/>
        <v>0</v>
      </c>
      <c r="DM6" s="320">
        <f t="shared" si="2"/>
        <v>0</v>
      </c>
      <c r="DN6" s="320">
        <f t="shared" si="2"/>
        <v>0</v>
      </c>
      <c r="DO6" s="320">
        <f t="shared" si="2"/>
        <v>0</v>
      </c>
      <c r="DP6" s="320">
        <f t="shared" si="2"/>
        <v>0</v>
      </c>
      <c r="DQ6" s="320">
        <f t="shared" si="2"/>
        <v>0</v>
      </c>
      <c r="DR6" s="320">
        <f t="shared" si="2"/>
        <v>0</v>
      </c>
      <c r="DS6" s="320">
        <f t="shared" si="2"/>
        <v>0</v>
      </c>
      <c r="DT6" s="320">
        <f t="shared" si="2"/>
        <v>0</v>
      </c>
      <c r="DU6" s="320">
        <f t="shared" si="2"/>
        <v>4</v>
      </c>
      <c r="DV6" s="320">
        <f t="shared" si="2"/>
        <v>47</v>
      </c>
      <c r="DW6" s="320">
        <f t="shared" si="2"/>
        <v>-46.25</v>
      </c>
      <c r="DX6" s="320">
        <f t="shared" si="2"/>
        <v>-1</v>
      </c>
      <c r="DY6" s="320">
        <f t="shared" si="2"/>
        <v>32.75</v>
      </c>
      <c r="DZ6" s="320">
        <f t="shared" si="2"/>
        <v>-550.45000000000005</v>
      </c>
      <c r="EA6" s="320">
        <f t="shared" si="2"/>
        <v>5</v>
      </c>
      <c r="EB6" s="320">
        <f t="shared" si="2"/>
        <v>0</v>
      </c>
      <c r="EC6" s="320">
        <f t="shared" si="2"/>
        <v>70.149999999999636</v>
      </c>
      <c r="ED6" s="320">
        <f t="shared" si="2"/>
        <v>0</v>
      </c>
      <c r="EE6" s="320">
        <f t="shared" si="2"/>
        <v>0</v>
      </c>
      <c r="EF6" s="320">
        <f>EF8-EF7</f>
        <v>-114</v>
      </c>
      <c r="EG6" s="320">
        <f t="shared" si="2"/>
        <v>4.9999999999999716</v>
      </c>
      <c r="EH6" s="320">
        <f t="shared" si="2"/>
        <v>-7.25</v>
      </c>
      <c r="EI6" s="320">
        <f t="shared" si="2"/>
        <v>0</v>
      </c>
      <c r="EJ6" s="320">
        <f t="shared" si="2"/>
        <v>14</v>
      </c>
      <c r="EK6" s="320">
        <f t="shared" si="2"/>
        <v>1</v>
      </c>
      <c r="EL6" s="320">
        <f t="shared" ca="1" si="2"/>
        <v>0</v>
      </c>
      <c r="EM6" s="320">
        <f t="shared" si="2"/>
        <v>13</v>
      </c>
      <c r="EN6" s="320">
        <f t="shared" si="2"/>
        <v>-3</v>
      </c>
      <c r="EO6" s="320">
        <f t="shared" si="2"/>
        <v>-7</v>
      </c>
      <c r="EP6" s="320">
        <f t="shared" si="2"/>
        <v>-10</v>
      </c>
      <c r="EQ6" s="627">
        <f t="shared" ca="1" si="2"/>
        <v>-547.04999999999927</v>
      </c>
      <c r="ER6" s="320">
        <f t="shared" ref="ER6:FA6" si="4">ER8-ER7</f>
        <v>0</v>
      </c>
      <c r="ES6" s="320">
        <f t="shared" si="4"/>
        <v>0</v>
      </c>
      <c r="ET6" s="320">
        <f>ET8-ET7</f>
        <v>0</v>
      </c>
      <c r="EU6" s="320">
        <f t="shared" si="4"/>
        <v>26</v>
      </c>
      <c r="EV6" s="320">
        <f t="shared" si="4"/>
        <v>3</v>
      </c>
      <c r="EW6" s="320">
        <f t="shared" si="4"/>
        <v>0</v>
      </c>
      <c r="EX6" s="320">
        <f t="shared" si="4"/>
        <v>0</v>
      </c>
      <c r="EY6" s="320">
        <f t="shared" si="4"/>
        <v>0</v>
      </c>
      <c r="EZ6" s="320">
        <f t="shared" si="4"/>
        <v>5</v>
      </c>
      <c r="FA6" s="566">
        <f t="shared" si="4"/>
        <v>34</v>
      </c>
      <c r="FB6" s="320">
        <f t="shared" ref="FB6:FV6" si="5">FB8-FB7</f>
        <v>0</v>
      </c>
      <c r="FC6" s="320">
        <f t="shared" si="5"/>
        <v>-5</v>
      </c>
      <c r="FD6" s="320">
        <f t="shared" si="5"/>
        <v>11</v>
      </c>
      <c r="FE6" s="320">
        <f t="shared" si="5"/>
        <v>0</v>
      </c>
      <c r="FF6" s="320">
        <f t="shared" si="5"/>
        <v>0</v>
      </c>
      <c r="FG6" s="320">
        <f t="shared" si="5"/>
        <v>-9</v>
      </c>
      <c r="FH6" s="320">
        <f t="shared" si="5"/>
        <v>0</v>
      </c>
      <c r="FI6" s="320">
        <f t="shared" si="5"/>
        <v>0</v>
      </c>
      <c r="FJ6" s="320">
        <f t="shared" si="5"/>
        <v>6.25</v>
      </c>
      <c r="FK6" s="575">
        <f t="shared" si="5"/>
        <v>3.25</v>
      </c>
      <c r="FL6" s="320">
        <f t="shared" si="5"/>
        <v>17</v>
      </c>
      <c r="FM6" s="320">
        <f t="shared" si="5"/>
        <v>0</v>
      </c>
      <c r="FN6" s="320">
        <f t="shared" si="5"/>
        <v>-5</v>
      </c>
      <c r="FO6" s="320">
        <f t="shared" si="5"/>
        <v>0</v>
      </c>
      <c r="FP6" s="320">
        <f t="shared" si="5"/>
        <v>0</v>
      </c>
      <c r="FQ6" s="320">
        <f t="shared" si="5"/>
        <v>0</v>
      </c>
      <c r="FR6" s="320">
        <f t="shared" si="5"/>
        <v>0</v>
      </c>
      <c r="FS6" s="320">
        <f t="shared" si="5"/>
        <v>0</v>
      </c>
      <c r="FT6" s="320">
        <f t="shared" si="5"/>
        <v>0</v>
      </c>
      <c r="FU6" s="320">
        <f t="shared" si="5"/>
        <v>0</v>
      </c>
      <c r="FV6" s="577">
        <f t="shared" si="5"/>
        <v>12</v>
      </c>
      <c r="FW6" s="517">
        <f ca="1">FW8-FW7</f>
        <v>388628.76999999979</v>
      </c>
      <c r="FX6" s="367">
        <f ca="1">FX8-FX7</f>
        <v>388628.76999999955</v>
      </c>
      <c r="FY6" s="319">
        <f ca="1">FW6-FX6</f>
        <v>0</v>
      </c>
    </row>
    <row r="7" spans="1:184" s="131" customFormat="1" x14ac:dyDescent="0.55000000000000004">
      <c r="A7" s="303">
        <v>0</v>
      </c>
      <c r="B7" s="303"/>
      <c r="C7" s="303" t="s">
        <v>310</v>
      </c>
      <c r="D7" s="1168" t="s">
        <v>300</v>
      </c>
      <c r="E7" s="1169"/>
      <c r="F7" s="1169"/>
      <c r="G7" s="1169"/>
      <c r="H7" s="1169"/>
      <c r="I7" s="1169"/>
      <c r="J7" s="1170"/>
      <c r="K7" s="281">
        <f>หนอนห่อใบข้าว!H4</f>
        <v>12.25</v>
      </c>
      <c r="L7" s="281">
        <f>เพลี้ยกระโดดหลังขาว!H4</f>
        <v>144.25</v>
      </c>
      <c r="M7" s="281">
        <f>+โรคไหม้ข้าว!H4</f>
        <v>5672</v>
      </c>
      <c r="N7" s="281">
        <f>แมลงหวี่ขาว!H4</f>
        <v>0</v>
      </c>
      <c r="O7" s="281">
        <f>เพลี้ยกระโดดสีน้ำตาล!H4</f>
        <v>169</v>
      </c>
      <c r="P7" s="281">
        <f>+แมลงสิง!H4</f>
        <v>0</v>
      </c>
      <c r="Q7" s="281">
        <f>+เพลี้ยไฟ!H4</f>
        <v>300</v>
      </c>
      <c r="R7" s="281">
        <f>+แมลงดำหนาม1!H4</f>
        <v>0</v>
      </c>
      <c r="S7" s="281">
        <f>+โรคขอบใบแห้ง!H4</f>
        <v>142.75</v>
      </c>
      <c r="T7" s="281">
        <f>+โรคกาบใบแห้ง!H4</f>
        <v>0</v>
      </c>
      <c r="U7" s="281">
        <f>+โรคใบจุดสีน้ำตาล!H4</f>
        <v>0</v>
      </c>
      <c r="V7" s="281">
        <f>+หนอนกระทู้กล้า!H4</f>
        <v>0</v>
      </c>
      <c r="W7" s="281">
        <f>+โรคใบขีดโปร่งแสง!H4</f>
        <v>0</v>
      </c>
      <c r="X7" s="281">
        <f>+โรคใบขีดสีน้ำตาล!H4</f>
        <v>0</v>
      </c>
      <c r="Y7" s="281">
        <f>+หนอนกัดใบข้าว!H4</f>
        <v>0</v>
      </c>
      <c r="Z7" s="281">
        <f>+แมลงหล่า!H4</f>
        <v>0</v>
      </c>
      <c r="AA7" s="281">
        <f>+แมลงบั่ว!H4</f>
        <v>0</v>
      </c>
      <c r="AB7" s="281">
        <f>+โรคเมล็ดด่าง!H4</f>
        <v>0</v>
      </c>
      <c r="AC7" s="281">
        <f>+ด้วงดำ!H4</f>
        <v>0</v>
      </c>
      <c r="AD7" s="281">
        <f>+ตั๊กแตนหนวดสั้น!H4</f>
        <v>0</v>
      </c>
      <c r="AE7" s="281">
        <f>+หนอนกอข้าว!H4</f>
        <v>264.5</v>
      </c>
      <c r="AF7" s="281">
        <f>+หนอนกระทู้ข้าว!H4</f>
        <v>0</v>
      </c>
      <c r="AG7" s="281">
        <f>+โรคกาบใบเน่า!H4</f>
        <v>0</v>
      </c>
      <c r="AH7" s="281">
        <f>+เพลี้ยจั๊กจั่นสีเขียว!H4</f>
        <v>83</v>
      </c>
      <c r="AI7" s="281">
        <f>+หอยเชอรี่!H4</f>
        <v>0</v>
      </c>
      <c r="AJ7" s="281">
        <f>+โรคใบสีส้ม!H4</f>
        <v>0</v>
      </c>
      <c r="AK7" s="286">
        <f>SUBTOTAL(9,K7:AJ7)</f>
        <v>6787.75</v>
      </c>
      <c r="AL7" s="281">
        <f>+หนอนหัวดำ!L5</f>
        <v>48746.54</v>
      </c>
      <c r="AM7" s="281">
        <f>+แมลงดำหนาม!L5</f>
        <v>8087.03</v>
      </c>
      <c r="AN7" s="281">
        <f>+'ด้วงแรด มะพร้าว'!H5</f>
        <v>6483.6100000000006</v>
      </c>
      <c r="AO7" s="281">
        <f>+ด้วงงวง!H5</f>
        <v>1006.0699999999999</v>
      </c>
      <c r="AP7" s="281">
        <f>+ไรสี่ขามะพร้าว!H5</f>
        <v>700.6</v>
      </c>
      <c r="AQ7" s="281">
        <f>+หนอนพาราซา!I5</f>
        <v>0</v>
      </c>
      <c r="AR7" s="281">
        <f>+หนอนกินใบมะพร้าว!I5</f>
        <v>0</v>
      </c>
      <c r="AS7" s="286">
        <f>SUBTOTAL(9,AL7:AR7)</f>
        <v>65023.85</v>
      </c>
      <c r="AT7" s="281">
        <f>+'ด้วงแรด ปาล์ม'!E4</f>
        <v>1204.7</v>
      </c>
      <c r="AU7" s="281">
        <f>+หนอนปลอกเล็ก!E4</f>
        <v>824.3</v>
      </c>
      <c r="AV7" s="281">
        <f>+ด้วงกุหลาบ!E4</f>
        <v>582.25</v>
      </c>
      <c r="AW7" s="281">
        <f>+โรคทะลายเน่า!E4</f>
        <v>981</v>
      </c>
      <c r="AX7" s="281">
        <f>+โรคลำต้นเน่า!E4</f>
        <v>11720.34</v>
      </c>
      <c r="AY7" s="281">
        <f>+'โรคใบจุด ปาล์ม'!E4</f>
        <v>87</v>
      </c>
      <c r="AZ7" s="281">
        <f>+โรคก้านทางใบเน่า!F4</f>
        <v>0</v>
      </c>
      <c r="BA7" s="281">
        <f>+หนอนหน้าแมว!E4</f>
        <v>89</v>
      </c>
      <c r="BB7" s="478">
        <f>+'หนอนหัวดำ ปาล์ม'!E4</f>
        <v>1064.5</v>
      </c>
      <c r="BC7" s="281">
        <v>4515.75</v>
      </c>
      <c r="BD7" s="286">
        <f>SUBTOTAL(9,AT7:BC7)</f>
        <v>21068.84</v>
      </c>
      <c r="BE7" s="281">
        <f>+โรครากขาว!E4</f>
        <v>2165.4499999999998</v>
      </c>
      <c r="BF7" s="281">
        <f>+โรคใบร่วงยางพาราชนิดใหม่!E4</f>
        <v>39967.32</v>
      </c>
      <c r="BG7" s="281">
        <f>+โรคใบร่วงยางพารา!E4</f>
        <v>4982</v>
      </c>
      <c r="BH7" s="281">
        <f>+โรคราแป้งยางพารา!E4</f>
        <v>760</v>
      </c>
      <c r="BI7" s="478">
        <f>+โรคเส้นดำยางพารา!E4</f>
        <v>145</v>
      </c>
      <c r="BJ7" s="281">
        <f>+โรคหน้ายางแห้ง!E4</f>
        <v>8301.25</v>
      </c>
      <c r="BK7" s="286">
        <f>SUBTOTAL(9,BE7:BJ7)</f>
        <v>56321.02</v>
      </c>
      <c r="BL7" s="281">
        <f>+โรคราสนิม!F4</f>
        <v>0</v>
      </c>
      <c r="BM7" s="281">
        <f>+หนอนกาแฟสีแดง!F4</f>
        <v>7.5</v>
      </c>
      <c r="BN7" s="281"/>
      <c r="BO7" s="281">
        <f>+หนอนเจาะกิ่งลำต้น!F4</f>
        <v>0</v>
      </c>
      <c r="BP7" s="478">
        <f>+มอดเจาะเมล็ดกาแฟ!F4</f>
        <v>0</v>
      </c>
      <c r="BQ7" s="478">
        <f>+'ด้วงหนวดยาว (กาแฟ)'!F4</f>
        <v>0</v>
      </c>
      <c r="BR7" s="281">
        <f>+มอดเจาะผลกาแฟ!F4</f>
        <v>0</v>
      </c>
      <c r="BS7" s="286">
        <f>SUBTOTAL(9,BL7:BR7)</f>
        <v>7.5</v>
      </c>
      <c r="BT7" s="281">
        <f>+เพลี้ยแป้งมัน!I4</f>
        <v>984.75</v>
      </c>
      <c r="BU7" s="478">
        <f>+'โรคใบไหม้ (มัน)'!I4</f>
        <v>306</v>
      </c>
      <c r="BV7" s="281">
        <f>+ไรแดง!I4</f>
        <v>10714</v>
      </c>
      <c r="BW7" s="281"/>
      <c r="BX7" s="281"/>
      <c r="BY7" s="281"/>
      <c r="BZ7" s="281"/>
      <c r="CA7" s="281"/>
      <c r="CB7" s="281">
        <f>+โรคโคนเน่าหัวเน่า!I4</f>
        <v>118.05</v>
      </c>
      <c r="CC7" s="281"/>
      <c r="CD7" s="281">
        <f>+โรคพุ่มแจ้!I4</f>
        <v>1090.75</v>
      </c>
      <c r="CE7" s="281">
        <f>+โรคใบด่างมันสำปะหลัง!I4</f>
        <v>1002317.8300000001</v>
      </c>
      <c r="CF7" s="286">
        <f>SUBTOTAL(9,BT7:CE7)</f>
        <v>1015531.3800000001</v>
      </c>
      <c r="CG7" s="281">
        <f>+หนอนกออ้อย!H4</f>
        <v>1501</v>
      </c>
      <c r="CH7" s="281">
        <f>+'ด้วงหนวดยาว อ้อย'!H4</f>
        <v>167</v>
      </c>
      <c r="CI7" s="281">
        <f>+หนอนกออ้อย!J4</f>
        <v>0</v>
      </c>
      <c r="CJ7" s="281">
        <v>0</v>
      </c>
      <c r="CK7" s="281">
        <f>+หนอนกออ้อย!L4</f>
        <v>0</v>
      </c>
      <c r="CL7" s="281">
        <f>+หนอนกออ้อย!M4</f>
        <v>0</v>
      </c>
      <c r="CM7" s="281">
        <f>+หนอนกออ้อย!N4</f>
        <v>0</v>
      </c>
      <c r="CN7" s="281">
        <f>+หนอนกออ้อย!O4</f>
        <v>0</v>
      </c>
      <c r="CO7" s="281">
        <f>+หนอนกออ้อย!P4</f>
        <v>0</v>
      </c>
      <c r="CP7" s="281">
        <f>+หนอนกออ้อย!Q4</f>
        <v>0</v>
      </c>
      <c r="CQ7" s="281">
        <f>+หนอนกออ้อย!R4</f>
        <v>0</v>
      </c>
      <c r="CR7" s="281">
        <f>+หนอนกออ้อย!S4</f>
        <v>0</v>
      </c>
      <c r="CS7" s="281">
        <f>+'โรคแส้ดำ อ้อย '!H4</f>
        <v>275</v>
      </c>
      <c r="CT7" s="281">
        <f>+'โรคใบขาว อ้อย'!H4</f>
        <v>26776</v>
      </c>
      <c r="CU7" s="281"/>
      <c r="CV7" s="286">
        <f>SUBTOTAL(9,CG7:CU7)</f>
        <v>28719</v>
      </c>
      <c r="CW7" s="281"/>
      <c r="CX7" s="281">
        <f>+'หนอนกระทู้ข้าวโพดลายจุด (FAW)'!G4</f>
        <v>4771.25</v>
      </c>
      <c r="CY7" s="281">
        <f>+โรคฝักเน่า!H4</f>
        <v>0</v>
      </c>
      <c r="CZ7" s="281"/>
      <c r="DA7" s="281"/>
      <c r="DB7" s="281"/>
      <c r="DC7" s="281"/>
      <c r="DD7" s="281"/>
      <c r="DE7" s="281"/>
      <c r="DF7" s="286">
        <f>SUBTOTAL(9,CW7:DE7)</f>
        <v>4771.25</v>
      </c>
      <c r="DG7" s="281">
        <f>+โรคเหี่ยว!F4</f>
        <v>315.85000000000002</v>
      </c>
      <c r="DH7" s="281"/>
      <c r="DI7" s="281"/>
      <c r="DJ7" s="281"/>
      <c r="DK7" s="281"/>
      <c r="DL7" s="286">
        <f>SUBTOTAL(9,DG7:DK7)</f>
        <v>315.85000000000002</v>
      </c>
      <c r="DM7" s="281"/>
      <c r="DN7" s="281"/>
      <c r="DO7" s="281"/>
      <c r="DP7" s="281"/>
      <c r="DQ7" s="281"/>
      <c r="DR7" s="286">
        <f>SUBTOTAL(9,DM7:DQ7)</f>
        <v>0</v>
      </c>
      <c r="DS7" s="281"/>
      <c r="DT7" s="281"/>
      <c r="DU7" s="281">
        <f>+'เพลี้ยไฟ ทุเรียน'!E4</f>
        <v>1028</v>
      </c>
      <c r="DV7" s="281">
        <f>+'เพลี้ยแป้ง ทุเรียน'!E4</f>
        <v>372.5</v>
      </c>
      <c r="DW7" s="281">
        <f>+เพลี้ยไก่แจ้ทุเรียน!E4</f>
        <v>993.95</v>
      </c>
      <c r="DX7" s="281">
        <f>+เพลี้ยหอยเกล็ด!E4</f>
        <v>229.6</v>
      </c>
      <c r="DY7" s="281">
        <f>+เพลี้ยจั๊กจั่นฝอย!E4</f>
        <v>963.05</v>
      </c>
      <c r="DZ7" s="281">
        <f>+หนอนเจาะเมล็ดทุเรียน!E4</f>
        <v>1309.7</v>
      </c>
      <c r="EA7" s="281">
        <f>+ไรแดงทุเรียน!E4</f>
        <v>836.75</v>
      </c>
      <c r="EB7" s="281"/>
      <c r="EC7" s="281">
        <f>+โรครากเน่าโคนเน่า!E4</f>
        <v>4702.6500000000005</v>
      </c>
      <c r="ED7" s="281">
        <f>+'โรคราดำ ทุเรียน'!E4</f>
        <v>126</v>
      </c>
      <c r="EE7" s="281"/>
      <c r="EF7" s="281">
        <f>+โรคผลเน่า!E5</f>
        <v>145</v>
      </c>
      <c r="EG7" s="281">
        <f>+โรคราสีชมพู!E4</f>
        <v>178.27</v>
      </c>
      <c r="EH7" s="281">
        <f>+โรคใบติดหรือใบไหม้!E4</f>
        <v>593.25</v>
      </c>
      <c r="EI7" s="281"/>
      <c r="EJ7" s="281">
        <f>+'โรคใบจุดสาหร่าย (durian)'!E4</f>
        <v>1100.5</v>
      </c>
      <c r="EK7" s="478">
        <f>+มอดเจาะลำต้นทุเรียน!E4</f>
        <v>135</v>
      </c>
      <c r="EL7" s="478">
        <f>+ด้วงหนวดยาวเจาะลำต้นทุเรียน!E4</f>
        <v>0</v>
      </c>
      <c r="EM7" s="478">
        <f>+หนอนกินใบทุเรียน!E4</f>
        <v>341.25</v>
      </c>
      <c r="EN7" s="478">
        <f>+โรคกิ่งแห้งทุเรียน!E4</f>
        <v>490</v>
      </c>
      <c r="EO7" s="478">
        <f>+โรคแอนแทรกโนสทุเรียน!E4</f>
        <v>407.75</v>
      </c>
      <c r="EP7" s="281">
        <f>+หนอนเจาะผล!E4</f>
        <v>131</v>
      </c>
      <c r="EQ7" s="286">
        <f>SUBTOTAL(9,DS7:EP7)</f>
        <v>14084.220000000001</v>
      </c>
      <c r="ER7" s="281"/>
      <c r="ES7" s="281">
        <f>+'เพลี้ยไฟ (เงาะ)'!E4</f>
        <v>0</v>
      </c>
      <c r="ET7" s="281">
        <f>+'เพลี้ยแป้ง (เงาะ)'!E4</f>
        <v>55</v>
      </c>
      <c r="EU7" s="281">
        <f>+หนอนคืบกินใบ!E4</f>
        <v>187.75</v>
      </c>
      <c r="EV7" s="281">
        <f>+'โรคราแป้ง (เงาะ)'!E4</f>
        <v>126</v>
      </c>
      <c r="EW7" s="281"/>
      <c r="EX7" s="281">
        <f>+'โรคขอบใบแห้ง (เงาะ)'!E4</f>
        <v>0</v>
      </c>
      <c r="EY7" s="281">
        <f>+หนอนกินช่อดอก!E4</f>
        <v>0</v>
      </c>
      <c r="EZ7" s="281">
        <f>+'โรคใบจุดสาหร่าย(เงาะ)'!E4</f>
        <v>284</v>
      </c>
      <c r="FA7" s="286">
        <f>SUBTOTAL(9,ER7:EZ7)</f>
        <v>652.75</v>
      </c>
      <c r="FB7" s="281">
        <f>+'เพลี้ยไฟ (mangosteen)'!E4</f>
        <v>157</v>
      </c>
      <c r="FC7" s="281">
        <f>+หนอนชอนใบ!E4</f>
        <v>338</v>
      </c>
      <c r="FD7" s="281">
        <f>+หนอนกินใบ!E4</f>
        <v>436</v>
      </c>
      <c r="FE7" s="281">
        <f>+'ไรแดง(มังคุด)'!E4</f>
        <v>0</v>
      </c>
      <c r="FF7" s="281">
        <f>+โรคแอนแทรคโนส!E4</f>
        <v>0</v>
      </c>
      <c r="FG7" s="281">
        <f>+'โรคใบจุดสาหร่าย (mangosteen)'!E4</f>
        <v>576.75</v>
      </c>
      <c r="FH7" s="478">
        <f>+โรคใบแห้งและขอบใบแห้ง!E4</f>
        <v>0</v>
      </c>
      <c r="FI7" s="478">
        <f>+เพลี้ยแป้ง!E4</f>
        <v>0</v>
      </c>
      <c r="FJ7" s="281">
        <f>+'โรคใบจุด (mangosteen)'!E4</f>
        <v>264</v>
      </c>
      <c r="FK7" s="286">
        <f>SUBTOTAL(9,FB7:FJ7)</f>
        <v>1771.75</v>
      </c>
      <c r="FL7" s="281">
        <f>+โรคพุ่มไม้กวาด!E4</f>
        <v>185</v>
      </c>
      <c r="FM7" s="281">
        <f>+'เพลี้ยแป้ง (ลำไย)'!E4</f>
        <v>78.5</v>
      </c>
      <c r="FN7" s="281">
        <f>+'โรคราดำ (ลำไย)'!E4</f>
        <v>265</v>
      </c>
      <c r="FO7" s="281">
        <f>+'หนอนคืบกินใบ (ลำไย)'!E4</f>
        <v>25</v>
      </c>
      <c r="FP7" s="478">
        <f>+ไรกำมะหยี่!E4</f>
        <v>48.25</v>
      </c>
      <c r="FQ7" s="478">
        <f>+หนอนม้วนใบ!E4</f>
        <v>41.25</v>
      </c>
      <c r="FR7" s="478">
        <f>+หนอนเจาะกิ่งและลำต้น!E4</f>
        <v>0</v>
      </c>
      <c r="FS7" s="478">
        <f>+เพลี้ยไฟลำไย!E4</f>
        <v>0</v>
      </c>
      <c r="FT7" s="478">
        <f>+หนอนกินดอกลำไย!E4</f>
        <v>0</v>
      </c>
      <c r="FU7" s="281">
        <f>+มวนลำไย!E4</f>
        <v>14.75</v>
      </c>
      <c r="FV7" s="286">
        <f>SUBTOTAL(9,FL7:FU7)</f>
        <v>657.75</v>
      </c>
      <c r="FW7" s="286">
        <f>FV7+FK7+FA7+EQ7+DR7+DL7+DF7+CV7+CF7+BS7+BK7+BD7+AS7+AK7</f>
        <v>1215712.9100000004</v>
      </c>
      <c r="FX7" s="353">
        <f t="shared" ref="FX7:FX38" si="6">FV7+FK7+FA7+EQ7+DR7+DL7+DF7+CV7+CF7+BS7+BK7+BD7+AS7+AK7</f>
        <v>1215712.9100000004</v>
      </c>
      <c r="FY7" s="319">
        <f>FW7-FX7</f>
        <v>0</v>
      </c>
    </row>
    <row r="8" spans="1:184" s="115" customFormat="1" x14ac:dyDescent="0.55000000000000004">
      <c r="A8" s="303">
        <v>0</v>
      </c>
      <c r="B8" s="303"/>
      <c r="C8" s="303" t="s">
        <v>310</v>
      </c>
      <c r="D8" s="296" t="s">
        <v>301</v>
      </c>
      <c r="E8" s="297"/>
      <c r="F8" s="298"/>
      <c r="G8" s="298"/>
      <c r="H8" s="298" t="s">
        <v>302</v>
      </c>
      <c r="I8" s="301">
        <f ca="1">F9+I27+F48+G58+G68+F77</f>
        <v>70</v>
      </c>
      <c r="J8" s="371" t="s">
        <v>309</v>
      </c>
      <c r="K8" s="282">
        <f>SUM(K9,K27,K48,K58,K68,K77)</f>
        <v>13.25</v>
      </c>
      <c r="L8" s="282">
        <f>SUM(L9,L27,L48,L58,L68,L77)</f>
        <v>189.25</v>
      </c>
      <c r="M8" s="282">
        <f t="shared" ref="M8:AJ8" si="7">SUM(M9,M27,M48,M58,M68,M77)</f>
        <v>5717.25</v>
      </c>
      <c r="N8" s="282">
        <f t="shared" si="7"/>
        <v>0</v>
      </c>
      <c r="O8" s="282">
        <f>SUM(O9,O27,O48,O58,O68,O77)</f>
        <v>4016</v>
      </c>
      <c r="P8" s="282">
        <f t="shared" si="7"/>
        <v>0</v>
      </c>
      <c r="Q8" s="282">
        <f t="shared" si="7"/>
        <v>270</v>
      </c>
      <c r="R8" s="282">
        <f t="shared" si="7"/>
        <v>0</v>
      </c>
      <c r="S8" s="282">
        <f t="shared" si="7"/>
        <v>507.05</v>
      </c>
      <c r="T8" s="282">
        <f t="shared" si="7"/>
        <v>0</v>
      </c>
      <c r="U8" s="282">
        <f t="shared" si="7"/>
        <v>0</v>
      </c>
      <c r="V8" s="282">
        <f t="shared" si="7"/>
        <v>0</v>
      </c>
      <c r="W8" s="282">
        <f t="shared" si="7"/>
        <v>0</v>
      </c>
      <c r="X8" s="282">
        <f t="shared" si="7"/>
        <v>0</v>
      </c>
      <c r="Y8" s="282">
        <f t="shared" si="7"/>
        <v>0</v>
      </c>
      <c r="Z8" s="282">
        <f t="shared" si="7"/>
        <v>0</v>
      </c>
      <c r="AA8" s="282">
        <f>SUM(AA9,AA27,AA48,AA58,AA68,AA77)</f>
        <v>0</v>
      </c>
      <c r="AB8" s="282">
        <f t="shared" si="7"/>
        <v>0</v>
      </c>
      <c r="AC8" s="282">
        <f t="shared" si="7"/>
        <v>0</v>
      </c>
      <c r="AD8" s="282">
        <f t="shared" si="7"/>
        <v>0</v>
      </c>
      <c r="AE8" s="282">
        <f>SUM(AE9,AE27,AE48,AE58,AE68,AE77)</f>
        <v>327.5</v>
      </c>
      <c r="AF8" s="282">
        <f t="shared" si="7"/>
        <v>0</v>
      </c>
      <c r="AG8" s="282">
        <f t="shared" si="7"/>
        <v>0</v>
      </c>
      <c r="AH8" s="282">
        <f t="shared" si="7"/>
        <v>445</v>
      </c>
      <c r="AI8" s="282">
        <f t="shared" si="7"/>
        <v>0</v>
      </c>
      <c r="AJ8" s="282">
        <f t="shared" si="7"/>
        <v>0</v>
      </c>
      <c r="AK8" s="282">
        <f>SUM(AK9,AK27,AK48,AK58,AK68,AK77)</f>
        <v>11485.3</v>
      </c>
      <c r="AL8" s="282">
        <f t="shared" ref="AL8:AR8" si="8">SUM(AL9,AL27,AL48,AL58,AL68,AL77)</f>
        <v>47976.14</v>
      </c>
      <c r="AM8" s="282">
        <f t="shared" si="8"/>
        <v>7639.09</v>
      </c>
      <c r="AN8" s="282">
        <f t="shared" si="8"/>
        <v>6444.31</v>
      </c>
      <c r="AO8" s="282">
        <f t="shared" si="8"/>
        <v>983.52</v>
      </c>
      <c r="AP8" s="282">
        <f>SUM(AP9,AP27,AP48,AP58,AP68,AP77)</f>
        <v>699.6</v>
      </c>
      <c r="AQ8" s="282">
        <f t="shared" si="8"/>
        <v>0</v>
      </c>
      <c r="AR8" s="282">
        <f t="shared" si="8"/>
        <v>0</v>
      </c>
      <c r="AS8" s="282">
        <f>SUM(AS9,AS27,AS48,AS58,AS68,AS77)</f>
        <v>63742.659999999989</v>
      </c>
      <c r="AT8" s="282">
        <f>SUM(AT9,AT27,AT48,AT58,AT68,AT77)</f>
        <v>1184.5</v>
      </c>
      <c r="AU8" s="282">
        <f t="shared" ref="AU8:CD8" si="9">SUM(AU9,AU27,AU48,AU58,AU68,AU77)</f>
        <v>829.55</v>
      </c>
      <c r="AV8" s="282">
        <f t="shared" si="9"/>
        <v>582.25</v>
      </c>
      <c r="AW8" s="282">
        <f t="shared" si="9"/>
        <v>981</v>
      </c>
      <c r="AX8" s="282">
        <f t="shared" si="9"/>
        <v>11717.34</v>
      </c>
      <c r="AY8" s="282">
        <f t="shared" ref="AY8:BC8" si="10">SUM(AY9,AY27,AY48,AY58,AY68,AY77)</f>
        <v>87</v>
      </c>
      <c r="AZ8" s="282">
        <f t="shared" si="10"/>
        <v>0</v>
      </c>
      <c r="BA8" s="282">
        <f t="shared" si="10"/>
        <v>89</v>
      </c>
      <c r="BB8" s="282">
        <f t="shared" si="10"/>
        <v>1009.25</v>
      </c>
      <c r="BC8" s="282">
        <f t="shared" si="10"/>
        <v>4515.75</v>
      </c>
      <c r="BD8" s="282">
        <f>SUM(BD9,BD27,BD48,BD58,BD68,BD77)</f>
        <v>20995.64</v>
      </c>
      <c r="BE8" s="282">
        <f t="shared" ref="BE8:BJ8" si="11">SUM(BE9,BE27,BE48,BE58,BE68,BE77)</f>
        <v>2252.4499999999998</v>
      </c>
      <c r="BF8" s="282">
        <f t="shared" si="11"/>
        <v>333121.82</v>
      </c>
      <c r="BG8" s="282">
        <f>SUM(BG9,BG27,BG48,BG58,BG68,BG77)</f>
        <v>5045</v>
      </c>
      <c r="BH8" s="282">
        <f>SUM(BH9,BH27,BH48,BH58,BH68,BH77)</f>
        <v>760</v>
      </c>
      <c r="BI8" s="282">
        <f>SUM(BI9,BI27,BI48,BI58,BI68,BI77)</f>
        <v>147</v>
      </c>
      <c r="BJ8" s="282">
        <f t="shared" si="11"/>
        <v>8475.25</v>
      </c>
      <c r="BK8" s="282">
        <f>SUM(BK9,BK27,BK48,BK58,BK68,BK77)</f>
        <v>349801.52</v>
      </c>
      <c r="BL8" s="282">
        <f t="shared" ref="BL8" si="12">SUM(BL9,BL27,BL48,BL58,BL68,BL77)</f>
        <v>0</v>
      </c>
      <c r="BM8" s="282">
        <f>SUM(BM9,BM27,BM48,BM58,BM68,BM77)</f>
        <v>7.5</v>
      </c>
      <c r="BN8" s="282"/>
      <c r="BO8" s="282">
        <f t="shared" ref="BO8:BQ8" ca="1" si="13">SUM(BO9,BO27,BO48,BO58,BO68,BO77)</f>
        <v>0</v>
      </c>
      <c r="BP8" s="282">
        <f t="shared" si="13"/>
        <v>0</v>
      </c>
      <c r="BQ8" s="282">
        <f t="shared" si="13"/>
        <v>0</v>
      </c>
      <c r="BR8" s="282">
        <f t="shared" ref="BR8" si="14">SUM(BR9,BR27,BR48,BR58,BR68,BR77)</f>
        <v>0</v>
      </c>
      <c r="BS8" s="282">
        <f ca="1">SUM(BS9,BS27,BS48,BS58,BS68,BS77)</f>
        <v>7.5</v>
      </c>
      <c r="BT8" s="282">
        <f t="shared" si="9"/>
        <v>914.75</v>
      </c>
      <c r="BU8" s="282">
        <f t="shared" si="9"/>
        <v>306</v>
      </c>
      <c r="BV8" s="282">
        <f t="shared" si="9"/>
        <v>10147</v>
      </c>
      <c r="BW8" s="282">
        <f t="shared" si="9"/>
        <v>0</v>
      </c>
      <c r="BX8" s="282">
        <f t="shared" si="9"/>
        <v>0</v>
      </c>
      <c r="BY8" s="282">
        <f t="shared" si="9"/>
        <v>0</v>
      </c>
      <c r="BZ8" s="282">
        <f t="shared" si="9"/>
        <v>0</v>
      </c>
      <c r="CA8" s="282">
        <f t="shared" si="9"/>
        <v>0</v>
      </c>
      <c r="CB8" s="283">
        <f t="shared" si="9"/>
        <v>118.05</v>
      </c>
      <c r="CC8" s="282"/>
      <c r="CD8" s="282">
        <f t="shared" si="9"/>
        <v>1044.75</v>
      </c>
      <c r="CE8" s="284">
        <f>SUM(CE9,CE27,CE48,CE58,CE68,CE77)</f>
        <v>1099363.6400000001</v>
      </c>
      <c r="CF8" s="284">
        <f>SUM(CF9,CF27,CF48,CF58,CF68,CF77)</f>
        <v>1111894.1900000002</v>
      </c>
      <c r="CG8" s="282">
        <f>SUM(CG9,CG27,CG48,CG58,CG68,CG77)</f>
        <v>1486</v>
      </c>
      <c r="CH8" s="282">
        <f t="shared" ref="CH8:CS8" si="15">SUM(CH9,CH27,CH48,CH58,CH68,CH77)</f>
        <v>167</v>
      </c>
      <c r="CI8" s="282">
        <f t="shared" si="15"/>
        <v>0</v>
      </c>
      <c r="CJ8" s="282">
        <f t="shared" si="15"/>
        <v>0</v>
      </c>
      <c r="CK8" s="282">
        <f t="shared" si="15"/>
        <v>0</v>
      </c>
      <c r="CL8" s="282">
        <f t="shared" si="15"/>
        <v>0</v>
      </c>
      <c r="CM8" s="282">
        <f t="shared" si="15"/>
        <v>0</v>
      </c>
      <c r="CN8" s="282">
        <f t="shared" si="15"/>
        <v>0</v>
      </c>
      <c r="CO8" s="282">
        <f t="shared" si="15"/>
        <v>0</v>
      </c>
      <c r="CP8" s="282">
        <f t="shared" si="15"/>
        <v>0</v>
      </c>
      <c r="CQ8" s="282">
        <f t="shared" si="15"/>
        <v>0</v>
      </c>
      <c r="CR8" s="282">
        <f t="shared" si="15"/>
        <v>0</v>
      </c>
      <c r="CS8" s="282">
        <f t="shared" si="15"/>
        <v>274</v>
      </c>
      <c r="CT8" s="282">
        <f>SUM(CT9,CT27,CT48,CT58,CT68,CT77)</f>
        <v>22815.1</v>
      </c>
      <c r="CU8" s="282">
        <f t="shared" ref="CU8" si="16">SUM(CU9,CU27,CU48,CU58,CU68,CU77)</f>
        <v>0</v>
      </c>
      <c r="CV8" s="282">
        <f>SUM(CV9,CV27,CV48,CV58,CV68,CV77)</f>
        <v>24742.1</v>
      </c>
      <c r="CW8" s="282">
        <f t="shared" ref="CW8:CX8" si="17">SUM(CW9,CW27,CW48,CW58,CW68,CW77)</f>
        <v>0</v>
      </c>
      <c r="CX8" s="282">
        <f t="shared" si="17"/>
        <v>4688.25</v>
      </c>
      <c r="CY8" s="282">
        <f t="shared" ref="CY8:DE8" si="18">SUM(CY9,CY27,CY48,CY58,CY68,CY77)</f>
        <v>0</v>
      </c>
      <c r="CZ8" s="282">
        <f t="shared" si="18"/>
        <v>0</v>
      </c>
      <c r="DA8" s="282">
        <f t="shared" si="18"/>
        <v>0</v>
      </c>
      <c r="DB8" s="282">
        <f t="shared" si="18"/>
        <v>0</v>
      </c>
      <c r="DC8" s="282">
        <f t="shared" si="18"/>
        <v>0</v>
      </c>
      <c r="DD8" s="282">
        <f t="shared" si="18"/>
        <v>0</v>
      </c>
      <c r="DE8" s="282">
        <f t="shared" si="18"/>
        <v>0</v>
      </c>
      <c r="DF8" s="282">
        <f>SUM(DF9,DF27,DF48,DF58,DF68,DF77)</f>
        <v>4688.25</v>
      </c>
      <c r="DG8" s="282">
        <f t="shared" ref="DG8:DK8" si="19">SUM(DG9,DG27,DG48,DG58,DG68,DG77)</f>
        <v>315.85000000000002</v>
      </c>
      <c r="DH8" s="282">
        <f t="shared" si="19"/>
        <v>0</v>
      </c>
      <c r="DI8" s="282">
        <f t="shared" ref="DI8:DJ8" si="20">SUM(DI9,DI27,DI48,DI58,DI68,DI77)</f>
        <v>0</v>
      </c>
      <c r="DJ8" s="282">
        <f t="shared" si="20"/>
        <v>0</v>
      </c>
      <c r="DK8" s="282">
        <f t="shared" si="19"/>
        <v>0</v>
      </c>
      <c r="DL8" s="282">
        <f>SUM(DL9,DL27,DL48,DL58,DL68,DL77)</f>
        <v>315.85000000000002</v>
      </c>
      <c r="DM8" s="282">
        <f t="shared" ref="DM8:DQ8" si="21">SUM(DM9,DM27,DM48,DM58,DM68,DM77)</f>
        <v>0</v>
      </c>
      <c r="DN8" s="282">
        <f t="shared" ref="DN8:DP8" si="22">SUM(DN9,DN27,DN48,DN58,DN68,DN77)</f>
        <v>0</v>
      </c>
      <c r="DO8" s="282">
        <f t="shared" si="22"/>
        <v>0</v>
      </c>
      <c r="DP8" s="282">
        <f t="shared" si="22"/>
        <v>0</v>
      </c>
      <c r="DQ8" s="282">
        <f t="shared" si="21"/>
        <v>0</v>
      </c>
      <c r="DR8" s="282">
        <f>SUM(DR9,DR27,DR48,DR58,DR68,DR77)</f>
        <v>0</v>
      </c>
      <c r="DS8" s="282">
        <f t="shared" ref="DS8:EI8" si="23">SUM(DS9,DS27,DS48,DS58,DS68,DS77)</f>
        <v>0</v>
      </c>
      <c r="DT8" s="282">
        <f t="shared" si="23"/>
        <v>0</v>
      </c>
      <c r="DU8" s="282">
        <f t="shared" si="23"/>
        <v>1032</v>
      </c>
      <c r="DV8" s="282">
        <f t="shared" si="23"/>
        <v>419.5</v>
      </c>
      <c r="DW8" s="282">
        <f t="shared" si="23"/>
        <v>947.7</v>
      </c>
      <c r="DX8" s="282">
        <f t="shared" si="23"/>
        <v>228.6</v>
      </c>
      <c r="DY8" s="282">
        <f t="shared" si="23"/>
        <v>995.8</v>
      </c>
      <c r="DZ8" s="282">
        <f t="shared" si="23"/>
        <v>759.25</v>
      </c>
      <c r="EA8" s="282">
        <f t="shared" si="23"/>
        <v>841.75</v>
      </c>
      <c r="EB8" s="282">
        <f t="shared" si="23"/>
        <v>0</v>
      </c>
      <c r="EC8" s="282">
        <f>SUM(EC9,EC27,EC48,EC58,EC68,EC77)</f>
        <v>4772.8</v>
      </c>
      <c r="ED8" s="282">
        <f>SUM(ED9,ED27,ED48,ED58,ED68,ED77)</f>
        <v>126</v>
      </c>
      <c r="EE8" s="282">
        <f t="shared" ref="EE8:EF8" si="24">SUM(EE9,EE27,EE48,EE58,EE68,EE77)</f>
        <v>0</v>
      </c>
      <c r="EF8" s="282">
        <f t="shared" si="24"/>
        <v>31</v>
      </c>
      <c r="EG8" s="282">
        <f t="shared" si="23"/>
        <v>183.26999999999998</v>
      </c>
      <c r="EH8" s="282">
        <f t="shared" si="23"/>
        <v>586</v>
      </c>
      <c r="EI8" s="282">
        <f t="shared" si="23"/>
        <v>0</v>
      </c>
      <c r="EJ8" s="282">
        <f>SUM(EJ9,EJ27,EJ48,EJ58,EJ68,EJ77)</f>
        <v>1114.5</v>
      </c>
      <c r="EK8" s="282">
        <f t="shared" ref="EK8:EP8" si="25">SUM(EK9,EK27,EK48,EK58,EK68,EK77)</f>
        <v>136</v>
      </c>
      <c r="EL8" s="282">
        <f t="shared" ca="1" si="25"/>
        <v>0</v>
      </c>
      <c r="EM8" s="282">
        <f t="shared" si="25"/>
        <v>354.25</v>
      </c>
      <c r="EN8" s="282">
        <f t="shared" si="25"/>
        <v>487</v>
      </c>
      <c r="EO8" s="282">
        <f t="shared" si="25"/>
        <v>400.75</v>
      </c>
      <c r="EP8" s="282">
        <f t="shared" si="25"/>
        <v>121</v>
      </c>
      <c r="EQ8" s="282">
        <f ca="1">SUM(EQ9,EQ27,EQ48,EQ58,EQ68,EQ77)</f>
        <v>13537.170000000002</v>
      </c>
      <c r="ER8" s="282">
        <f t="shared" ref="ER8" si="26">SUM(ER9,ER27,ER48,ER58,ER68,ER77)</f>
        <v>0</v>
      </c>
      <c r="ES8" s="282">
        <f>SUM(ES9,ES27,ES48,ES58,ES68,ES77)</f>
        <v>0</v>
      </c>
      <c r="ET8" s="282">
        <f>SUM(ET9,ET27,ET48,ET58,ET68,ET77)</f>
        <v>55</v>
      </c>
      <c r="EU8" s="282">
        <f>SUM(EU9,EU27,EU48,EU58,EU68,EU77)</f>
        <v>213.75</v>
      </c>
      <c r="EV8" s="282">
        <f t="shared" ref="EV8:EY8" si="27">SUM(EV9,EV27,EV48,EV58,EV68,EV77)</f>
        <v>129</v>
      </c>
      <c r="EW8" s="282">
        <f t="shared" si="27"/>
        <v>0</v>
      </c>
      <c r="EX8" s="282">
        <f t="shared" si="27"/>
        <v>0</v>
      </c>
      <c r="EY8" s="282">
        <f t="shared" si="27"/>
        <v>0</v>
      </c>
      <c r="EZ8" s="282">
        <f>SUM(EZ9,EZ27,EZ48,EZ58,EZ68,EZ77)</f>
        <v>289</v>
      </c>
      <c r="FA8" s="282">
        <f>SUM(FA9,FA27,FA48,FA58,FA68,FA77)</f>
        <v>686.75</v>
      </c>
      <c r="FB8" s="282">
        <f t="shared" ref="FB8:FI8" si="28">SUM(FB9,FB27,FB48,FB58,FB68,FB77)</f>
        <v>157</v>
      </c>
      <c r="FC8" s="282">
        <f t="shared" si="28"/>
        <v>333</v>
      </c>
      <c r="FD8" s="282">
        <f t="shared" si="28"/>
        <v>447</v>
      </c>
      <c r="FE8" s="282">
        <f t="shared" si="28"/>
        <v>0</v>
      </c>
      <c r="FF8" s="282">
        <f t="shared" si="28"/>
        <v>0</v>
      </c>
      <c r="FG8" s="282">
        <f t="shared" si="28"/>
        <v>567.75</v>
      </c>
      <c r="FH8" s="282">
        <f t="shared" si="28"/>
        <v>0</v>
      </c>
      <c r="FI8" s="282">
        <f t="shared" si="28"/>
        <v>0</v>
      </c>
      <c r="FJ8" s="282">
        <f>SUM(FJ9,FJ27,FJ48,FJ58,FJ68,FJ77)</f>
        <v>270.25</v>
      </c>
      <c r="FK8" s="282">
        <f>SUM(FK9,FK27,FK48,FK58,FK68,FK77)</f>
        <v>1775</v>
      </c>
      <c r="FL8" s="282">
        <f t="shared" ref="FL8:FU8" si="29">SUM(FL9,FL27,FL48,FL58,FL68,FL77)</f>
        <v>202</v>
      </c>
      <c r="FM8" s="282">
        <f>SUM(FM9,FM27,FM48,FM58,FM68,FM77)</f>
        <v>78.5</v>
      </c>
      <c r="FN8" s="282">
        <f t="shared" si="29"/>
        <v>260</v>
      </c>
      <c r="FO8" s="282">
        <f t="shared" ref="FO8:FT8" si="30">SUM(FO9,FO27,FO48,FO58,FO68,FO77)</f>
        <v>25</v>
      </c>
      <c r="FP8" s="282">
        <f t="shared" si="30"/>
        <v>48.25</v>
      </c>
      <c r="FQ8" s="282">
        <f t="shared" si="30"/>
        <v>41.25</v>
      </c>
      <c r="FR8" s="282">
        <f t="shared" si="30"/>
        <v>0</v>
      </c>
      <c r="FS8" s="282">
        <f t="shared" si="30"/>
        <v>0</v>
      </c>
      <c r="FT8" s="282">
        <f t="shared" si="30"/>
        <v>0</v>
      </c>
      <c r="FU8" s="282">
        <f t="shared" si="29"/>
        <v>14.75</v>
      </c>
      <c r="FV8" s="282">
        <f>SUM(FV9,FV27,FV48,FV58,FV68,FV77)</f>
        <v>669.75</v>
      </c>
      <c r="FW8" s="282">
        <f ca="1">SUM(AK8,AS8,BD8,BK8,BS8,CF8,CV8,DF8,DL8,EQ8,FA8,FK8,FV8)</f>
        <v>1604341.6800000002</v>
      </c>
      <c r="FX8" s="353">
        <f ca="1">FV8+FK8+FA8+EQ8+DR8+DL8+DF8+CV8+CF8+BS8+BK8+BD8+AS8+AK8</f>
        <v>1604341.68</v>
      </c>
      <c r="FY8" s="319">
        <f t="shared" ref="FY8:FY69" ca="1" si="31">FW8-FX8</f>
        <v>0</v>
      </c>
    </row>
    <row r="9" spans="1:184" s="115" customFormat="1" x14ac:dyDescent="0.55000000000000004">
      <c r="A9" s="303">
        <v>0</v>
      </c>
      <c r="B9" s="303"/>
      <c r="C9" s="303" t="s">
        <v>310</v>
      </c>
      <c r="D9" s="278" t="s">
        <v>303</v>
      </c>
      <c r="E9" s="294"/>
      <c r="F9" s="299">
        <f ca="1">SUBTOTAL(2,$D$10:$D$26)</f>
        <v>16</v>
      </c>
      <c r="G9" s="300" t="s">
        <v>4</v>
      </c>
      <c r="H9" s="300"/>
      <c r="I9" s="294"/>
      <c r="J9" s="290"/>
      <c r="K9" s="547">
        <f>SUM(K10:K26)</f>
        <v>0.25</v>
      </c>
      <c r="L9" s="547">
        <f t="shared" ref="L9" si="32">SUM(L10:L26)</f>
        <v>181</v>
      </c>
      <c r="M9" s="547">
        <f>SUM(M10:M26)</f>
        <v>19</v>
      </c>
      <c r="N9" s="547">
        <f t="shared" ref="N9:AJ9" si="33">SUM(N10:N26)</f>
        <v>0</v>
      </c>
      <c r="O9" s="547">
        <f t="shared" si="33"/>
        <v>3847</v>
      </c>
      <c r="P9" s="547">
        <f t="shared" si="33"/>
        <v>0</v>
      </c>
      <c r="Q9" s="547">
        <f>SUM(Q10:Q26)</f>
        <v>80</v>
      </c>
      <c r="R9" s="547">
        <f t="shared" si="33"/>
        <v>0</v>
      </c>
      <c r="S9" s="547">
        <f t="shared" si="33"/>
        <v>0</v>
      </c>
      <c r="T9" s="547">
        <f t="shared" si="33"/>
        <v>0</v>
      </c>
      <c r="U9" s="547">
        <f t="shared" si="33"/>
        <v>0</v>
      </c>
      <c r="V9" s="547">
        <f t="shared" si="33"/>
        <v>0</v>
      </c>
      <c r="W9" s="547">
        <f t="shared" si="33"/>
        <v>0</v>
      </c>
      <c r="X9" s="547">
        <f>SUM(X10:X26)</f>
        <v>0</v>
      </c>
      <c r="Y9" s="547">
        <f t="shared" si="33"/>
        <v>0</v>
      </c>
      <c r="Z9" s="547">
        <f t="shared" si="33"/>
        <v>0</v>
      </c>
      <c r="AA9" s="547">
        <f t="shared" si="33"/>
        <v>0</v>
      </c>
      <c r="AB9" s="547">
        <f t="shared" si="33"/>
        <v>0</v>
      </c>
      <c r="AC9" s="547">
        <f t="shared" si="33"/>
        <v>0</v>
      </c>
      <c r="AD9" s="547">
        <f t="shared" si="33"/>
        <v>0</v>
      </c>
      <c r="AE9" s="547">
        <f t="shared" si="33"/>
        <v>63</v>
      </c>
      <c r="AF9" s="547">
        <f t="shared" si="33"/>
        <v>0</v>
      </c>
      <c r="AG9" s="547">
        <f t="shared" si="33"/>
        <v>0</v>
      </c>
      <c r="AH9" s="547">
        <f t="shared" si="33"/>
        <v>0</v>
      </c>
      <c r="AI9" s="547">
        <f t="shared" si="33"/>
        <v>0</v>
      </c>
      <c r="AJ9" s="547">
        <f t="shared" si="33"/>
        <v>0</v>
      </c>
      <c r="AK9" s="547">
        <f>SUM(AK10:AK26)</f>
        <v>4190.25</v>
      </c>
      <c r="AL9" s="547">
        <f t="shared" ref="AL9:AR9" si="34">SUM(AL10:AL26)</f>
        <v>273.06</v>
      </c>
      <c r="AM9" s="547">
        <f t="shared" si="34"/>
        <v>21.75</v>
      </c>
      <c r="AN9" s="547">
        <f>SUM(AN10:AN26)</f>
        <v>13.5</v>
      </c>
      <c r="AO9" s="547">
        <f t="shared" si="34"/>
        <v>0</v>
      </c>
      <c r="AP9" s="547">
        <f>SUM(AP10:AP26)</f>
        <v>0</v>
      </c>
      <c r="AQ9" s="547">
        <f t="shared" si="34"/>
        <v>0</v>
      </c>
      <c r="AR9" s="547">
        <f t="shared" si="34"/>
        <v>0</v>
      </c>
      <c r="AS9" s="547">
        <f>SUM(AS10:AS26)</f>
        <v>308.31</v>
      </c>
      <c r="AT9" s="547">
        <f t="shared" ref="AT9:BC9" si="35">SUM(AT10:AT26)</f>
        <v>0</v>
      </c>
      <c r="AU9" s="547">
        <f t="shared" si="35"/>
        <v>0</v>
      </c>
      <c r="AV9" s="547">
        <f t="shared" si="35"/>
        <v>0</v>
      </c>
      <c r="AW9" s="547">
        <f t="shared" si="35"/>
        <v>0</v>
      </c>
      <c r="AX9" s="547">
        <f t="shared" si="35"/>
        <v>0</v>
      </c>
      <c r="AY9" s="547">
        <f t="shared" si="35"/>
        <v>0</v>
      </c>
      <c r="AZ9" s="547">
        <f>SUM(AZ10:AZ26)</f>
        <v>0</v>
      </c>
      <c r="BA9" s="547">
        <f>SUM(BA10:BA26)</f>
        <v>0</v>
      </c>
      <c r="BB9" s="547">
        <f>SUM(BB10:BB26)</f>
        <v>0</v>
      </c>
      <c r="BC9" s="547">
        <f t="shared" si="35"/>
        <v>0</v>
      </c>
      <c r="BD9" s="547">
        <f>SUM(BD10:BD26)</f>
        <v>0</v>
      </c>
      <c r="BE9" s="547">
        <f t="shared" ref="BE9:BJ9" si="36">SUM(BE10:BE26)</f>
        <v>0</v>
      </c>
      <c r="BF9" s="547">
        <f t="shared" si="36"/>
        <v>7212.82</v>
      </c>
      <c r="BG9" s="547">
        <f t="shared" si="36"/>
        <v>476</v>
      </c>
      <c r="BH9" s="547">
        <f t="shared" si="36"/>
        <v>0</v>
      </c>
      <c r="BI9" s="547">
        <f t="shared" si="36"/>
        <v>0</v>
      </c>
      <c r="BJ9" s="547">
        <f t="shared" si="36"/>
        <v>0</v>
      </c>
      <c r="BK9" s="547">
        <f>SUM(BK10:BK26)</f>
        <v>7688.82</v>
      </c>
      <c r="BL9" s="547">
        <f t="shared" ref="BL9:BR9" si="37">SUM(BL10:BL26)</f>
        <v>0</v>
      </c>
      <c r="BM9" s="547">
        <f t="shared" si="37"/>
        <v>7.5</v>
      </c>
      <c r="BN9" s="547"/>
      <c r="BO9" s="547">
        <f t="shared" ca="1" si="37"/>
        <v>0</v>
      </c>
      <c r="BP9" s="547">
        <f t="shared" si="37"/>
        <v>0</v>
      </c>
      <c r="BQ9" s="547">
        <f t="shared" si="37"/>
        <v>0</v>
      </c>
      <c r="BR9" s="547">
        <f t="shared" si="37"/>
        <v>0</v>
      </c>
      <c r="BS9" s="547">
        <f ca="1">SUM(BS10:BS26)</f>
        <v>7.5</v>
      </c>
      <c r="BT9" s="547">
        <f>SUM(BT10:BT26)</f>
        <v>0</v>
      </c>
      <c r="BU9" s="548">
        <f t="shared" ref="BU9" si="38">SUM(BU10:BU26)</f>
        <v>0</v>
      </c>
      <c r="BV9" s="547">
        <f t="shared" ref="BV9:CU9" si="39">SUM(BV10:BV26)</f>
        <v>0</v>
      </c>
      <c r="BW9" s="547">
        <f t="shared" si="39"/>
        <v>0</v>
      </c>
      <c r="BX9" s="547">
        <f t="shared" si="39"/>
        <v>0</v>
      </c>
      <c r="BY9" s="547">
        <f t="shared" si="39"/>
        <v>0</v>
      </c>
      <c r="BZ9" s="547">
        <f t="shared" si="39"/>
        <v>0</v>
      </c>
      <c r="CA9" s="547">
        <f t="shared" si="39"/>
        <v>0</v>
      </c>
      <c r="CB9" s="547">
        <f t="shared" si="39"/>
        <v>0</v>
      </c>
      <c r="CC9" s="547"/>
      <c r="CD9" s="547">
        <f t="shared" si="39"/>
        <v>0</v>
      </c>
      <c r="CE9" s="547">
        <f>SUM(CE10:CE26)</f>
        <v>166496.35</v>
      </c>
      <c r="CF9" s="547">
        <f>SUM(CF10:CF26)</f>
        <v>166496.35</v>
      </c>
      <c r="CG9" s="547">
        <f t="shared" si="39"/>
        <v>15</v>
      </c>
      <c r="CH9" s="547">
        <f t="shared" si="39"/>
        <v>0</v>
      </c>
      <c r="CI9" s="547">
        <f t="shared" si="39"/>
        <v>0</v>
      </c>
      <c r="CJ9" s="547">
        <f t="shared" si="39"/>
        <v>0</v>
      </c>
      <c r="CK9" s="547">
        <f t="shared" si="39"/>
        <v>0</v>
      </c>
      <c r="CL9" s="547">
        <f t="shared" si="39"/>
        <v>0</v>
      </c>
      <c r="CM9" s="547">
        <f t="shared" si="39"/>
        <v>0</v>
      </c>
      <c r="CN9" s="547">
        <f t="shared" si="39"/>
        <v>0</v>
      </c>
      <c r="CO9" s="547">
        <f t="shared" si="39"/>
        <v>0</v>
      </c>
      <c r="CP9" s="547">
        <f t="shared" si="39"/>
        <v>0</v>
      </c>
      <c r="CQ9" s="547">
        <f t="shared" si="39"/>
        <v>0</v>
      </c>
      <c r="CR9" s="547">
        <f t="shared" si="39"/>
        <v>0</v>
      </c>
      <c r="CS9" s="547">
        <f t="shared" si="39"/>
        <v>165</v>
      </c>
      <c r="CT9" s="547">
        <f t="shared" si="39"/>
        <v>0</v>
      </c>
      <c r="CU9" s="547">
        <f t="shared" si="39"/>
        <v>0</v>
      </c>
      <c r="CV9" s="547">
        <f>SUM(CV10:CV26)</f>
        <v>180</v>
      </c>
      <c r="CW9" s="547">
        <f t="shared" ref="CW9:DE9" si="40">SUM(CW10:CW26)</f>
        <v>0</v>
      </c>
      <c r="CX9" s="547">
        <f t="shared" si="40"/>
        <v>4609</v>
      </c>
      <c r="CY9" s="547">
        <f>SUM(CY10:CY26)</f>
        <v>0</v>
      </c>
      <c r="CZ9" s="547">
        <f t="shared" si="40"/>
        <v>0</v>
      </c>
      <c r="DA9" s="547">
        <f t="shared" si="40"/>
        <v>0</v>
      </c>
      <c r="DB9" s="547">
        <f t="shared" si="40"/>
        <v>0</v>
      </c>
      <c r="DC9" s="547">
        <f t="shared" si="40"/>
        <v>0</v>
      </c>
      <c r="DD9" s="547">
        <f t="shared" si="40"/>
        <v>0</v>
      </c>
      <c r="DE9" s="547">
        <f t="shared" si="40"/>
        <v>0</v>
      </c>
      <c r="DF9" s="547">
        <f>SUM(DF10:DF26)</f>
        <v>4609</v>
      </c>
      <c r="DG9" s="547">
        <f t="shared" ref="DG9:DK9" si="41">SUM(DG10:DG26)</f>
        <v>0</v>
      </c>
      <c r="DH9" s="547">
        <f t="shared" si="41"/>
        <v>0</v>
      </c>
      <c r="DI9" s="547">
        <f t="shared" ref="DI9:DJ9" si="42">SUM(DI10:DI26)</f>
        <v>0</v>
      </c>
      <c r="DJ9" s="547">
        <f t="shared" si="42"/>
        <v>0</v>
      </c>
      <c r="DK9" s="547">
        <f t="shared" si="41"/>
        <v>0</v>
      </c>
      <c r="DL9" s="547">
        <f>SUM(DL10:DL26)</f>
        <v>0</v>
      </c>
      <c r="DM9" s="547">
        <f t="shared" ref="DM9:DQ9" si="43">SUM(DM10:DM26)</f>
        <v>0</v>
      </c>
      <c r="DN9" s="547">
        <f t="shared" ref="DN9:DP9" si="44">SUM(DN10:DN26)</f>
        <v>0</v>
      </c>
      <c r="DO9" s="547">
        <f t="shared" si="44"/>
        <v>0</v>
      </c>
      <c r="DP9" s="547">
        <f t="shared" si="44"/>
        <v>0</v>
      </c>
      <c r="DQ9" s="547">
        <f t="shared" si="43"/>
        <v>0</v>
      </c>
      <c r="DR9" s="547">
        <f>SUM(DR10:DR26)</f>
        <v>0</v>
      </c>
      <c r="DS9" s="547">
        <f t="shared" ref="DS9:EP9" si="45">SUM(DS10:DS26)</f>
        <v>0</v>
      </c>
      <c r="DT9" s="547">
        <f t="shared" si="45"/>
        <v>0</v>
      </c>
      <c r="DU9" s="547">
        <f t="shared" si="45"/>
        <v>0</v>
      </c>
      <c r="DV9" s="547">
        <f t="shared" si="45"/>
        <v>0</v>
      </c>
      <c r="DW9" s="547">
        <f t="shared" si="45"/>
        <v>0</v>
      </c>
      <c r="DX9" s="547">
        <f t="shared" si="45"/>
        <v>0</v>
      </c>
      <c r="DY9" s="547">
        <f t="shared" si="45"/>
        <v>0</v>
      </c>
      <c r="DZ9" s="547">
        <f t="shared" si="45"/>
        <v>0</v>
      </c>
      <c r="EA9" s="547">
        <f t="shared" si="45"/>
        <v>0</v>
      </c>
      <c r="EB9" s="547">
        <f t="shared" si="45"/>
        <v>0</v>
      </c>
      <c r="EC9" s="547">
        <f t="shared" si="45"/>
        <v>0</v>
      </c>
      <c r="ED9" s="547">
        <f t="shared" si="45"/>
        <v>0</v>
      </c>
      <c r="EE9" s="547">
        <f t="shared" si="45"/>
        <v>0</v>
      </c>
      <c r="EF9" s="547">
        <f>SUM(EF10:EF26)</f>
        <v>0</v>
      </c>
      <c r="EG9" s="547">
        <f t="shared" si="45"/>
        <v>0</v>
      </c>
      <c r="EH9" s="547">
        <f t="shared" si="45"/>
        <v>0</v>
      </c>
      <c r="EI9" s="547">
        <f t="shared" si="45"/>
        <v>0</v>
      </c>
      <c r="EJ9" s="547">
        <f t="shared" si="45"/>
        <v>0</v>
      </c>
      <c r="EK9" s="547">
        <f t="shared" si="45"/>
        <v>0</v>
      </c>
      <c r="EL9" s="547">
        <f t="shared" ca="1" si="45"/>
        <v>0</v>
      </c>
      <c r="EM9" s="547">
        <f t="shared" si="45"/>
        <v>0</v>
      </c>
      <c r="EN9" s="547">
        <f>SUM(EN10:EN26)</f>
        <v>0</v>
      </c>
      <c r="EO9" s="547">
        <f>SUM(EO10:EO26)</f>
        <v>0</v>
      </c>
      <c r="EP9" s="547">
        <f t="shared" si="45"/>
        <v>0</v>
      </c>
      <c r="EQ9" s="547">
        <f ca="1">SUM(EQ10:EQ26)</f>
        <v>0</v>
      </c>
      <c r="ER9" s="547">
        <f t="shared" ref="ER9:EZ9" si="46">SUM(ER10:ER26)</f>
        <v>0</v>
      </c>
      <c r="ES9" s="547">
        <f t="shared" si="46"/>
        <v>0</v>
      </c>
      <c r="ET9" s="547">
        <f t="shared" si="46"/>
        <v>0</v>
      </c>
      <c r="EU9" s="547">
        <f t="shared" si="46"/>
        <v>0</v>
      </c>
      <c r="EV9" s="547">
        <f t="shared" si="46"/>
        <v>0</v>
      </c>
      <c r="EW9" s="547">
        <f t="shared" si="46"/>
        <v>0</v>
      </c>
      <c r="EX9" s="547">
        <f t="shared" si="46"/>
        <v>0</v>
      </c>
      <c r="EY9" s="547">
        <f t="shared" si="46"/>
        <v>0</v>
      </c>
      <c r="EZ9" s="547">
        <f t="shared" si="46"/>
        <v>0</v>
      </c>
      <c r="FA9" s="547">
        <f>SUM(FA10:FA26)</f>
        <v>0</v>
      </c>
      <c r="FB9" s="547">
        <f t="shared" ref="FB9:FJ9" si="47">SUM(FB10:FB26)</f>
        <v>0</v>
      </c>
      <c r="FC9" s="547">
        <f t="shared" si="47"/>
        <v>0</v>
      </c>
      <c r="FD9" s="547">
        <f t="shared" si="47"/>
        <v>0</v>
      </c>
      <c r="FE9" s="547">
        <f t="shared" si="47"/>
        <v>0</v>
      </c>
      <c r="FF9" s="547">
        <f t="shared" si="47"/>
        <v>0</v>
      </c>
      <c r="FG9" s="547">
        <f t="shared" si="47"/>
        <v>0</v>
      </c>
      <c r="FH9" s="547">
        <f t="shared" si="47"/>
        <v>0</v>
      </c>
      <c r="FI9" s="547">
        <f t="shared" si="47"/>
        <v>0</v>
      </c>
      <c r="FJ9" s="547">
        <f t="shared" si="47"/>
        <v>0</v>
      </c>
      <c r="FK9" s="547">
        <f>SUM(FK10:FK26)</f>
        <v>0</v>
      </c>
      <c r="FL9" s="547">
        <f t="shared" ref="FL9:FU9" si="48">SUM(FL10:FL26)</f>
        <v>0</v>
      </c>
      <c r="FM9" s="547">
        <f t="shared" si="48"/>
        <v>46</v>
      </c>
      <c r="FN9" s="547">
        <f t="shared" si="48"/>
        <v>78</v>
      </c>
      <c r="FO9" s="547">
        <f t="shared" si="48"/>
        <v>0</v>
      </c>
      <c r="FP9" s="547">
        <f t="shared" si="48"/>
        <v>1</v>
      </c>
      <c r="FQ9" s="547">
        <f t="shared" si="48"/>
        <v>11</v>
      </c>
      <c r="FR9" s="547">
        <f t="shared" si="48"/>
        <v>0</v>
      </c>
      <c r="FS9" s="547">
        <f t="shared" si="48"/>
        <v>0</v>
      </c>
      <c r="FT9" s="547">
        <f t="shared" si="48"/>
        <v>0</v>
      </c>
      <c r="FU9" s="547">
        <f t="shared" si="48"/>
        <v>8</v>
      </c>
      <c r="FV9" s="547">
        <f>SUM(FV10:FV26)</f>
        <v>144</v>
      </c>
      <c r="FW9" s="547">
        <f ca="1">SUM(FW10:FW26)</f>
        <v>183624.23</v>
      </c>
      <c r="FX9" s="353">
        <f t="shared" ca="1" si="6"/>
        <v>183624.23</v>
      </c>
      <c r="FY9" s="319">
        <f t="shared" ca="1" si="31"/>
        <v>0</v>
      </c>
    </row>
    <row r="10" spans="1:184" s="110" customFormat="1" x14ac:dyDescent="0.55000000000000004">
      <c r="A10" s="303">
        <v>0</v>
      </c>
      <c r="B10" s="303">
        <f t="shared" ref="B10:B26" ca="1" si="49">IF(FW10&gt;0,1,"")</f>
        <v>1</v>
      </c>
      <c r="C10" s="303">
        <f ca="1">IF(B10=1,SUBTOTAL(2,$B$10:B10),"")</f>
        <v>1</v>
      </c>
      <c r="D10" s="279">
        <f ca="1">C10</f>
        <v>1</v>
      </c>
      <c r="E10" s="280" t="s">
        <v>116</v>
      </c>
      <c r="F10" s="295"/>
      <c r="G10" s="295"/>
      <c r="H10" s="295"/>
      <c r="I10" s="295"/>
      <c r="J10" s="291"/>
      <c r="K10" s="549">
        <f>SUMIF(หนอนห่อใบข้าว!$B$5:$B$76,ทดสอบ!$E10,หนอนห่อใบข้าว!$G$5:$G$76)</f>
        <v>0.25</v>
      </c>
      <c r="L10" s="549">
        <f>SUMIF(เพลี้ยกระโดดหลังขาว!$B$5:$B$76,ทดสอบ!$E10,เพลี้ยกระโดดหลังขาว!$G$5:$G$76)</f>
        <v>0</v>
      </c>
      <c r="M10" s="549">
        <f>SUMIF(โรคไหม้ข้าว!$B$5:$B$76,ทดสอบ!$E10,โรคไหม้ข้าว!$G$5:$G$76)</f>
        <v>0</v>
      </c>
      <c r="N10" s="549">
        <f>SUMIF(แมลงหวี่ขาว!$B$5:$B$76,ทดสอบ!$E10,แมลงหวี่ขาว!$G$5:$G$76)</f>
        <v>0</v>
      </c>
      <c r="O10" s="549">
        <f>SUMIF(เพลี้ยกระโดดสีน้ำตาล!$B$5:$B$77,ทดสอบ!$E10,เพลี้ยกระโดดสีน้ำตาล!$G$5:$G$77)</f>
        <v>0</v>
      </c>
      <c r="P10" s="549">
        <f>SUMIF(แมลงสิง!$B$5:$B$81,ทดสอบ!$E10,แมลงสิง!$G$5:$G$81)</f>
        <v>0</v>
      </c>
      <c r="Q10" s="549">
        <f>SUMIF(เพลี้ยไฟ!$B$5:$B$76,ทดสอบ!$E10,เพลี้ยไฟ!$G$5:$G$76)</f>
        <v>0</v>
      </c>
      <c r="R10" s="549">
        <f>SUMIF(แมลงดำหนาม1!$B$5:$B$81,ทดสอบ!$E10,แมลงดำหนาม1!$G$5:$G$81)</f>
        <v>0</v>
      </c>
      <c r="S10" s="549">
        <f>SUMIF(โรคขอบใบแห้ง!$B$5:$B$78,ทดสอบ!$E10,โรคขอบใบแห้ง!$G$5:$G$78)</f>
        <v>0</v>
      </c>
      <c r="T10" s="549">
        <f>SUMIF(โรคกาบใบแห้ง!$B$5:$B$81,ทดสอบ!$E10,โรคกาบใบแห้ง!$G$5:$G$81)</f>
        <v>0</v>
      </c>
      <c r="U10" s="549">
        <f>SUMIF(โรคใบจุดสีน้ำตาล!$B$5:$B$77,ทดสอบ!$E10,โรคใบจุดสีน้ำตาล!$G$5:$G$77)</f>
        <v>0</v>
      </c>
      <c r="V10" s="549">
        <f>SUMIF(หนอนกระทู้กล้า!$B$5:$B$76,ทดสอบ!$E10,หนอนกระทู้กล้า!$G$5:$G$76)</f>
        <v>0</v>
      </c>
      <c r="W10" s="549">
        <f>SUMIF(โรคใบขีดโปร่งแสง!$B$5:$B$81,ทดสอบ!$E10,โรคใบขีดโปร่งแสง!$G$5:$G$81)</f>
        <v>0</v>
      </c>
      <c r="X10" s="549">
        <f>SUMIF(โรคใบขีดสีน้ำตาล!$B$5:$B$77,ทดสอบ!$E10,โรคใบขีดสีน้ำตาล!$G$5:$G$77)</f>
        <v>0</v>
      </c>
      <c r="Y10" s="549">
        <f>SUMIF(หนอนกัดใบข้าว!$B$5:$B$81,ทดสอบ!$E10,หนอนกัดใบข้าว!$G$5:$G$81)</f>
        <v>0</v>
      </c>
      <c r="Z10" s="549">
        <f>SUMIF(แมลงหล่า!$B$5:$B$81,ทดสอบ!$E10,แมลงหล่า!$G$5:$G$81)</f>
        <v>0</v>
      </c>
      <c r="AA10" s="549">
        <f>SUMIF(แมลงบั่ว!$B$5:$B$77,ทดสอบ!$E10,แมลงบั่ว!$G$5:$G$77)</f>
        <v>0</v>
      </c>
      <c r="AB10" s="549">
        <f>SUMIF(โรคเมล็ดด่าง!$B$5:$B$81,ทดสอบ!$E10,โรคเมล็ดด่าง!$G$5:$G$81)</f>
        <v>0</v>
      </c>
      <c r="AC10" s="549">
        <f>SUMIF(ด้วงดำ!$B$5:$B$81,ทดสอบ!$E10,ด้วงดำ!$G$5:$G$81)</f>
        <v>0</v>
      </c>
      <c r="AD10" s="549">
        <f>SUMIF(ตั๊กแตนหนวดสั้น!$B$5:$B$81,ทดสอบ!$E10,ตั๊กแตนหนวดสั้น!$G$5:$G$81)</f>
        <v>0</v>
      </c>
      <c r="AE10" s="549">
        <f>SUMIF(หนอนกอข้าว!$B$5:$B$77,ทดสอบ!$E10,หนอนกอข้าว!$G$5:$G$77)</f>
        <v>0</v>
      </c>
      <c r="AF10" s="549">
        <f>SUMIF(หนอนกระทู้ข้าว!$B$5:$B$81,ทดสอบ!$E10,หนอนกระทู้ข้าว!$G$5:$G$81)</f>
        <v>0</v>
      </c>
      <c r="AG10" s="549">
        <f>SUMIF(โรคกาบใบเน่า!$B$5:$B$81,ทดสอบ!$E10,โรคกาบใบเน่า!$G$5:$G$81)</f>
        <v>0</v>
      </c>
      <c r="AH10" s="549">
        <f>SUMIF(เพลี้ยจั๊กจั่นสีเขียว!$B$5:$B$80,ทดสอบ!$E10,เพลี้ยจั๊กจั่นสีเขียว!$G$5:$G$80)</f>
        <v>0</v>
      </c>
      <c r="AI10" s="549">
        <f>SUMIF(หอยเชอรี่!$B$5:$B$81,ทดสอบ!$E10,หอยเชอรี่!$G$5:$G$81)</f>
        <v>0</v>
      </c>
      <c r="AJ10" s="549">
        <f>SUMIF(โรคใบสีส้ม!$B$5:$B$77,ทดสอบ!$E10,โรคใบสีส้ม!$G$5:$G$77)</f>
        <v>0</v>
      </c>
      <c r="AK10" s="563">
        <f>SUBTOTAL(9,K10:AJ10)</f>
        <v>0.25</v>
      </c>
      <c r="AL10" s="549">
        <f>SUMIF(หนอนหัวดำ!$B$6:$B$75,ทดสอบ!$E10,หนอนหัวดำ!$M$6:$M$75)</f>
        <v>0</v>
      </c>
      <c r="AM10" s="517">
        <f>SUMIF(แมลงดำหนาม!$B$6:$B$75,ทดสอบ!$E10,แมลงดำหนาม!$M$6:$M$75)</f>
        <v>0</v>
      </c>
      <c r="AN10" s="549">
        <f>SUMIF('ด้วงแรด มะพร้าว'!$B$6:$B$75,ทดสอบ!$E10,'ด้วงแรด มะพร้าว'!$I$6:$I$75)</f>
        <v>0</v>
      </c>
      <c r="AO10" s="549">
        <f>SUMIF(ด้วงงวง!$B$6:$B$75,ทดสอบ!$E10,ด้วงงวง!$I$6:$I$75)</f>
        <v>0</v>
      </c>
      <c r="AP10" s="549">
        <f>SUMIF(ไรสี่ขามะพร้าว!$B$6:$B$75,ทดสอบ!$E10,ไรสี่ขามะพร้าว!$I$6:$I$75)</f>
        <v>0</v>
      </c>
      <c r="AQ10" s="549">
        <f>SUMIF(หนอนพาราซา!$C$6:$C$67,ทดสอบ!$E10,หนอนพาราซา!$J$6:$J$67)</f>
        <v>0</v>
      </c>
      <c r="AR10" s="549">
        <f>SUMIF(หนอนกินใบมะพร้าว!$C$6:$C$67,ทดสอบ!$E10,หนอนกินใบมะพร้าว!$J$6:$J$67)</f>
        <v>0</v>
      </c>
      <c r="AS10" s="565">
        <f>SUBTOTAL(9,AL10:AR10)</f>
        <v>0</v>
      </c>
      <c r="AT10" s="549">
        <f>SUMIF('ด้วงแรด ปาล์ม'!$B$5:$B$73,ทดสอบ!$E10,'ด้วงแรด ปาล์ม'!$F$5:$F$73)</f>
        <v>0</v>
      </c>
      <c r="AU10" s="549">
        <f>SUMIF(หนอนปลอกเล็ก!$B$5:$B$73,ทดสอบ!$E10,หนอนปลอกเล็ก!$F$5:$F$73)</f>
        <v>0</v>
      </c>
      <c r="AV10" s="549">
        <f>SUMIF(ด้วงกุหลาบ!$B$5:$B$73,ทดสอบ!$E10,ด้วงกุหลาบ!$F$5:$F$73)</f>
        <v>0</v>
      </c>
      <c r="AW10" s="549">
        <f>SUMIF(โรคทะลายเน่า!$B$5:$B$73,ทดสอบ!$E10,โรคทะลายเน่า!$F$5:$F$73)</f>
        <v>0</v>
      </c>
      <c r="AX10" s="549">
        <f>SUMIF(โรคลำต้นเน่า!$B$5:$B$73,ทดสอบ!$E10,โรคลำต้นเน่า!$F$5:$F$73)</f>
        <v>0</v>
      </c>
      <c r="AY10" s="549">
        <f>SUMIF('โรคใบจุด ปาล์ม'!$B$5:$B$73,ทดสอบ!$E10,'โรคใบจุด ปาล์ม'!$F$5:$F$73)</f>
        <v>0</v>
      </c>
      <c r="AZ10" s="549">
        <f>SUMIF(โรคก้านทางใบเน่า!$C$5:$C$71,ทดสอบ!$E10,โรคก้านทางใบเน่า!$G$5:$G$71)</f>
        <v>0</v>
      </c>
      <c r="BA10" s="549">
        <f>SUMIF(หนอนหน้าแมว!$B$5:$B$73,ทดสอบ!$E10,หนอนหน้าแมว!$F$5:$F$73)</f>
        <v>0</v>
      </c>
      <c r="BB10" s="551">
        <f>SUMIF('หนอนหัวดำ ปาล์ม'!$B$5:$B$73,ทดสอบ!$E10,'หนอนหัวดำ ปาล์ม'!$F$5:$F$73)</f>
        <v>0</v>
      </c>
      <c r="BC10" s="549">
        <f>SUMIF('โรคใบจุดสาหร่าย ปาล์ม'!$B$5:$B$73,ทดสอบ!$E10,'โรคใบจุดสาหร่าย ปาล์ม'!$F$5:$F$73)</f>
        <v>0</v>
      </c>
      <c r="BD10" s="567">
        <f>SUBTOTAL(9,AT10:BC10)</f>
        <v>0</v>
      </c>
      <c r="BE10" s="549">
        <f>SUMIF(โรครากขาว!$B$5:$B$72,ทดสอบ!$E10,โรครากขาว!$F$5:$F$72)</f>
        <v>0</v>
      </c>
      <c r="BF10" s="549">
        <f>SUMIF(โรคใบร่วงยางพาราชนิดใหม่!$B$5:$B$72,ทดสอบ!$E10,โรคใบร่วงยางพาราชนิดใหม่!$F$5:$F$72)</f>
        <v>0</v>
      </c>
      <c r="BG10" s="549">
        <f>SUMIF(โรคใบร่วงยางพารา!$B$5:$B$72,ทดสอบ!$E10,โรคใบร่วงยางพารา!$F$5:$F$72)</f>
        <v>0</v>
      </c>
      <c r="BH10" s="549">
        <f>SUMIF(โรคราแป้งยางพารา!$B$5:$B$72,ทดสอบ!$E10,โรคราแป้งยางพารา!$F$5:$F$72)</f>
        <v>0</v>
      </c>
      <c r="BI10" s="551">
        <f>SUMIF(โรคเส้นดำยางพารา!$B$5:$B$72,ทดสอบ!$E10,โรคเส้นดำยางพารา!$F$5:$F$72)</f>
        <v>0</v>
      </c>
      <c r="BJ10" s="549">
        <f>SUMIF(โรคหน้ายางแห้ง!$B$5:$B$72,ทดสอบ!$E10,โรคหน้ายางแห้ง!$F$5:$F$72)</f>
        <v>0</v>
      </c>
      <c r="BK10" s="568">
        <f>SUBTOTAL(9,BE10:BJ10)</f>
        <v>0</v>
      </c>
      <c r="BL10" s="549">
        <f>SUMIF(โรคราสนิม!$C$5:$C$64,ทดสอบ!$E10,โรคราสนิม!$G$5:$G$64)</f>
        <v>0</v>
      </c>
      <c r="BM10" s="549">
        <f>SUMIF(หนอนกาแฟสีแดง!$C$5:$C$64,ทดสอบ!$E10,หนอนกาแฟสีแดง!$G$5:$G$64)</f>
        <v>0</v>
      </c>
      <c r="BN10" s="549">
        <v>0</v>
      </c>
      <c r="BO10" s="549">
        <f>SUMIF(หนอนกาแฟสีแดง!$C$5:$C$64,ทดสอบ!$E10,หนอนกาแฟสีแดง!$G$5:$G$64)</f>
        <v>0</v>
      </c>
      <c r="BP10" s="549">
        <f>SUMIF(หนอนกาแฟสีแดง!$C$5:$C$64,ทดสอบ!$E10,หนอนกาแฟสีแดง!$G$5:$G$64)</f>
        <v>0</v>
      </c>
      <c r="BQ10" s="549">
        <f>SUMIF('ด้วงหนวดยาว (กาแฟ)'!$C$5:$C$64,ทดสอบ!$E10,'ด้วงหนวดยาว (กาแฟ)'!$G$5:$G$64)</f>
        <v>0</v>
      </c>
      <c r="BR10" s="549">
        <f>SUMIF(มอดเจาะผลกาแฟ!$C$5:$C$64,ทดสอบ!$E10,มอดเจาะผลกาแฟ!$G$5:$G$64)</f>
        <v>0</v>
      </c>
      <c r="BS10" s="570">
        <f>SUBTOTAL(9,BL10:BR10)</f>
        <v>0</v>
      </c>
      <c r="BT10" s="549">
        <f>SUMIF(เพลี้ยแป้งมัน!$B$5:$B$59,ทดสอบ!$E10,เพลี้ยแป้งมัน!$H$5:$H$59)</f>
        <v>0</v>
      </c>
      <c r="BU10" s="551">
        <f>SUMIF('โรคใบไหม้ (มัน)'!$B$5:$B$58,ทดสอบ!$E10,'โรคใบไหม้ (มัน)'!$H$5:$H$58)</f>
        <v>0</v>
      </c>
      <c r="BV10" s="549">
        <f>SUMIF(ไรแดง!$B$5:$B$59,ทดสอบ!$E10,ไรแดง!$H$5:$H$59)</f>
        <v>0</v>
      </c>
      <c r="BW10" s="549"/>
      <c r="BX10" s="549"/>
      <c r="BY10" s="549"/>
      <c r="BZ10" s="549"/>
      <c r="CA10" s="549"/>
      <c r="CB10" s="549">
        <f>SUMIF(โรคโคนเน่าหัวเน่า!$B$5:$B$59,ทดสอบ!$E10,โรคโคนเน่าหัวเน่า!$H$5:$H$59)</f>
        <v>0</v>
      </c>
      <c r="CC10" s="549"/>
      <c r="CD10" s="549">
        <f>SUMIF(โรคพุ่มแจ้!$B$5:$B$58,ทดสอบ!$E10,โรคพุ่มแจ้!$H$5:$H$58)</f>
        <v>0</v>
      </c>
      <c r="CE10" s="549">
        <f>SUMIF(โรคใบด่างมันสำปะหลัง!$B$5:$B$59,ทดสอบ!$E10,โรคใบด่างมันสำปะหลัง!$H$5:$H$59)</f>
        <v>95630.06</v>
      </c>
      <c r="CF10" s="563">
        <f t="shared" ref="CF10:CF26" si="50">SUBTOTAL(9,BT10:CE10)</f>
        <v>95630.06</v>
      </c>
      <c r="CG10" s="549">
        <f>SUMIF(หนอนกออ้อย!$B$5:$B$48,ทดสอบ!$E10,หนอนกออ้อย!$G$5:$G$48)</f>
        <v>0</v>
      </c>
      <c r="CH10" s="549">
        <f>SUMIF(หนอนกออ้อย!$B$5:$B$48,ทดสอบ!$E10,หนอนกออ้อย!$G$5:$G$48)</f>
        <v>0</v>
      </c>
      <c r="CI10" s="549">
        <f>SUMIF(หนอนกออ้อย!$B$5:$B$48,ทดสอบ!$E10,หนอนกออ้อย!$G$5:$G$48)</f>
        <v>0</v>
      </c>
      <c r="CJ10" s="549">
        <f>SUMIF(หนอนกออ้อย!$B$5:$B$48,ทดสอบ!$E10,หนอนกออ้อย!$G$5:$G$48)</f>
        <v>0</v>
      </c>
      <c r="CK10" s="549">
        <f>SUMIF(หนอนกออ้อย!$B$5:$B$48,ทดสอบ!$E10,หนอนกออ้อย!$G$5:$G$48)</f>
        <v>0</v>
      </c>
      <c r="CL10" s="549">
        <f>SUMIF(หนอนกออ้อย!$B$5:$B$48,ทดสอบ!$E10,หนอนกออ้อย!$G$5:$G$48)</f>
        <v>0</v>
      </c>
      <c r="CM10" s="549">
        <f>SUMIF(หนอนกออ้อย!$B$5:$B$48,ทดสอบ!$E10,หนอนกออ้อย!$G$5:$G$48)</f>
        <v>0</v>
      </c>
      <c r="CN10" s="549">
        <f>SUMIF(หนอนกออ้อย!$B$5:$B$48,ทดสอบ!$E10,หนอนกออ้อย!$G$5:$G$48)</f>
        <v>0</v>
      </c>
      <c r="CO10" s="549">
        <f>SUMIF(หนอนกออ้อย!$B$5:$B$48,ทดสอบ!$E10,หนอนกออ้อย!$G$5:$G$48)</f>
        <v>0</v>
      </c>
      <c r="CP10" s="549">
        <f>SUMIF(หนอนกออ้อย!$B$5:$B$48,ทดสอบ!$E10,หนอนกออ้อย!$G$5:$G$48)</f>
        <v>0</v>
      </c>
      <c r="CQ10" s="549">
        <f>SUMIF(หนอนกออ้อย!$B$5:$B$48,ทดสอบ!$E10,หนอนกออ้อย!$G$5:$G$48)</f>
        <v>0</v>
      </c>
      <c r="CR10" s="549">
        <f>SUMIF(หนอนกออ้อย!$B$5:$B$48,ทดสอบ!$E10,หนอนกออ้อย!$G$5:$G$48)</f>
        <v>0</v>
      </c>
      <c r="CS10" s="549">
        <f>SUMIF('โรคแส้ดำ อ้อย '!$B$5:$B$48,ทดสอบ!$E10,'โรคแส้ดำ อ้อย '!$G$5:$G$48)</f>
        <v>0</v>
      </c>
      <c r="CT10" s="549">
        <f>SUMIF('โรคใบขาว อ้อย'!$B$5:$B$48,ทดสอบ!$E10,'โรคใบขาว อ้อย'!$G$5:$G$48)</f>
        <v>0</v>
      </c>
      <c r="CU10" s="549"/>
      <c r="CV10" s="565">
        <f>SUBTOTAL(9,CG10:CU10)</f>
        <v>0</v>
      </c>
      <c r="CW10" s="549"/>
      <c r="CX10" s="549">
        <f>SUMIF('หนอนกระทู้ข้าวโพดลายจุด (FAW)'!$B$5:$B$54,ทดสอบ!$E10,'หนอนกระทู้ข้าวโพดลายจุด (FAW)'!$F$5:$F$54)</f>
        <v>0</v>
      </c>
      <c r="CY10" s="549">
        <f>SUMIF(โรคฝักเน่า!$C$5:$C$57,ทดสอบ!$E10,โรคฝักเน่า!$G$5:$G$57)</f>
        <v>0</v>
      </c>
      <c r="CZ10" s="549"/>
      <c r="DA10" s="549"/>
      <c r="DB10" s="549"/>
      <c r="DC10" s="549"/>
      <c r="DD10" s="549"/>
      <c r="DE10" s="549"/>
      <c r="DF10" s="572">
        <f t="shared" ref="DF10:DF26" si="51">SUBTOTAL(9,CW10:DE10)</f>
        <v>0</v>
      </c>
      <c r="DG10" s="549">
        <f>SUMIF(โรคเหี่ยว!$B$5:$B$65,ทดสอบ!$E10,โรคเหี่ยว!$E$5:$E$65)</f>
        <v>0</v>
      </c>
      <c r="DH10" s="549"/>
      <c r="DI10" s="549"/>
      <c r="DJ10" s="549"/>
      <c r="DK10" s="549"/>
      <c r="DL10" s="574">
        <f>SUBTOTAL(9,DG10:DK10)</f>
        <v>0</v>
      </c>
      <c r="DM10" s="549"/>
      <c r="DN10" s="549"/>
      <c r="DO10" s="549"/>
      <c r="DP10" s="549"/>
      <c r="DQ10" s="549"/>
      <c r="DR10" s="550">
        <f>SUBTOTAL(9,DM10:DQ10)</f>
        <v>0</v>
      </c>
      <c r="DS10" s="549"/>
      <c r="DT10" s="549"/>
      <c r="DU10" s="549">
        <f>SUMIF('เพลี้ยไฟ ทุเรียน'!$B$5:$B$81,ทดสอบ!$E10,'เพลี้ยไฟ ทุเรียน'!$F$5:$F$81)</f>
        <v>0</v>
      </c>
      <c r="DV10" s="549">
        <f>SUMIF('เพลี้ยแป้ง ทุเรียน'!$B$5:$B$81,ทดสอบ!$E10,'เพลี้ยแป้ง ทุเรียน'!$F$5:$F$81)</f>
        <v>0</v>
      </c>
      <c r="DW10" s="549">
        <f>SUMIF(เพลี้ยไก่แจ้ทุเรียน!$B$5:$B$81,ทดสอบ!$E10,เพลี้ยไก่แจ้ทุเรียน!$F$5:$F$81)</f>
        <v>0</v>
      </c>
      <c r="DX10" s="549">
        <f>SUMIF(เพลี้ยหอยเกล็ด!$B$5:$B$81,ทดสอบ!$E10,เพลี้ยหอยเกล็ด!$F$5:$F$81)</f>
        <v>0</v>
      </c>
      <c r="DY10" s="549">
        <f>SUMIF(เพลี้ยจั๊กจั่นฝอย!$B$5:$B$81,ทดสอบ!$E10,เพลี้ยจั๊กจั่นฝอย!$F$5:$F$81)</f>
        <v>0</v>
      </c>
      <c r="DZ10" s="549">
        <f>SUMIF(หนอนเจาะเมล็ดทุเรียน!$B$5:$B$81,ทดสอบ!$E10,หนอนเจาะเมล็ดทุเรียน!$F$5:$F$81)</f>
        <v>0</v>
      </c>
      <c r="EA10" s="549">
        <f>SUMIF(ไรแดงทุเรียน!$B$5:$B$81,ทดสอบ!$E10,ไรแดงทุเรียน!$F$5:$F$81)</f>
        <v>0</v>
      </c>
      <c r="EB10" s="549"/>
      <c r="EC10" s="549">
        <f>SUMIF(โรครากเน่าโคนเน่า!$B$5:$B$81,ทดสอบ!$E10,โรครากเน่าโคนเน่า!$F$5:$F$81)</f>
        <v>0</v>
      </c>
      <c r="ED10" s="549">
        <f>SUMIF('โรคราดำ ทุเรียน'!$B$5:$B$81,ทดสอบ!$E10,'โรคราดำ ทุเรียน'!$F$5:$F$81)</f>
        <v>0</v>
      </c>
      <c r="EE10" s="549"/>
      <c r="EF10" s="549">
        <f>SUMIF(โรคผลเน่า!$B$6:$B$82,ทดสอบ!$E10,โรคผลเน่า!$F$6:$F$82)</f>
        <v>0</v>
      </c>
      <c r="EG10" s="549">
        <f>SUMIF(โรคราสีชมพู!$B$5:$B$81,ทดสอบ!$E10,โรคราสีชมพู!$F$5:$F$81)</f>
        <v>0</v>
      </c>
      <c r="EH10" s="549">
        <f>SUMIF(โรคใบติดหรือใบไหม้!$B$5:$B$81,ทดสอบ!$E10,โรคใบติดหรือใบไหม้!$F$5:$F$81)</f>
        <v>0</v>
      </c>
      <c r="EI10" s="549"/>
      <c r="EJ10" s="549">
        <f>SUMIF('โรคใบจุดสาหร่าย (durian)'!$B$5:$B$81,ทดสอบ!$E10,'โรคใบจุดสาหร่าย (durian)'!$F$5:$F$81)</f>
        <v>0</v>
      </c>
      <c r="EK10" s="549">
        <f>SUMIF(มอดเจาะลำต้นทุเรียน!$B$5:$B$81,ทดสอบ!$E10,มอดเจาะลำต้นทุเรียน!$F$5:$F$81)</f>
        <v>0</v>
      </c>
      <c r="EL10" s="549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549">
        <f>SUMIF(หนอนกินใบทุเรียน!$B$5:$B$81,ทดสอบ!$E10,หนอนกินใบทุเรียน!$F$5:$F$81)</f>
        <v>0</v>
      </c>
      <c r="EN10" s="549">
        <f>SUMIF(โรคกิ่งแห้งทุเรียน!$B$5:$B$81,ทดสอบ!$E10,โรคกิ่งแห้งทุเรียน!$F$5:$F$81)</f>
        <v>0</v>
      </c>
      <c r="EO10" s="551">
        <f>SUMIF(โรคแอนแทรกโนสทุเรียน!$B$5:$B$81,ทดสอบ!$E10,โรคแอนแทรกโนสทุเรียน!$F$5:$F$81)</f>
        <v>0</v>
      </c>
      <c r="EP10" s="549">
        <f>SUMIF(หนอนเจาะผล!$B$5:$B$81,ทดสอบ!$E10,หนอนเจาะผล!$F$5:$F$81)</f>
        <v>0</v>
      </c>
      <c r="EQ10" s="563">
        <f ca="1">SUBTOTAL(9,DS10:EP10)</f>
        <v>0</v>
      </c>
      <c r="ER10" s="549"/>
      <c r="ES10" s="549">
        <f>SUMIF('เพลี้ยไฟ (เงาะ)'!$B$5:$B$76,ทดสอบ!$E10,'เพลี้ยไฟ (เงาะ)'!$F$5:$F$76)</f>
        <v>0</v>
      </c>
      <c r="ET10" s="517">
        <f>SUMIF('เพลี้ยแป้ง (เงาะ)'!$B$5:$B$75,ทดสอบ!$E10,'เพลี้ยแป้ง (เงาะ)'!$F$5:$F$75)</f>
        <v>0</v>
      </c>
      <c r="EU10" s="549">
        <f>SUMIF(หนอนคืบกินใบ!$B$5:$B$75,ทดสอบ!$E10,หนอนคืบกินใบ!$F$5:$F$75)</f>
        <v>0</v>
      </c>
      <c r="EV10" s="549">
        <f>SUMIF('โรคราแป้ง (เงาะ)'!$B$5:$B$75,ทดสอบ!$E10,'โรคราแป้ง (เงาะ)'!$F$5:$F$75)</f>
        <v>0</v>
      </c>
      <c r="EW10" s="549"/>
      <c r="EX10" s="549">
        <f>SUMIF('โรคขอบใบแห้ง (เงาะ)'!$B$5:$B$76,ทดสอบ!$E10,'โรคขอบใบแห้ง (เงาะ)'!$F$5:$F$76)</f>
        <v>0</v>
      </c>
      <c r="EY10" s="549">
        <f>SUMIF(หนอนกินช่อดอก!$B$5:$B$76,ทดสอบ!$E10,หนอนกินช่อดอก!$F$5:$F$76)</f>
        <v>0</v>
      </c>
      <c r="EZ10" s="549">
        <f>SUMIF('โรคใบจุดสาหร่าย(เงาะ)'!$B$5:$B$75,ทดสอบ!$E10,'โรคใบจุดสาหร่าย(เงาะ)'!$F$5:$F$75)</f>
        <v>0</v>
      </c>
      <c r="FA10" s="567">
        <f>SUBTOTAL(9,ER10:EZ10)</f>
        <v>0</v>
      </c>
      <c r="FB10" s="549">
        <f>SUMIF('เพลี้ยไฟ (mangosteen)'!$B$5:$B$69,ทดสอบ!$E10,'เพลี้ยไฟ (mangosteen)'!$F$5:$F$69)</f>
        <v>0</v>
      </c>
      <c r="FC10" s="549">
        <f>SUMIF(หนอนชอนใบ!$B$5:$B$69,ทดสอบ!$E10,หนอนชอนใบ!$F$5:$F$69)</f>
        <v>0</v>
      </c>
      <c r="FD10" s="549">
        <f>SUMIF(หนอนกินใบ!$B$5:$B$69,ทดสอบ!$E10,หนอนกินใบ!$F$5:$F$69)</f>
        <v>0</v>
      </c>
      <c r="FE10" s="549">
        <f>SUMIF('ไรแดง(มังคุด)'!$B$5:$B$76,ทดสอบ!$E10,'ไรแดง(มังคุด)'!$F$5:$F$76)</f>
        <v>0</v>
      </c>
      <c r="FF10" s="549">
        <f>SUMIF(โรคแอนแทรคโนส!$B$5:$B$76,ทดสอบ!$E10,โรคแอนแทรคโนส!$F$5:$F$76)</f>
        <v>0</v>
      </c>
      <c r="FG10" s="549">
        <f>SUMIF('โรคใบจุดสาหร่าย (mangosteen)'!$B$5:$B$69,ทดสอบ!$E10,'โรคใบจุดสาหร่าย (mangosteen)'!$F$5:$F$69)</f>
        <v>0</v>
      </c>
      <c r="FH10" s="549">
        <f>SUMIF(โรคใบแห้งและขอบใบแห้ง!$B$5:$B$76,ทดสอบ!$E10,โรคใบแห้งและขอบใบแห้ง!$F$5:$F$76)</f>
        <v>0</v>
      </c>
      <c r="FI10" s="549">
        <f>SUMIF(เพลี้ยแป้ง!$B$5:$B$76,ทดสอบ!$E10,เพลี้ยแป้ง!$F$5:$F$76)</f>
        <v>0</v>
      </c>
      <c r="FJ10" s="549">
        <f>SUMIF('โรคใบจุด (mangosteen)'!$B$5:$B$69,ทดสอบ!$E10,'โรคใบจุด (mangosteen)'!$F$5:$F$69)</f>
        <v>0</v>
      </c>
      <c r="FK10" s="576">
        <f>SUBTOTAL(9,FB10:FJ10)</f>
        <v>0</v>
      </c>
      <c r="FL10" s="549">
        <f>SUMIF(โรคพุ่มไม้กวาด!$B$5:$B$79,ทดสอบ!$E10,โรคพุ่มไม้กวาด!$F$5:$F$79)</f>
        <v>0</v>
      </c>
      <c r="FM10" s="549">
        <f>SUMIF('เพลี้ยแป้ง (ลำไย)'!$B$5:$B$76,ทดสอบ!$E10,'เพลี้ยแป้ง (ลำไย)'!$F$5:$F$76)</f>
        <v>0</v>
      </c>
      <c r="FN10" s="549">
        <f>SUMIF('โรคราดำ (ลำไย)'!$B$5:$B$79,ทดสอบ!$E10,'โรคราดำ (ลำไย)'!$F$5:$F$79)</f>
        <v>0</v>
      </c>
      <c r="FO10" s="549">
        <f>SUMIF('หนอนคืบกินใบ (ลำไย)'!$B$5:$B$76,ทดสอบ!$E10,'หนอนคืบกินใบ (ลำไย)'!$F$5:$F$76)</f>
        <v>0</v>
      </c>
      <c r="FP10" s="549">
        <f>SUMIF(ไรกำมะหยี่!$B$5:$B$79,ทดสอบ!$E10,ไรกำมะหยี่!$F$5:$F$79)</f>
        <v>0</v>
      </c>
      <c r="FQ10" s="549">
        <f>SUMIF(หนอนม้วนใบ!$B$5:$B$79,ทดสอบ!$E10,หนอนม้วนใบ!$F$5:$F$79)</f>
        <v>0</v>
      </c>
      <c r="FR10" s="549">
        <f>SUMIF(หนอนเจาะกิ่งและลำต้น!$B$5:$B$80,ทดสอบ!$E10,หนอนเจาะกิ่งและลำต้น!$F$5:$F$80)</f>
        <v>0</v>
      </c>
      <c r="FS10" s="549">
        <f>SUMIF(เพลี้ยไฟลำไย!$B$5:$B$76,ทดสอบ!$E10,เพลี้ยไฟลำไย!$F$5:$F$76)</f>
        <v>0</v>
      </c>
      <c r="FT10" s="549">
        <f>SUMIF(หนอนกินดอกลำไย!$B$5:$B$76,ทดสอบ!$E10,หนอนกินดอกลำไย!$F$5:$F$76)</f>
        <v>0</v>
      </c>
      <c r="FU10" s="549">
        <f>SUMIF(มวนลำไย!$B$5:$B$79,ทดสอบ!$E10,มวนลำไย!$F$5:$F$79)</f>
        <v>0</v>
      </c>
      <c r="FV10" s="578">
        <f>SUBTOTAL(9,FL10:FU10)</f>
        <v>0</v>
      </c>
      <c r="FW10" s="550">
        <f t="shared" ref="FW10:FW26" ca="1" si="52">FV10+FK10+FA10+EQ10+DR10+DL10+DF10+CV10+CF10+BS10+BK10+BD10+AS10+AK10</f>
        <v>95630.31</v>
      </c>
      <c r="FX10" s="353">
        <f t="shared" ca="1" si="6"/>
        <v>95630.31</v>
      </c>
      <c r="FY10" s="319">
        <f t="shared" ca="1" si="31"/>
        <v>0</v>
      </c>
      <c r="GB10" s="384"/>
    </row>
    <row r="11" spans="1:184" s="110" customFormat="1" x14ac:dyDescent="0.55000000000000004">
      <c r="A11" s="303">
        <v>0</v>
      </c>
      <c r="B11" s="303">
        <f ca="1">IF(FW11&gt;0,1,"")</f>
        <v>1</v>
      </c>
      <c r="C11" s="303">
        <f ca="1">IF(B11=1,SUBTOTAL(2,$B$10:B11),"")</f>
        <v>2</v>
      </c>
      <c r="D11" s="279">
        <f ca="1">C11</f>
        <v>2</v>
      </c>
      <c r="E11" s="280" t="s">
        <v>117</v>
      </c>
      <c r="F11" s="295"/>
      <c r="G11" s="295"/>
      <c r="H11" s="295"/>
      <c r="I11" s="295"/>
      <c r="J11" s="291"/>
      <c r="K11" s="549">
        <f>SUMIF(หนอนห่อใบข้าว!$B$5:$B$76,ทดสอบ!$E11,หนอนห่อใบข้าว!$G$5:$G$76)</f>
        <v>0</v>
      </c>
      <c r="L11" s="549">
        <f>SUMIF(เพลี้ยกระโดดหลังขาว!$B$5:$B$76,ทดสอบ!$E11,เพลี้ยกระโดดหลังขาว!$G$5:$G$76)</f>
        <v>0</v>
      </c>
      <c r="M11" s="549">
        <f>SUMIF(โรคไหม้ข้าว!$B$5:$B$76,ทดสอบ!$E11,โรคไหม้ข้าว!$G$5:$G$76)</f>
        <v>0</v>
      </c>
      <c r="N11" s="549">
        <f>SUMIF(แมลงหวี่ขาว!$B$5:$B$76,ทดสอบ!$E11,แมลงหวี่ขาว!$G$5:$G$76)</f>
        <v>0</v>
      </c>
      <c r="O11" s="549">
        <f>SUMIF(เพลี้ยกระโดดสีน้ำตาล!$B$5:$B$77,ทดสอบ!$E11,เพลี้ยกระโดดสีน้ำตาล!$G$5:$G$77)</f>
        <v>0</v>
      </c>
      <c r="P11" s="549">
        <f>SUMIF(แมลงสิง!$B$5:$B$81,ทดสอบ!$E11,แมลงสิง!$G$5:$G$81)</f>
        <v>0</v>
      </c>
      <c r="Q11" s="549">
        <f>SUMIF(เพลี้ยไฟ!$B$5:$B$76,ทดสอบ!$E11,เพลี้ยไฟ!$G$5:$G$76)</f>
        <v>0</v>
      </c>
      <c r="R11" s="549">
        <f>SUMIF(แมลงดำหนาม1!$B$5:$B$81,ทดสอบ!$E11,แมลงดำหนาม1!$G$5:$G$81)</f>
        <v>0</v>
      </c>
      <c r="S11" s="549">
        <f>SUMIF(โรคขอบใบแห้ง!$B$5:$B$78,ทดสอบ!$E11,โรคขอบใบแห้ง!$G$5:$G$78)</f>
        <v>0</v>
      </c>
      <c r="T11" s="549">
        <f>SUMIF(โรคกาบใบแห้ง!$B$5:$B$81,ทดสอบ!$E11,โรคกาบใบแห้ง!$G$5:$G$81)</f>
        <v>0</v>
      </c>
      <c r="U11" s="549">
        <f>SUMIF(โรคใบจุดสีน้ำตาล!$B$5:$B$77,ทดสอบ!$E11,โรคใบจุดสีน้ำตาล!$G$5:$G$77)</f>
        <v>0</v>
      </c>
      <c r="V11" s="549">
        <f>SUMIF(หนอนกระทู้กล้า!$B$5:$B$76,ทดสอบ!$E11,หนอนกระทู้กล้า!$G$5:$G$76)</f>
        <v>0</v>
      </c>
      <c r="W11" s="549">
        <f>SUMIF(โรคใบขีดโปร่งแสง!$B$5:$B$81,ทดสอบ!$E11,โรคใบขีดโปร่งแสง!$G$5:$G$81)</f>
        <v>0</v>
      </c>
      <c r="X11" s="549">
        <f>SUMIF(โรคใบขีดสีน้ำตาล!$B$5:$B$77,ทดสอบ!$E11,โรคใบขีดสีน้ำตาล!$G$5:$G$77)</f>
        <v>0</v>
      </c>
      <c r="Y11" s="549">
        <f>SUMIF(หนอนกัดใบข้าว!$B$5:$B$81,ทดสอบ!$E11,หนอนกัดใบข้าว!$G$5:$G$81)</f>
        <v>0</v>
      </c>
      <c r="Z11" s="549">
        <f>SUMIF(แมลงหล่า!$B$5:$B$81,ทดสอบ!$E11,แมลงหล่า!$G$5:$G$81)</f>
        <v>0</v>
      </c>
      <c r="AA11" s="549">
        <f>SUMIF(แมลงบั่ว!$B$5:$B$77,ทดสอบ!$E11,แมลงบั่ว!$G$5:$G$77)</f>
        <v>0</v>
      </c>
      <c r="AB11" s="549">
        <f>SUMIF(โรคเมล็ดด่าง!$B$5:$B$81,ทดสอบ!$E11,โรคเมล็ดด่าง!$G$5:$G$81)</f>
        <v>0</v>
      </c>
      <c r="AC11" s="549">
        <f>SUMIF(ด้วงดำ!$B$5:$B$81,ทดสอบ!$E11,ด้วงดำ!$G$5:$G$81)</f>
        <v>0</v>
      </c>
      <c r="AD11" s="549">
        <f>SUMIF(ตั๊กแตนหนวดสั้น!$B$5:$B$81,ทดสอบ!$E11,ตั๊กแตนหนวดสั้น!$G$5:$G$81)</f>
        <v>0</v>
      </c>
      <c r="AE11" s="549">
        <f>SUMIF(หนอนกอข้าว!$B$5:$B$77,ทดสอบ!$E11,หนอนกอข้าว!$G$5:$G$77)</f>
        <v>0</v>
      </c>
      <c r="AF11" s="549">
        <f>SUMIF(หนอนกระทู้ข้าว!$B$5:$B$81,ทดสอบ!$E11,หนอนกระทู้ข้าว!$G$5:$G$81)</f>
        <v>0</v>
      </c>
      <c r="AG11" s="549">
        <f>SUMIF(โรคกาบใบเน่า!$B$5:$B$81,ทดสอบ!$E11,โรคกาบใบเน่า!$G$5:$G$81)</f>
        <v>0</v>
      </c>
      <c r="AH11" s="549">
        <f>SUMIF(เพลี้ยจั๊กจั่นสีเขียว!$B$5:$B$80,ทดสอบ!$E11,เพลี้ยจั๊กจั่นสีเขียว!$G$5:$G$80)</f>
        <v>0</v>
      </c>
      <c r="AI11" s="549">
        <f>SUMIF(หอยเชอรี่!$B$5:$B$81,ทดสอบ!$E11,หอยเชอรี่!$G$5:$G$81)</f>
        <v>0</v>
      </c>
      <c r="AJ11" s="549">
        <f>SUMIF(โรคใบสีส้ม!$B$5:$B$77,ทดสอบ!$E11,โรคใบสีส้ม!$G$5:$G$77)</f>
        <v>0</v>
      </c>
      <c r="AK11" s="563">
        <f>SUBTOTAL(9,K11:AJ11)</f>
        <v>0</v>
      </c>
      <c r="AL11" s="549">
        <f>SUMIF(หนอนหัวดำ!$B$6:$B$75,ทดสอบ!$E11,หนอนหัวดำ!$M$6:$M$75)</f>
        <v>0</v>
      </c>
      <c r="AM11" s="517">
        <f>SUMIF(แมลงดำหนาม!$B$6:$B$75,ทดสอบ!$E11,แมลงดำหนาม!$M$6:$M$75)</f>
        <v>0</v>
      </c>
      <c r="AN11" s="549">
        <f>SUMIF('ด้วงแรด มะพร้าว'!$B$6:$B$75,ทดสอบ!$E11,'ด้วงแรด มะพร้าว'!$I$6:$I$75)</f>
        <v>0</v>
      </c>
      <c r="AO11" s="549">
        <f>SUMIF(ด้วงงวง!$B$6:$B$75,ทดสอบ!$E11,ด้วงงวง!$I$6:$I$75)</f>
        <v>0</v>
      </c>
      <c r="AP11" s="549">
        <f>SUMIF(ไรสี่ขามะพร้าว!$B$6:$B$75,ทดสอบ!$E11,ไรสี่ขามะพร้าว!$I$6:$I$75)</f>
        <v>0</v>
      </c>
      <c r="AQ11" s="549">
        <f>SUMIF(หนอนพาราซา!$C$6:$C$67,ทดสอบ!$E11,หนอนพาราซา!$J$6:$J$67)</f>
        <v>0</v>
      </c>
      <c r="AR11" s="549">
        <f>SUMIF(หนอนกินใบมะพร้าว!$C$6:$C$67,ทดสอบ!$E11,หนอนกินใบมะพร้าว!$J$6:$J$67)</f>
        <v>0</v>
      </c>
      <c r="AS11" s="565">
        <f t="shared" ref="AS11:AS26" si="53">SUBTOTAL(9,AL11:AR11)</f>
        <v>0</v>
      </c>
      <c r="AT11" s="549">
        <f>SUMIF('ด้วงแรด ปาล์ม'!$B$5:$B$73,ทดสอบ!$E11,'ด้วงแรด ปาล์ม'!$F$5:$F$73)</f>
        <v>0</v>
      </c>
      <c r="AU11" s="549">
        <f>SUMIF(หนอนปลอกเล็ก!$B$5:$B$73,ทดสอบ!$E11,หนอนปลอกเล็ก!$F$5:$F$73)</f>
        <v>0</v>
      </c>
      <c r="AV11" s="549">
        <f>SUMIF(ด้วงกุหลาบ!$B$5:$B$73,ทดสอบ!$E11,ด้วงกุหลาบ!$F$5:$F$73)</f>
        <v>0</v>
      </c>
      <c r="AW11" s="549">
        <f>SUMIF(โรคทะลายเน่า!$B$5:$B$73,ทดสอบ!$E11,โรคทะลายเน่า!$F$5:$F$73)</f>
        <v>0</v>
      </c>
      <c r="AX11" s="549">
        <f>SUMIF(โรคลำต้นเน่า!$B$5:$B$73,ทดสอบ!$E11,โรคลำต้นเน่า!$F$5:$F$73)</f>
        <v>0</v>
      </c>
      <c r="AY11" s="549">
        <f>SUMIF('โรคใบจุด ปาล์ม'!$B$5:$B$73,ทดสอบ!$E11,'โรคใบจุด ปาล์ม'!$F$5:$F$73)</f>
        <v>0</v>
      </c>
      <c r="AZ11" s="549">
        <f>SUMIF(โรคก้านทางใบเน่า!$C$5:$C$71,ทดสอบ!$E11,โรคก้านทางใบเน่า!$G$5:$G$71)</f>
        <v>0</v>
      </c>
      <c r="BA11" s="549">
        <f>SUMIF(หนอนหน้าแมว!$B$5:$B$73,ทดสอบ!$E11,หนอนหน้าแมว!$F$5:$F$73)</f>
        <v>0</v>
      </c>
      <c r="BB11" s="551">
        <f>SUMIF('หนอนหัวดำ ปาล์ม'!$B$5:$B$73,ทดสอบ!$E11,'หนอนหัวดำ ปาล์ม'!$F$5:$F$73)</f>
        <v>0</v>
      </c>
      <c r="BC11" s="549">
        <f>SUMIF('โรคใบจุดสาหร่าย ปาล์ม'!$B$5:$B$73,ทดสอบ!$E11,'โรคใบจุดสาหร่าย ปาล์ม'!$F$5:$F$73)</f>
        <v>0</v>
      </c>
      <c r="BD11" s="567">
        <f t="shared" ref="BD11:BD26" si="54">SUBTOTAL(9,AT11:BC11)</f>
        <v>0</v>
      </c>
      <c r="BE11" s="549">
        <f>SUMIF(โรครากขาว!$B$5:$B$72,ทดสอบ!$E11,โรครากขาว!$F$5:$F$72)</f>
        <v>0</v>
      </c>
      <c r="BF11" s="549">
        <f>SUMIF(โรคใบร่วงยางพาราชนิดใหม่!$B$5:$B$72,ทดสอบ!$E11,โรคใบร่วงยางพาราชนิดใหม่!$F$5:$F$72)</f>
        <v>0</v>
      </c>
      <c r="BG11" s="549">
        <f>SUMIF(โรคใบร่วงยางพารา!$B$5:$B$72,ทดสอบ!$E11,โรคใบร่วงยางพารา!$F$5:$F$72)</f>
        <v>0</v>
      </c>
      <c r="BH11" s="549">
        <f>SUMIF(โรคราแป้งยางพารา!$B$5:$B$72,ทดสอบ!$E11,โรคราแป้งยางพารา!$F$5:$F$72)</f>
        <v>0</v>
      </c>
      <c r="BI11" s="551">
        <f>SUMIF(โรคเส้นดำยางพารา!$B$5:$B$72,ทดสอบ!$E11,โรคเส้นดำยางพารา!$F$5:$F$72)</f>
        <v>0</v>
      </c>
      <c r="BJ11" s="549">
        <f>SUMIF(โรคหน้ายางแห้ง!$B$5:$B$72,ทดสอบ!$E11,โรคหน้ายางแห้ง!$F$5:$F$72)</f>
        <v>0</v>
      </c>
      <c r="BK11" s="568">
        <f t="shared" ref="BK11:BK26" si="55">SUBTOTAL(9,BE11:BJ11)</f>
        <v>0</v>
      </c>
      <c r="BL11" s="549">
        <f>SUMIF(โรคราสนิม!$C$5:$C$64,ทดสอบ!$E11,โรคราสนิม!$G$5:$G$64)</f>
        <v>0</v>
      </c>
      <c r="BM11" s="549">
        <f>SUMIF(หนอนกาแฟสีแดง!$C$5:$C$64,ทดสอบ!$E11,หนอนกาแฟสีแดง!$G$5:$G$64)</f>
        <v>7.5</v>
      </c>
      <c r="BN11" s="549">
        <v>0</v>
      </c>
      <c r="BO11" s="549">
        <f ca="1">SUMIF(หนอนเจาะกิ่งลำต้น!$C$5:$C465,ทดสอบ!$E11,หนอนเจาะกิ่งลำต้น!$G$5:$G$64)</f>
        <v>0</v>
      </c>
      <c r="BP11" s="551">
        <f>SUMIF(มอดเจาะเมล็ดกาแฟ!$C$5:$C$64,ทดสอบ!$E11,มอดเจาะเมล็ดกาแฟ!$G$5:$G$64)</f>
        <v>0</v>
      </c>
      <c r="BQ11" s="549">
        <f>SUMIF('ด้วงหนวดยาว (กาแฟ)'!$C$5:$C$64,ทดสอบ!$E11,'ด้วงหนวดยาว (กาแฟ)'!$G$5:$G$64)</f>
        <v>0</v>
      </c>
      <c r="BR11" s="549">
        <f>SUMIF(มอดเจาะผลกาแฟ!$C$5:$C$64,ทดสอบ!$E11,มอดเจาะผลกาแฟ!$G$5:$G$64)</f>
        <v>0</v>
      </c>
      <c r="BS11" s="570">
        <f t="shared" ref="BS11:BS26" ca="1" si="56">SUBTOTAL(9,BL11:BR11)</f>
        <v>7.5</v>
      </c>
      <c r="BT11" s="549">
        <f>SUMIF(เพลี้ยแป้งมัน!$B$5:$B$59,ทดสอบ!$E11,เพลี้ยแป้งมัน!$H$5:$H$59)</f>
        <v>0</v>
      </c>
      <c r="BU11" s="551">
        <f>SUMIF('โรคใบไหม้ (มัน)'!$B$5:$B$58,ทดสอบ!$E11,'โรคใบไหม้ (มัน)'!$H$5:$H$58)</f>
        <v>0</v>
      </c>
      <c r="BV11" s="549">
        <f>SUMIF(ไรแดง!$B$5:$B$59,ทดสอบ!$E11,ไรแดง!$H$5:$H$59)</f>
        <v>0</v>
      </c>
      <c r="BW11" s="549" t="s">
        <v>2</v>
      </c>
      <c r="BX11" s="549"/>
      <c r="BY11" s="549"/>
      <c r="BZ11" s="549"/>
      <c r="CA11" s="549"/>
      <c r="CB11" s="549">
        <f>SUMIF(โรคโคนเน่าหัวเน่า!$B$5:$B$59,ทดสอบ!$E11,โรคโคนเน่าหัวเน่า!$H$5:$H$59)</f>
        <v>0</v>
      </c>
      <c r="CC11" s="549"/>
      <c r="CD11" s="549">
        <f>SUMIF(โรคพุ่มแจ้!$B$5:$B$58,ทดสอบ!$E11,โรคพุ่มแจ้!$H$5:$H$58)</f>
        <v>0</v>
      </c>
      <c r="CE11" s="549">
        <f>SUMIF(โรคใบด่างมันสำปะหลัง!$B$5:$B$59,ทดสอบ!$E11,โรคใบด่างมันสำปะหลัง!$H$5:$H$59)</f>
        <v>0</v>
      </c>
      <c r="CF11" s="563">
        <f t="shared" si="50"/>
        <v>0</v>
      </c>
      <c r="CG11" s="549">
        <f>SUMIF(หนอนกออ้อย!$B$5:$B$48,ทดสอบ!$E11,หนอนกออ้อย!$G$5:$G$48)</f>
        <v>0</v>
      </c>
      <c r="CH11" s="549">
        <f>SUMIF('ด้วงหนวดยาว อ้อย'!$B$5:$B$48,ทดสอบ!$E11,'ด้วงหนวดยาว อ้อย'!$G$5:$G$48)</f>
        <v>0</v>
      </c>
      <c r="CI11" s="549"/>
      <c r="CJ11" s="549"/>
      <c r="CK11" s="549"/>
      <c r="CL11" s="549"/>
      <c r="CM11" s="549"/>
      <c r="CN11" s="549"/>
      <c r="CO11" s="549"/>
      <c r="CP11" s="549"/>
      <c r="CQ11" s="549"/>
      <c r="CR11" s="549"/>
      <c r="CS11" s="549">
        <f>SUMIF('โรคแส้ดำ อ้อย '!$B$5:$B$48,ทดสอบ!$E11,'โรคแส้ดำ อ้อย '!$G$5:$G$48)</f>
        <v>0</v>
      </c>
      <c r="CT11" s="549">
        <f>SUMIF('โรคใบขาว อ้อย'!$B$5:$B$48,ทดสอบ!$E11,'โรคใบขาว อ้อย'!$G$5:$G$48)</f>
        <v>0</v>
      </c>
      <c r="CU11" s="549"/>
      <c r="CV11" s="565">
        <f t="shared" ref="CV11:CV26" si="57">SUBTOTAL(9,CG11:CU11)</f>
        <v>0</v>
      </c>
      <c r="CW11" s="549"/>
      <c r="CX11" s="549">
        <f>SUMIF('หนอนกระทู้ข้าวโพดลายจุด (FAW)'!$B$5:$B$54,ทดสอบ!$E11,'หนอนกระทู้ข้าวโพดลายจุด (FAW)'!$F$5:$F$54)</f>
        <v>8</v>
      </c>
      <c r="CY11" s="549">
        <f>SUMIF(โรคฝักเน่า!$C$5:$C$57,ทดสอบ!$E11,โรคฝักเน่า!$G$5:$G$57)</f>
        <v>0</v>
      </c>
      <c r="CZ11" s="549"/>
      <c r="DA11" s="549"/>
      <c r="DB11" s="549"/>
      <c r="DC11" s="549"/>
      <c r="DD11" s="549"/>
      <c r="DE11" s="549"/>
      <c r="DF11" s="572">
        <f t="shared" si="51"/>
        <v>8</v>
      </c>
      <c r="DG11" s="549">
        <f>SUMIF(โรคเหี่ยว!$B$5:$B$65,ทดสอบ!$E11,โรคเหี่ยว!$E$5:$E$65)</f>
        <v>0</v>
      </c>
      <c r="DH11" s="549"/>
      <c r="DI11" s="549"/>
      <c r="DJ11" s="549"/>
      <c r="DK11" s="549"/>
      <c r="DL11" s="574">
        <f t="shared" ref="DL11:DL26" si="58">SUBTOTAL(9,DG11:DK11)</f>
        <v>0</v>
      </c>
      <c r="DM11" s="549"/>
      <c r="DN11" s="549"/>
      <c r="DO11" s="549"/>
      <c r="DP11" s="549"/>
      <c r="DQ11" s="549"/>
      <c r="DR11" s="550">
        <f t="shared" ref="DR11:DR26" si="59">SUBTOTAL(9,DM11:DQ11)</f>
        <v>0</v>
      </c>
      <c r="DS11" s="549"/>
      <c r="DT11" s="549"/>
      <c r="DU11" s="549">
        <f>SUMIF('เพลี้ยไฟ ทุเรียน'!$B$5:$B$81,ทดสอบ!$E11,'เพลี้ยไฟ ทุเรียน'!$F$5:$F$81)</f>
        <v>0</v>
      </c>
      <c r="DV11" s="549">
        <f>SUMIF('เพลี้ยแป้ง ทุเรียน'!$B$5:$B$81,ทดสอบ!$E11,'เพลี้ยแป้ง ทุเรียน'!$F$5:$F$81)</f>
        <v>0</v>
      </c>
      <c r="DW11" s="549">
        <f>SUMIF(เพลี้ยไก่แจ้ทุเรียน!$B$5:$B$81,ทดสอบ!$E11,เพลี้ยไก่แจ้ทุเรียน!$F$5:$F$81)</f>
        <v>0</v>
      </c>
      <c r="DX11" s="549">
        <f>SUMIF(เพลี้ยหอยเกล็ด!$B$5:$B$81,ทดสอบ!$E11,เพลี้ยหอยเกล็ด!$F$5:$F$81)</f>
        <v>0</v>
      </c>
      <c r="DY11" s="549">
        <f>SUMIF(เพลี้ยจั๊กจั่นฝอย!$B$5:$B$81,ทดสอบ!$E11,เพลี้ยจั๊กจั่นฝอย!$F$5:$F$81)</f>
        <v>0</v>
      </c>
      <c r="DZ11" s="549">
        <f>SUMIF(หนอนเจาะเมล็ดทุเรียน!$B$5:$B$81,ทดสอบ!$E11,หนอนเจาะเมล็ดทุเรียน!$F$5:$F$81)</f>
        <v>0</v>
      </c>
      <c r="EA11" s="549">
        <f>SUMIF(ไรแดงทุเรียน!$B$5:$B$81,ทดสอบ!$E11,ไรแดงทุเรียน!$F$5:$F$81)</f>
        <v>0</v>
      </c>
      <c r="EB11" s="549"/>
      <c r="EC11" s="549">
        <f>SUMIF(โรครากเน่าโคนเน่า!$B$5:$B$81,ทดสอบ!$E11,โรครากเน่าโคนเน่า!$F$5:$F$81)</f>
        <v>0</v>
      </c>
      <c r="ED11" s="549">
        <f>SUMIF('โรคราดำ ทุเรียน'!$B$5:$B$81,ทดสอบ!$E11,'โรคราดำ ทุเรียน'!$F$5:$F$81)</f>
        <v>0</v>
      </c>
      <c r="EE11" s="549"/>
      <c r="EF11" s="549">
        <f>SUMIF(โรคผลเน่า!$B$6:$B$82,ทดสอบ!$E11,โรคผลเน่า!$F$6:$F$82)</f>
        <v>0</v>
      </c>
      <c r="EG11" s="549">
        <f>SUMIF(โรคราสีชมพู!$B$5:$B$81,ทดสอบ!$E11,โรคราสีชมพู!$F$5:$F$81)</f>
        <v>0</v>
      </c>
      <c r="EH11" s="549">
        <f>SUMIF(โรคใบติดหรือใบไหม้!$B$5:$B$81,ทดสอบ!$E11,โรคใบติดหรือใบไหม้!$F$5:$F$81)</f>
        <v>0</v>
      </c>
      <c r="EI11" s="549"/>
      <c r="EJ11" s="549">
        <f>SUMIF('โรคใบจุดสาหร่าย (durian)'!$B$5:$B$81,ทดสอบ!$E11,'โรคใบจุดสาหร่าย (durian)'!$F$5:$F$81)</f>
        <v>0</v>
      </c>
      <c r="EK11" s="549">
        <f>SUMIF(มอดเจาะลำต้นทุเรียน!$B$5:$B$81,ทดสอบ!$E11,มอดเจาะลำต้นทุเรียน!$F$5:$F$81)</f>
        <v>0</v>
      </c>
      <c r="EL11" s="549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549">
        <f>SUMIF(หนอนกินใบทุเรียน!$B$5:$B$81,ทดสอบ!$E11,หนอนกินใบทุเรียน!$F$5:$F$81)</f>
        <v>0</v>
      </c>
      <c r="EN11" s="549">
        <f>SUMIF(โรคกิ่งแห้งทุเรียน!$B$5:$B$81,ทดสอบ!$E11,โรคกิ่งแห้งทุเรียน!$F$5:$F$81)</f>
        <v>0</v>
      </c>
      <c r="EO11" s="551">
        <f>SUMIF(โรคแอนแทรกโนสทุเรียน!$B$5:$B$81,ทดสอบ!$E11,โรคแอนแทรกโนสทุเรียน!$F$5:$F$81)</f>
        <v>0</v>
      </c>
      <c r="EP11" s="549">
        <f>SUMIF(หนอนเจาะผล!$B$5:$B$81,ทดสอบ!$E11,หนอนเจาะผล!$F$5:$F$81)</f>
        <v>0</v>
      </c>
      <c r="EQ11" s="563">
        <f t="shared" ref="EQ11:EQ26" ca="1" si="60">SUBTOTAL(9,DS11:EP11)</f>
        <v>0</v>
      </c>
      <c r="ER11" s="549"/>
      <c r="ES11" s="549">
        <f>SUMIF('เพลี้ยไฟ (เงาะ)'!$B$5:$B$76,ทดสอบ!$E11,'เพลี้ยไฟ (เงาะ)'!$F$5:$F$76)</f>
        <v>0</v>
      </c>
      <c r="ET11" s="517">
        <f>SUMIF('เพลี้ยแป้ง (เงาะ)'!$B$5:$B$75,ทดสอบ!$E11,'เพลี้ยแป้ง (เงาะ)'!$F$5:$F$75)</f>
        <v>0</v>
      </c>
      <c r="EU11" s="549">
        <f>SUMIF(หนอนคืบกินใบ!$B$5:$B$75,ทดสอบ!$E11,หนอนคืบกินใบ!$F$5:$F$75)</f>
        <v>0</v>
      </c>
      <c r="EV11" s="549">
        <f>SUMIF('โรคราแป้ง (เงาะ)'!$B$5:$B$75,ทดสอบ!$E11,'โรคราแป้ง (เงาะ)'!$F$5:$F$75)</f>
        <v>0</v>
      </c>
      <c r="EW11" s="549"/>
      <c r="EX11" s="549">
        <f>SUMIF('โรคขอบใบแห้ง (เงาะ)'!$B$5:$B$76,ทดสอบ!$E11,'โรคขอบใบแห้ง (เงาะ)'!$F$5:$F$76)</f>
        <v>0</v>
      </c>
      <c r="EY11" s="549">
        <f>SUMIF(หนอนกินช่อดอก!$B$5:$B$76,ทดสอบ!$E11,หนอนกินช่อดอก!$F$5:$F$76)</f>
        <v>0</v>
      </c>
      <c r="EZ11" s="549">
        <f>SUMIF('โรคใบจุดสาหร่าย(เงาะ)'!$B$5:$B$75,ทดสอบ!$E11,'โรคใบจุดสาหร่าย(เงาะ)'!$F$5:$F$75)</f>
        <v>0</v>
      </c>
      <c r="FA11" s="567">
        <f t="shared" ref="FA11:FA26" si="61">SUBTOTAL(9,ER11:EZ11)</f>
        <v>0</v>
      </c>
      <c r="FB11" s="549">
        <f>SUMIF('เพลี้ยไฟ (mangosteen)'!$B$5:$B$69,ทดสอบ!$E11,'เพลี้ยไฟ (mangosteen)'!$F$5:$F$69)</f>
        <v>0</v>
      </c>
      <c r="FC11" s="549">
        <f>SUMIF(หนอนชอนใบ!$B$5:$B$69,ทดสอบ!$E11,หนอนชอนใบ!$F$5:$F$69)</f>
        <v>0</v>
      </c>
      <c r="FD11" s="549">
        <f>SUMIF(หนอนกินใบ!$B$5:$B$69,ทดสอบ!$E11,หนอนกินใบ!$F$5:$F$69)</f>
        <v>0</v>
      </c>
      <c r="FE11" s="549">
        <f>SUMIF('ไรแดง(มังคุด)'!$B$5:$B$76,ทดสอบ!$E11,'ไรแดง(มังคุด)'!$F$5:$F$76)</f>
        <v>0</v>
      </c>
      <c r="FF11" s="549">
        <f>SUMIF(โรคแอนแทรคโนส!$B$5:$B$76,ทดสอบ!$E11,โรคแอนแทรคโนส!$F$5:$F$76)</f>
        <v>0</v>
      </c>
      <c r="FG11" s="549">
        <f>SUMIF('โรคใบจุดสาหร่าย (mangosteen)'!$B$5:$B$69,ทดสอบ!$E11,'โรคใบจุดสาหร่าย (mangosteen)'!$F$5:$F$69)</f>
        <v>0</v>
      </c>
      <c r="FH11" s="549">
        <f>SUMIF(โรคใบแห้งและขอบใบแห้ง!$B$5:$B$76,ทดสอบ!$E11,โรคใบแห้งและขอบใบแห้ง!$F$5:$F$76)</f>
        <v>0</v>
      </c>
      <c r="FI11" s="549">
        <f>SUMIF(เพลี้ยแป้ง!$B$5:$B$76,ทดสอบ!$E11,เพลี้ยแป้ง!$F$5:$F$76)</f>
        <v>0</v>
      </c>
      <c r="FJ11" s="549">
        <f>SUMIF('โรคใบจุด (mangosteen)'!$B$5:$B$69,ทดสอบ!$E11,'โรคใบจุด (mangosteen)'!$F$5:$F$69)</f>
        <v>0</v>
      </c>
      <c r="FK11" s="576">
        <f t="shared" ref="FK11:FK26" si="62">SUBTOTAL(9,FB11:FJ11)</f>
        <v>0</v>
      </c>
      <c r="FL11" s="549">
        <f>SUMIF(โรคพุ่มไม้กวาด!$B$5:$B$79,ทดสอบ!$E11,โรคพุ่มไม้กวาด!$F$5:$F$79)</f>
        <v>0</v>
      </c>
      <c r="FM11" s="549">
        <f>SUMIF('เพลี้ยแป้ง (ลำไย)'!$B$5:$B$76,ทดสอบ!$E11,'เพลี้ยแป้ง (ลำไย)'!$F$5:$F$76)</f>
        <v>46</v>
      </c>
      <c r="FN11" s="549">
        <f>SUMIF('โรคราดำ (ลำไย)'!$B$5:$B$79,ทดสอบ!$E11,'โรคราดำ (ลำไย)'!$F$5:$F$79)</f>
        <v>19</v>
      </c>
      <c r="FO11" s="549">
        <f>SUMIF('หนอนคืบกินใบ (ลำไย)'!$B$5:$B$76,ทดสอบ!$E11,'หนอนคืบกินใบ (ลำไย)'!$F$5:$F$76)</f>
        <v>0</v>
      </c>
      <c r="FP11" s="549">
        <f>SUMIF(ไรกำมะหยี่!$B$5:$B$79,ทดสอบ!$E11,ไรกำมะหยี่!$F$5:$F$79)</f>
        <v>1</v>
      </c>
      <c r="FQ11" s="549">
        <f>SUMIF(หนอนม้วนใบ!$B$5:$B$79,ทดสอบ!$E11,หนอนม้วนใบ!$F$5:$F$79)</f>
        <v>11</v>
      </c>
      <c r="FR11" s="549">
        <f>SUMIF(หนอนเจาะกิ่งและลำต้น!$B$5:$B$80,ทดสอบ!$E11,หนอนเจาะกิ่งและลำต้น!$F$5:$F$80)</f>
        <v>0</v>
      </c>
      <c r="FS11" s="549">
        <f>SUMIF(เพลี้ยไฟลำไย!$B$5:$B$76,ทดสอบ!$E11,เพลี้ยไฟลำไย!$F$5:$F$76)</f>
        <v>0</v>
      </c>
      <c r="FT11" s="549">
        <f>SUMIF(หนอนกินดอกลำไย!$B$5:$B$76,ทดสอบ!$E11,หนอนกินดอกลำไย!$F$5:$F$76)</f>
        <v>0</v>
      </c>
      <c r="FU11" s="549">
        <f>SUMIF(มวนลำไย!$B$5:$B$79,ทดสอบ!$E11,มวนลำไย!$F$5:$F$79)</f>
        <v>8</v>
      </c>
      <c r="FV11" s="578">
        <f t="shared" ref="FV11:FV26" si="63">SUBTOTAL(9,FL11:FU11)</f>
        <v>85</v>
      </c>
      <c r="FW11" s="550">
        <f t="shared" ca="1" si="52"/>
        <v>100.5</v>
      </c>
      <c r="FX11" s="353">
        <f t="shared" ca="1" si="6"/>
        <v>100.5</v>
      </c>
      <c r="FY11" s="319">
        <f t="shared" ca="1" si="31"/>
        <v>0</v>
      </c>
      <c r="GB11" s="385"/>
    </row>
    <row r="12" spans="1:184" s="110" customFormat="1" hidden="1" x14ac:dyDescent="0.55000000000000004">
      <c r="A12" s="303">
        <v>0</v>
      </c>
      <c r="B12" s="303" t="str">
        <f t="shared" si="49"/>
        <v/>
      </c>
      <c r="C12" s="303" t="str">
        <f>IF(B12=1,SUBTOTAL(2,$B$10:B12),"")</f>
        <v/>
      </c>
      <c r="D12" s="279" t="str">
        <f t="shared" ref="D12:D26" si="64">C12</f>
        <v/>
      </c>
      <c r="E12" s="280" t="s">
        <v>118</v>
      </c>
      <c r="F12" s="295"/>
      <c r="G12" s="295"/>
      <c r="H12" s="295"/>
      <c r="I12" s="295"/>
      <c r="J12" s="291"/>
      <c r="K12" s="549">
        <f>SUMIF(หนอนห่อใบข้าว!$B$5:$B$76,ทดสอบ!$E12,หนอนห่อใบข้าว!$G$5:$G$76)</f>
        <v>0</v>
      </c>
      <c r="L12" s="549">
        <f>SUMIF(เพลี้ยกระโดดหลังขาว!$B$5:$B$76,ทดสอบ!$E12,เพลี้ยกระโดดหลังขาว!$G$5:$G$76)</f>
        <v>0</v>
      </c>
      <c r="M12" s="549">
        <f>SUMIF(โรคไหม้ข้าว!$B$5:$B$76,ทดสอบ!$E12,โรคไหม้ข้าว!$G$5:$G$76)</f>
        <v>0</v>
      </c>
      <c r="N12" s="549">
        <f>SUMIF(แมลงหวี่ขาว!$B$5:$B$76,ทดสอบ!$E12,แมลงหวี่ขาว!$G$5:$G$76)</f>
        <v>0</v>
      </c>
      <c r="O12" s="549">
        <f>SUMIF(เพลี้ยกระโดดสีน้ำตาล!$B$5:$B$77,ทดสอบ!$E12,เพลี้ยกระโดดสีน้ำตาล!$G$5:$G$77)</f>
        <v>0</v>
      </c>
      <c r="P12" s="549">
        <f>SUMIF(แมลงสิง!$B$5:$B$81,ทดสอบ!$E12,แมลงสิง!$G$5:$G$81)</f>
        <v>0</v>
      </c>
      <c r="Q12" s="549">
        <f>SUMIF(เพลี้ยไฟ!$B$5:$B$76,ทดสอบ!$E12,เพลี้ยไฟ!$G$5:$G$76)</f>
        <v>0</v>
      </c>
      <c r="R12" s="549">
        <f>SUMIF(แมลงดำหนาม1!$B$5:$B$81,ทดสอบ!$E12,แมลงดำหนาม1!$G$5:$G$81)</f>
        <v>0</v>
      </c>
      <c r="S12" s="549">
        <f>SUMIF(โรคขอบใบแห้ง!$B$5:$B$78,ทดสอบ!$E12,โรคขอบใบแห้ง!$G$5:$G$78)</f>
        <v>0</v>
      </c>
      <c r="T12" s="549">
        <f>SUMIF(โรคกาบใบแห้ง!$B$5:$B$81,ทดสอบ!$E12,โรคกาบใบแห้ง!$G$5:$G$81)</f>
        <v>0</v>
      </c>
      <c r="U12" s="549">
        <f>SUMIF(โรคใบจุดสีน้ำตาล!$B$5:$B$77,ทดสอบ!$E12,โรคใบจุดสีน้ำตาล!$G$5:$G$77)</f>
        <v>0</v>
      </c>
      <c r="V12" s="549">
        <f>SUMIF(หนอนกระทู้กล้า!$B$5:$B$76,ทดสอบ!$E12,หนอนกระทู้กล้า!$G$5:$G$76)</f>
        <v>0</v>
      </c>
      <c r="W12" s="549">
        <f>SUMIF(โรคใบขีดโปร่งแสง!$B$5:$B$81,ทดสอบ!$E12,โรคใบขีดโปร่งแสง!$G$5:$G$81)</f>
        <v>0</v>
      </c>
      <c r="X12" s="549">
        <f>SUMIF(โรคใบขีดสีน้ำตาล!$B$5:$B$77,ทดสอบ!$E12,โรคใบขีดสีน้ำตาล!$G$5:$G$77)</f>
        <v>0</v>
      </c>
      <c r="Y12" s="549">
        <f>SUMIF(หนอนกัดใบข้าว!$B$5:$B$81,ทดสอบ!$E12,หนอนกัดใบข้าว!$G$5:$G$81)</f>
        <v>0</v>
      </c>
      <c r="Z12" s="549">
        <f>SUMIF(แมลงหล่า!$B$5:$B$81,ทดสอบ!$E12,แมลงหล่า!$G$5:$G$81)</f>
        <v>0</v>
      </c>
      <c r="AA12" s="549">
        <f>SUMIF(แมลงบั่ว!$B$5:$B$77,ทดสอบ!$E12,แมลงบั่ว!$G$5:$G$77)</f>
        <v>0</v>
      </c>
      <c r="AB12" s="549">
        <f>SUMIF(โรคเมล็ดด่าง!$B$5:$B$81,ทดสอบ!$E12,โรคเมล็ดด่าง!$G$5:$G$81)</f>
        <v>0</v>
      </c>
      <c r="AC12" s="549">
        <f>SUMIF(ด้วงดำ!$B$5:$B$81,ทดสอบ!$E12,ด้วงดำ!$G$5:$G$81)</f>
        <v>0</v>
      </c>
      <c r="AD12" s="549">
        <f>SUMIF(ตั๊กแตนหนวดสั้น!$B$5:$B$81,ทดสอบ!$E12,ตั๊กแตนหนวดสั้น!$G$5:$G$81)</f>
        <v>0</v>
      </c>
      <c r="AE12" s="549">
        <f>SUMIF(หนอนกอข้าว!$B$5:$B$77,ทดสอบ!$E12,หนอนกอข้าว!$G$5:$G$77)</f>
        <v>0</v>
      </c>
      <c r="AF12" s="549">
        <f>SUMIF(หนอนกระทู้ข้าว!$B$5:$B$81,ทดสอบ!$E12,หนอนกระทู้ข้าว!$G$5:$G$81)</f>
        <v>0</v>
      </c>
      <c r="AG12" s="549">
        <f>SUMIF(โรคกาบใบเน่า!$B$5:$B$81,ทดสอบ!$E12,โรคกาบใบเน่า!$G$5:$G$81)</f>
        <v>0</v>
      </c>
      <c r="AH12" s="549">
        <f>SUMIF(เพลี้ยจั๊กจั่นสีเขียว!$B$5:$B$80,ทดสอบ!$E12,เพลี้ยจั๊กจั่นสีเขียว!$G$5:$G$80)</f>
        <v>0</v>
      </c>
      <c r="AI12" s="549">
        <f>SUMIF(หอยเชอรี่!$B$5:$B$81,ทดสอบ!$E12,หอยเชอรี่!$G$5:$G$81)</f>
        <v>0</v>
      </c>
      <c r="AJ12" s="549">
        <f>SUMIF(โรคใบสีส้ม!$B$5:$B$77,ทดสอบ!$E12,โรคใบสีส้ม!$G$5:$G$77)</f>
        <v>0</v>
      </c>
      <c r="AK12" s="563">
        <f t="shared" ref="AK12:AK26" si="65">SUBTOTAL(9,K12:AJ12)</f>
        <v>0</v>
      </c>
      <c r="AL12" s="549">
        <f>SUMIF(หนอนหัวดำ!$B$6:$B$75,ทดสอบ!$E12,หนอนหัวดำ!$M$6:$M$75)</f>
        <v>0</v>
      </c>
      <c r="AM12" s="517">
        <f>SUMIF(แมลงดำหนาม!$B$6:$B$75,ทดสอบ!$E12,แมลงดำหนาม!$M$6:$M$75)</f>
        <v>0</v>
      </c>
      <c r="AN12" s="549">
        <f>SUMIF('ด้วงแรด มะพร้าว'!$B$6:$B$75,ทดสอบ!$E12,'ด้วงแรด มะพร้าว'!$I$6:$I$75)</f>
        <v>0</v>
      </c>
      <c r="AO12" s="549">
        <f>SUMIF(ด้วงงวง!$B$6:$B$75,ทดสอบ!$E12,ด้วงงวง!$I$6:$I$75)</f>
        <v>0</v>
      </c>
      <c r="AP12" s="549">
        <f>SUMIF(ไรสี่ขามะพร้าว!$B$6:$B$75,ทดสอบ!$E12,ไรสี่ขามะพร้าว!$I$6:$I$75)</f>
        <v>0</v>
      </c>
      <c r="AQ12" s="549">
        <f>SUMIF(หนอนพาราซา!$C$6:$C$67,ทดสอบ!$E12,หนอนพาราซา!$J$6:$J$67)</f>
        <v>0</v>
      </c>
      <c r="AR12" s="549">
        <f>SUMIF(หนอนกินใบมะพร้าว!$C$6:$C$67,ทดสอบ!$E12,หนอนกินใบมะพร้าว!$J$6:$J$67)</f>
        <v>0</v>
      </c>
      <c r="AS12" s="565">
        <f t="shared" si="53"/>
        <v>0</v>
      </c>
      <c r="AT12" s="549">
        <f>SUMIF('ด้วงแรด ปาล์ม'!$B$5:$B$73,ทดสอบ!$E12,'ด้วงแรด ปาล์ม'!$F$5:$F$73)</f>
        <v>0</v>
      </c>
      <c r="AU12" s="549">
        <f>SUMIF(หนอนปลอกเล็ก!$B$5:$B$73,ทดสอบ!$E12,หนอนปลอกเล็ก!$F$5:$F$73)</f>
        <v>0</v>
      </c>
      <c r="AV12" s="549">
        <f>SUMIF(ด้วงกุหลาบ!$B$5:$B$73,ทดสอบ!$E12,ด้วงกุหลาบ!$F$5:$F$73)</f>
        <v>0</v>
      </c>
      <c r="AW12" s="549">
        <f>SUMIF(โรคทะลายเน่า!$B$5:$B$73,ทดสอบ!$E12,โรคทะลายเน่า!$F$5:$F$73)</f>
        <v>0</v>
      </c>
      <c r="AX12" s="549">
        <f>SUMIF(โรคลำต้นเน่า!$B$5:$B$73,ทดสอบ!$E12,โรคลำต้นเน่า!$F$5:$F$73)</f>
        <v>0</v>
      </c>
      <c r="AY12" s="549">
        <f>SUMIF('โรคใบจุด ปาล์ม'!$B$5:$B$73,ทดสอบ!$E12,'โรคใบจุด ปาล์ม'!$F$5:$F$73)</f>
        <v>0</v>
      </c>
      <c r="AZ12" s="549">
        <f>SUMIF(โรคก้านทางใบเน่า!$C$5:$C$71,ทดสอบ!$E12,โรคก้านทางใบเน่า!$G$5:$G$71)</f>
        <v>0</v>
      </c>
      <c r="BA12" s="549">
        <f>SUMIF(หนอนหน้าแมว!$B$5:$B$73,ทดสอบ!$E12,หนอนหน้าแมว!$F$5:$F$73)</f>
        <v>0</v>
      </c>
      <c r="BB12" s="551">
        <f>SUMIF('หนอนหัวดำ ปาล์ม'!$B$5:$B$73,ทดสอบ!$E12,'หนอนหัวดำ ปาล์ม'!$F$5:$F$73)</f>
        <v>0</v>
      </c>
      <c r="BC12" s="549">
        <f>SUMIF('โรคใบจุดสาหร่าย ปาล์ม'!$B$5:$B$73,ทดสอบ!$E12,'โรคใบจุดสาหร่าย ปาล์ม'!$F$5:$F$73)</f>
        <v>0</v>
      </c>
      <c r="BD12" s="567">
        <f t="shared" si="54"/>
        <v>0</v>
      </c>
      <c r="BE12" s="549">
        <f>SUMIF(โรครากขาว!$B$5:$B$72,ทดสอบ!$E12,โรครากขาว!$F$5:$F$72)</f>
        <v>0</v>
      </c>
      <c r="BF12" s="549">
        <f>SUMIF(โรคใบร่วงยางพาราชนิดใหม่!$B$5:$B$72,ทดสอบ!$E12,โรคใบร่วงยางพาราชนิดใหม่!$F$5:$F$72)</f>
        <v>0</v>
      </c>
      <c r="BG12" s="549">
        <f>SUMIF(โรคใบร่วงยางพารา!$B$5:$B$72,ทดสอบ!$E12,โรคใบร่วงยางพารา!$F$5:$F$72)</f>
        <v>0</v>
      </c>
      <c r="BH12" s="549">
        <f>SUMIF(โรคราแป้งยางพารา!$B$5:$B$72,ทดสอบ!$E12,โรคราแป้งยางพารา!$F$5:$F$72)</f>
        <v>0</v>
      </c>
      <c r="BI12" s="551">
        <f>SUMIF(โรคเส้นดำยางพารา!$B$5:$B$72,ทดสอบ!$E12,โรคเส้นดำยางพารา!$F$5:$F$72)</f>
        <v>0</v>
      </c>
      <c r="BJ12" s="549">
        <f>SUMIF(โรคหน้ายางแห้ง!$B$5:$B$72,ทดสอบ!$E12,โรคหน้ายางแห้ง!$F$5:$F$72)</f>
        <v>0</v>
      </c>
      <c r="BK12" s="568">
        <f t="shared" si="55"/>
        <v>0</v>
      </c>
      <c r="BL12" s="549">
        <f>SUMIF(โรคราสนิม!$C$5:$C$64,ทดสอบ!$E12,โรคราสนิม!$G$5:$G$64)</f>
        <v>0</v>
      </c>
      <c r="BM12" s="549">
        <f>SUMIF(หนอนกาแฟสีแดง!$C$5:$C$64,ทดสอบ!$E12,หนอนกาแฟสีแดง!$G$5:$G$64)</f>
        <v>0</v>
      </c>
      <c r="BN12" s="549">
        <v>0</v>
      </c>
      <c r="BO12" s="549">
        <f ca="1">SUMIF(หนอนเจาะกิ่งลำต้น!$C$5:$C466,ทดสอบ!$E12,หนอนเจาะกิ่งลำต้น!$G$5:$G$64)</f>
        <v>0</v>
      </c>
      <c r="BP12" s="551">
        <f>SUMIF(มอดเจาะเมล็ดกาแฟ!$C$5:$C$64,ทดสอบ!$E12,มอดเจาะเมล็ดกาแฟ!$G$5:$G$64)</f>
        <v>0</v>
      </c>
      <c r="BQ12" s="549">
        <f>SUMIF('ด้วงหนวดยาว (กาแฟ)'!$C$5:$C$64,ทดสอบ!$E12,'ด้วงหนวดยาว (กาแฟ)'!$G$5:$G$64)</f>
        <v>0</v>
      </c>
      <c r="BR12" s="549">
        <f>SUMIF(มอดเจาะผลกาแฟ!$C$5:$C$64,ทดสอบ!$E12,มอดเจาะผลกาแฟ!$G$5:$G$64)</f>
        <v>0</v>
      </c>
      <c r="BS12" s="570">
        <f t="shared" si="56"/>
        <v>0</v>
      </c>
      <c r="BT12" s="549">
        <f>SUMIF(เพลี้ยแป้งมัน!$B$5:$B$59,ทดสอบ!$E12,เพลี้ยแป้งมัน!$H$5:$H$59)</f>
        <v>0</v>
      </c>
      <c r="BU12" s="551">
        <f>SUMIF('โรคใบไหม้ (มัน)'!$B$5:$B$58,ทดสอบ!$E12,'โรคใบไหม้ (มัน)'!$H$5:$H$58)</f>
        <v>0</v>
      </c>
      <c r="BV12" s="549">
        <f>SUMIF(ไรแดง!$B$5:$B$59,ทดสอบ!$E12,ไรแดง!$H$5:$H$59)</f>
        <v>0</v>
      </c>
      <c r="BW12" s="549"/>
      <c r="BX12" s="549"/>
      <c r="BY12" s="549"/>
      <c r="BZ12" s="549"/>
      <c r="CA12" s="549"/>
      <c r="CB12" s="549">
        <f>SUMIF(โรคโคนเน่าหัวเน่า!$B$5:$B$59,ทดสอบ!$E12,โรคโคนเน่าหัวเน่า!$H$5:$H$59)</f>
        <v>0</v>
      </c>
      <c r="CC12" s="549"/>
      <c r="CD12" s="549">
        <f>SUMIF(โรคพุ่มแจ้!$B$5:$B$58,ทดสอบ!$E12,โรคพุ่มแจ้!$H$5:$H$58)</f>
        <v>0</v>
      </c>
      <c r="CE12" s="549">
        <f>SUMIF(โรคใบด่างมันสำปะหลัง!$B$5:$B$59,ทดสอบ!$E12,โรคใบด่างมันสำปะหลัง!$H$5:$H$59)</f>
        <v>0</v>
      </c>
      <c r="CF12" s="563">
        <f t="shared" si="50"/>
        <v>0</v>
      </c>
      <c r="CG12" s="549">
        <f>SUMIF(หนอนกออ้อย!$B$5:$B$48,ทดสอบ!$E12,หนอนกออ้อย!$G$5:$G$48)</f>
        <v>0</v>
      </c>
      <c r="CH12" s="549">
        <f>SUMIF('ด้วงหนวดยาว อ้อย'!$B$5:$B$48,ทดสอบ!$E12,'ด้วงหนวดยาว อ้อย'!$G$5:$G$48)</f>
        <v>0</v>
      </c>
      <c r="CI12" s="549"/>
      <c r="CJ12" s="549"/>
      <c r="CK12" s="549"/>
      <c r="CL12" s="549"/>
      <c r="CM12" s="549"/>
      <c r="CN12" s="549"/>
      <c r="CO12" s="549"/>
      <c r="CP12" s="549"/>
      <c r="CQ12" s="549"/>
      <c r="CR12" s="549"/>
      <c r="CS12" s="549">
        <f>SUMIF('โรคแส้ดำ อ้อย '!$B$5:$B$48,ทดสอบ!$E12,'โรคแส้ดำ อ้อย '!$G$5:$G$48)</f>
        <v>0</v>
      </c>
      <c r="CT12" s="549">
        <f>SUMIF('โรคใบขาว อ้อย'!$B$5:$B$48,ทดสอบ!$E12,'โรคใบขาว อ้อย'!$G$5:$G$48)</f>
        <v>0</v>
      </c>
      <c r="CU12" s="549"/>
      <c r="CV12" s="565">
        <f t="shared" si="57"/>
        <v>0</v>
      </c>
      <c r="CW12" s="549"/>
      <c r="CX12" s="549">
        <f>SUMIF('หนอนกระทู้ข้าวโพดลายจุด (FAW)'!$B$5:$B$54,ทดสอบ!$E12,'หนอนกระทู้ข้าวโพดลายจุด (FAW)'!$F$5:$F$54)</f>
        <v>0</v>
      </c>
      <c r="CY12" s="549">
        <f>SUMIF(โรคฝักเน่า!$C$5:$C$57,ทดสอบ!$E12,โรคฝักเน่า!$G$5:$G$57)</f>
        <v>0</v>
      </c>
      <c r="CZ12" s="549"/>
      <c r="DA12" s="549"/>
      <c r="DB12" s="549"/>
      <c r="DC12" s="549"/>
      <c r="DD12" s="549"/>
      <c r="DE12" s="549"/>
      <c r="DF12" s="572">
        <f t="shared" si="51"/>
        <v>0</v>
      </c>
      <c r="DG12" s="549">
        <f>SUMIF(โรคเหี่ยว!$B$5:$B$65,ทดสอบ!$E12,โรคเหี่ยว!$E$5:$E$65)</f>
        <v>0</v>
      </c>
      <c r="DH12" s="549"/>
      <c r="DI12" s="549"/>
      <c r="DJ12" s="549"/>
      <c r="DK12" s="549"/>
      <c r="DL12" s="574">
        <f t="shared" si="58"/>
        <v>0</v>
      </c>
      <c r="DM12" s="549"/>
      <c r="DN12" s="549"/>
      <c r="DO12" s="549"/>
      <c r="DP12" s="549"/>
      <c r="DQ12" s="549"/>
      <c r="DR12" s="550">
        <f t="shared" si="59"/>
        <v>0</v>
      </c>
      <c r="DS12" s="549"/>
      <c r="DT12" s="549"/>
      <c r="DU12" s="549">
        <f>SUMIF('เพลี้ยไฟ ทุเรียน'!$B$5:$B$81,ทดสอบ!$E12,'เพลี้ยไฟ ทุเรียน'!$F$5:$F$81)</f>
        <v>0</v>
      </c>
      <c r="DV12" s="549">
        <f>SUMIF('เพลี้ยแป้ง ทุเรียน'!$B$5:$B$81,ทดสอบ!$E12,'เพลี้ยแป้ง ทุเรียน'!$F$5:$F$81)</f>
        <v>0</v>
      </c>
      <c r="DW12" s="549">
        <f>SUMIF(เพลี้ยไก่แจ้ทุเรียน!$B$5:$B$81,ทดสอบ!$E12,เพลี้ยไก่แจ้ทุเรียน!$F$5:$F$81)</f>
        <v>0</v>
      </c>
      <c r="DX12" s="549">
        <f>SUMIF(เพลี้ยหอยเกล็ด!$B$5:$B$81,ทดสอบ!$E12,เพลี้ยหอยเกล็ด!$F$5:$F$81)</f>
        <v>0</v>
      </c>
      <c r="DY12" s="549">
        <f>SUMIF(เพลี้ยจั๊กจั่นฝอย!$B$5:$B$81,ทดสอบ!$E12,เพลี้ยจั๊กจั่นฝอย!$F$5:$F$81)</f>
        <v>0</v>
      </c>
      <c r="DZ12" s="549">
        <f>SUMIF(หนอนเจาะเมล็ดทุเรียน!$B$5:$B$81,ทดสอบ!$E12,หนอนเจาะเมล็ดทุเรียน!$F$5:$F$81)</f>
        <v>0</v>
      </c>
      <c r="EA12" s="549">
        <f>SUMIF(ไรแดงทุเรียน!$B$5:$B$81,ทดสอบ!$E12,ไรแดงทุเรียน!$F$5:$F$81)</f>
        <v>0</v>
      </c>
      <c r="EB12" s="549"/>
      <c r="EC12" s="549">
        <f>SUMIF(โรครากเน่าโคนเน่า!$B$5:$B$81,ทดสอบ!$E12,โรครากเน่าโคนเน่า!$F$5:$F$81)</f>
        <v>0</v>
      </c>
      <c r="ED12" s="549">
        <f>SUMIF('โรคราดำ ทุเรียน'!$B$5:$B$81,ทดสอบ!$E12,'โรคราดำ ทุเรียน'!$F$5:$F$81)</f>
        <v>0</v>
      </c>
      <c r="EE12" s="549"/>
      <c r="EF12" s="549">
        <f>SUMIF(โรคผลเน่า!$B$6:$B$82,ทดสอบ!$E12,โรคผลเน่า!$F$6:$F$82)</f>
        <v>0</v>
      </c>
      <c r="EG12" s="549">
        <f>SUMIF(โรคราสีชมพู!$B$5:$B$81,ทดสอบ!$E12,โรคราสีชมพู!$F$5:$F$81)</f>
        <v>0</v>
      </c>
      <c r="EH12" s="549">
        <f>SUMIF(โรคใบติดหรือใบไหม้!$B$5:$B$81,ทดสอบ!$E12,โรคใบติดหรือใบไหม้!$F$5:$F$81)</f>
        <v>0</v>
      </c>
      <c r="EI12" s="549"/>
      <c r="EJ12" s="549">
        <f>SUMIF('โรคใบจุดสาหร่าย (durian)'!$B$5:$B$81,ทดสอบ!$E12,'โรคใบจุดสาหร่าย (durian)'!$F$5:$F$81)</f>
        <v>0</v>
      </c>
      <c r="EK12" s="549">
        <f>SUMIF(มอดเจาะลำต้นทุเรียน!$B$5:$B$81,ทดสอบ!$E12,มอดเจาะลำต้นทุเรียน!$F$5:$F$81)</f>
        <v>0</v>
      </c>
      <c r="EL12" s="549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549">
        <f>SUMIF(หนอนกินใบทุเรียน!$B$5:$B$81,ทดสอบ!$E12,หนอนกินใบทุเรียน!$F$5:$F$81)</f>
        <v>0</v>
      </c>
      <c r="EN12" s="549">
        <f>SUMIF(โรคกิ่งแห้งทุเรียน!$B$5:$B$81,ทดสอบ!$E12,โรคกิ่งแห้งทุเรียน!$F$5:$F$81)</f>
        <v>0</v>
      </c>
      <c r="EO12" s="551">
        <f>SUMIF(โรคแอนแทรกโนสทุเรียน!$B$5:$B$81,ทดสอบ!$E12,โรคแอนแทรกโนสทุเรียน!$F$5:$F$81)</f>
        <v>0</v>
      </c>
      <c r="EP12" s="549">
        <f>SUMIF(หนอนเจาะผล!$B$5:$B$81,ทดสอบ!$E12,หนอนเจาะผล!$F$5:$F$81)</f>
        <v>0</v>
      </c>
      <c r="EQ12" s="563">
        <f t="shared" si="60"/>
        <v>0</v>
      </c>
      <c r="ER12" s="549"/>
      <c r="ES12" s="549">
        <f>SUMIF('เพลี้ยไฟ (เงาะ)'!$B$5:$B$76,ทดสอบ!$E12,'เพลี้ยไฟ (เงาะ)'!$F$5:$F$76)</f>
        <v>0</v>
      </c>
      <c r="ET12" s="517">
        <f>SUMIF('เพลี้ยแป้ง (เงาะ)'!$B$5:$B$75,ทดสอบ!$E12,'เพลี้ยแป้ง (เงาะ)'!$F$5:$F$75)</f>
        <v>0</v>
      </c>
      <c r="EU12" s="549">
        <f>SUMIF(หนอนคืบกินใบ!$B$5:$B$75,ทดสอบ!$E12,หนอนคืบกินใบ!$F$5:$F$75)</f>
        <v>0</v>
      </c>
      <c r="EV12" s="549">
        <f>SUMIF('โรคราแป้ง (เงาะ)'!$B$5:$B$75,ทดสอบ!$E12,'โรคราแป้ง (เงาะ)'!$F$5:$F$75)</f>
        <v>0</v>
      </c>
      <c r="EW12" s="549"/>
      <c r="EX12" s="549">
        <f>SUMIF('โรคขอบใบแห้ง (เงาะ)'!$B$5:$B$76,ทดสอบ!$E12,'โรคขอบใบแห้ง (เงาะ)'!$F$5:$F$76)</f>
        <v>0</v>
      </c>
      <c r="EY12" s="549">
        <f>SUMIF(หนอนกินช่อดอก!$B$5:$B$76,ทดสอบ!$E12,หนอนกินช่อดอก!$F$5:$F$76)</f>
        <v>0</v>
      </c>
      <c r="EZ12" s="549">
        <f>SUMIF('โรคใบจุดสาหร่าย(เงาะ)'!$B$5:$B$75,ทดสอบ!$E12,'โรคใบจุดสาหร่าย(เงาะ)'!$F$5:$F$75)</f>
        <v>0</v>
      </c>
      <c r="FA12" s="567">
        <f t="shared" si="61"/>
        <v>0</v>
      </c>
      <c r="FB12" s="549">
        <f>SUMIF('เพลี้ยไฟ (mangosteen)'!$B$5:$B$69,ทดสอบ!$E12,'เพลี้ยไฟ (mangosteen)'!$F$5:$F$69)</f>
        <v>0</v>
      </c>
      <c r="FC12" s="549">
        <f>SUMIF(หนอนชอนใบ!$B$5:$B$69,ทดสอบ!$E12,หนอนชอนใบ!$F$5:$F$69)</f>
        <v>0</v>
      </c>
      <c r="FD12" s="549">
        <f>SUMIF(หนอนกินใบ!$B$5:$B$69,ทดสอบ!$E12,หนอนกินใบ!$F$5:$F$69)</f>
        <v>0</v>
      </c>
      <c r="FE12" s="549">
        <f>SUMIF('ไรแดง(มังคุด)'!$B$5:$B$76,ทดสอบ!$E12,'ไรแดง(มังคุด)'!$F$5:$F$76)</f>
        <v>0</v>
      </c>
      <c r="FF12" s="549">
        <f>SUMIF(โรคแอนแทรคโนส!$B$5:$B$76,ทดสอบ!$E12,โรคแอนแทรคโนส!$F$5:$F$76)</f>
        <v>0</v>
      </c>
      <c r="FG12" s="549">
        <f>SUMIF('โรคใบจุดสาหร่าย (mangosteen)'!$B$5:$B$69,ทดสอบ!$E12,'โรคใบจุดสาหร่าย (mangosteen)'!$F$5:$F$69)</f>
        <v>0</v>
      </c>
      <c r="FH12" s="549">
        <f>SUMIF(โรคใบแห้งและขอบใบแห้ง!$B$5:$B$76,ทดสอบ!$E12,โรคใบแห้งและขอบใบแห้ง!$F$5:$F$76)</f>
        <v>0</v>
      </c>
      <c r="FI12" s="549">
        <f>SUMIF(เพลี้ยแป้ง!$B$5:$B$76,ทดสอบ!$E12,เพลี้ยแป้ง!$F$5:$F$76)</f>
        <v>0</v>
      </c>
      <c r="FJ12" s="549">
        <f>SUMIF('โรคใบจุด (mangosteen)'!$B$5:$B$69,ทดสอบ!$E12,'โรคใบจุด (mangosteen)'!$F$5:$F$69)</f>
        <v>0</v>
      </c>
      <c r="FK12" s="576">
        <f t="shared" si="62"/>
        <v>0</v>
      </c>
      <c r="FL12" s="549">
        <f>SUMIF(โรคพุ่มไม้กวาด!$B$5:$B$79,ทดสอบ!$E12,โรคพุ่มไม้กวาด!$F$5:$F$79)</f>
        <v>0</v>
      </c>
      <c r="FM12" s="549">
        <f>SUMIF('เพลี้ยแป้ง (ลำไย)'!$B$5:$B$76,ทดสอบ!$E12,'เพลี้ยแป้ง (ลำไย)'!$F$5:$F$76)</f>
        <v>0</v>
      </c>
      <c r="FN12" s="549">
        <f>SUMIF('โรคราดำ (ลำไย)'!$B$5:$B$79,ทดสอบ!$E12,'โรคราดำ (ลำไย)'!$F$5:$F$79)</f>
        <v>0</v>
      </c>
      <c r="FO12" s="549">
        <f>SUMIF('หนอนคืบกินใบ (ลำไย)'!$B$5:$B$76,ทดสอบ!$E12,'หนอนคืบกินใบ (ลำไย)'!$F$5:$F$76)</f>
        <v>0</v>
      </c>
      <c r="FP12" s="549">
        <f>SUMIF(ไรกำมะหยี่!$B$5:$B$79,ทดสอบ!$E12,ไรกำมะหยี่!$F$5:$F$79)</f>
        <v>0</v>
      </c>
      <c r="FQ12" s="549">
        <f>SUMIF(หนอนม้วนใบ!$B$5:$B$79,ทดสอบ!$E12,หนอนม้วนใบ!$F$5:$F$79)</f>
        <v>0</v>
      </c>
      <c r="FR12" s="549">
        <f>SUMIF(หนอนเจาะกิ่งและลำต้น!$B$5:$B$80,ทดสอบ!$E12,หนอนเจาะกิ่งและลำต้น!$F$5:$F$80)</f>
        <v>0</v>
      </c>
      <c r="FS12" s="549">
        <f>SUMIF(เพลี้ยไฟลำไย!$B$5:$B$76,ทดสอบ!$E12,เพลี้ยไฟลำไย!$F$5:$F$76)</f>
        <v>0</v>
      </c>
      <c r="FT12" s="549">
        <f>SUMIF(หนอนกินดอกลำไย!$B$5:$B$76,ทดสอบ!$E12,หนอนกินดอกลำไย!$F$5:$F$76)</f>
        <v>0</v>
      </c>
      <c r="FU12" s="549">
        <f>SUMIF(มวนลำไย!$B$5:$B$79,ทดสอบ!$E12,มวนลำไย!$F$5:$F$79)</f>
        <v>0</v>
      </c>
      <c r="FV12" s="578">
        <f t="shared" si="63"/>
        <v>0</v>
      </c>
      <c r="FW12" s="550">
        <f t="shared" si="52"/>
        <v>0</v>
      </c>
      <c r="FX12" s="353">
        <f t="shared" si="6"/>
        <v>0</v>
      </c>
      <c r="FY12" s="319">
        <f t="shared" si="31"/>
        <v>0</v>
      </c>
      <c r="GB12" s="384"/>
    </row>
    <row r="13" spans="1:184" s="110" customFormat="1" x14ac:dyDescent="0.55000000000000004">
      <c r="A13" s="303">
        <v>0</v>
      </c>
      <c r="B13" s="303">
        <f t="shared" ca="1" si="49"/>
        <v>1</v>
      </c>
      <c r="C13" s="303">
        <f ca="1">IF(B13=1,SUBTOTAL(2,$B$10:B13),"")</f>
        <v>3</v>
      </c>
      <c r="D13" s="279">
        <f t="shared" ca="1" si="64"/>
        <v>3</v>
      </c>
      <c r="E13" s="280" t="s">
        <v>119</v>
      </c>
      <c r="F13" s="295"/>
      <c r="G13" s="295"/>
      <c r="H13" s="295"/>
      <c r="I13" s="295"/>
      <c r="J13" s="291"/>
      <c r="K13" s="549">
        <f>SUMIF(หนอนห่อใบข้าว!$B$5:$B$76,ทดสอบ!$E13,หนอนห่อใบข้าว!$G$5:$G$76)</f>
        <v>0</v>
      </c>
      <c r="L13" s="549">
        <f>SUMIF(เพลี้ยกระโดดหลังขาว!$B$5:$B$76,ทดสอบ!$E13,เพลี้ยกระโดดหลังขาว!$G$5:$G$76)</f>
        <v>1</v>
      </c>
      <c r="M13" s="549">
        <f>SUMIF(โรคไหม้ข้าว!$B$5:$B$76,ทดสอบ!$E13,โรคไหม้ข้าว!$G$5:$G$76)</f>
        <v>0</v>
      </c>
      <c r="N13" s="549">
        <f>SUMIF(แมลงหวี่ขาว!$B$5:$B$76,ทดสอบ!$E13,แมลงหวี่ขาว!$G$5:$G$76)</f>
        <v>0</v>
      </c>
      <c r="O13" s="549">
        <f>SUMIF(เพลี้ยกระโดดสีน้ำตาล!$B$5:$B$77,ทดสอบ!$E13,เพลี้ยกระโดดสีน้ำตาล!$G$5:$G$77)</f>
        <v>8</v>
      </c>
      <c r="P13" s="549">
        <f>SUMIF(แมลงสิง!$B$5:$B$81,ทดสอบ!$E13,แมลงสิง!$G$5:$G$81)</f>
        <v>0</v>
      </c>
      <c r="Q13" s="549">
        <f>SUMIF(เพลี้ยไฟ!$B$5:$B$76,ทดสอบ!$E13,เพลี้ยไฟ!$G$5:$G$76)</f>
        <v>0</v>
      </c>
      <c r="R13" s="549">
        <f>SUMIF(แมลงดำหนาม1!$B$5:$B$81,ทดสอบ!$E13,แมลงดำหนาม1!$G$5:$G$81)</f>
        <v>0</v>
      </c>
      <c r="S13" s="549">
        <f>SUMIF(โรคขอบใบแห้ง!$B$5:$B$78,ทดสอบ!$E13,โรคขอบใบแห้ง!$G$5:$G$78)</f>
        <v>0</v>
      </c>
      <c r="T13" s="549">
        <f>SUMIF(โรคกาบใบแห้ง!$B$5:$B$81,ทดสอบ!$E13,โรคกาบใบแห้ง!$G$5:$G$81)</f>
        <v>0</v>
      </c>
      <c r="U13" s="549">
        <f>SUMIF(โรคใบจุดสีน้ำตาล!$B$5:$B$77,ทดสอบ!$E13,โรคใบจุดสีน้ำตาล!$G$5:$G$77)</f>
        <v>0</v>
      </c>
      <c r="V13" s="549">
        <f>SUMIF(หนอนกระทู้กล้า!$B$5:$B$76,ทดสอบ!$E13,หนอนกระทู้กล้า!$G$5:$G$76)</f>
        <v>0</v>
      </c>
      <c r="W13" s="549">
        <f>SUMIF(โรคใบขีดโปร่งแสง!$B$5:$B$81,ทดสอบ!$E13,โรคใบขีดโปร่งแสง!$G$5:$G$81)</f>
        <v>0</v>
      </c>
      <c r="X13" s="549">
        <f>SUMIF(โรคใบขีดสีน้ำตาล!$B$5:$B$77,ทดสอบ!$E13,โรคใบขีดสีน้ำตาล!$G$5:$G$77)</f>
        <v>0</v>
      </c>
      <c r="Y13" s="549">
        <f>SUMIF(หนอนกัดใบข้าว!$B$5:$B$81,ทดสอบ!$E13,หนอนกัดใบข้าว!$G$5:$G$81)</f>
        <v>0</v>
      </c>
      <c r="Z13" s="549">
        <f>SUMIF(แมลงหล่า!$B$5:$B$81,ทดสอบ!$E13,แมลงหล่า!$G$5:$G$81)</f>
        <v>0</v>
      </c>
      <c r="AA13" s="549">
        <f>SUMIF(แมลงบั่ว!$B$5:$B$77,ทดสอบ!$E13,แมลงบั่ว!$G$5:$G$77)</f>
        <v>0</v>
      </c>
      <c r="AB13" s="549">
        <f>SUMIF(โรคเมล็ดด่าง!$B$5:$B$81,ทดสอบ!$E13,โรคเมล็ดด่าง!$G$5:$G$81)</f>
        <v>0</v>
      </c>
      <c r="AC13" s="549">
        <f>SUMIF(ด้วงดำ!$B$5:$B$81,ทดสอบ!$E13,ด้วงดำ!$G$5:$G$81)</f>
        <v>0</v>
      </c>
      <c r="AD13" s="549">
        <f>SUMIF(ตั๊กแตนหนวดสั้น!$B$5:$B$81,ทดสอบ!$E13,ตั๊กแตนหนวดสั้น!$G$5:$G$81)</f>
        <v>0</v>
      </c>
      <c r="AE13" s="549">
        <f>SUMIF(หนอนกอข้าว!$B$5:$B$77,ทดสอบ!$E13,หนอนกอข้าว!$G$5:$G$77)</f>
        <v>0</v>
      </c>
      <c r="AF13" s="549">
        <f>SUMIF(หนอนกระทู้ข้าว!$B$5:$B$81,ทดสอบ!$E13,หนอนกระทู้ข้าว!$G$5:$G$81)</f>
        <v>0</v>
      </c>
      <c r="AG13" s="549">
        <f>SUMIF(โรคกาบใบเน่า!$B$5:$B$81,ทดสอบ!$E13,โรคกาบใบเน่า!$G$5:$G$81)</f>
        <v>0</v>
      </c>
      <c r="AH13" s="549">
        <f>SUMIF(เพลี้ยจั๊กจั่นสีเขียว!$B$5:$B$80,ทดสอบ!$E13,เพลี้ยจั๊กจั่นสีเขียว!$G$5:$G$80)</f>
        <v>0</v>
      </c>
      <c r="AI13" s="549">
        <f>SUMIF(หอยเชอรี่!$B$5:$B$81,ทดสอบ!$E13,หอยเชอรี่!$G$5:$G$81)</f>
        <v>0</v>
      </c>
      <c r="AJ13" s="549">
        <f>SUMIF(โรคใบสีส้ม!$B$5:$B$77,ทดสอบ!$E13,โรคใบสีส้ม!$G$5:$G$77)</f>
        <v>0</v>
      </c>
      <c r="AK13" s="563">
        <f t="shared" si="65"/>
        <v>9</v>
      </c>
      <c r="AL13" s="549">
        <f>SUMIF(หนอนหัวดำ!$B$6:$B$75,ทดสอบ!$E13,หนอนหัวดำ!$M$6:$M$75)</f>
        <v>0</v>
      </c>
      <c r="AM13" s="517">
        <f>SUMIF(แมลงดำหนาม!$B$6:$B$75,ทดสอบ!$E13,แมลงดำหนาม!$M$6:$M$75)</f>
        <v>0</v>
      </c>
      <c r="AN13" s="549">
        <f>SUMIF('ด้วงแรด มะพร้าว'!$B$6:$B$75,ทดสอบ!$E13,'ด้วงแรด มะพร้าว'!$I$6:$I$75)</f>
        <v>0</v>
      </c>
      <c r="AO13" s="549">
        <f>SUMIF(ด้วงงวง!$B$6:$B$75,ทดสอบ!$E13,ด้วงงวง!$I$6:$I$75)</f>
        <v>0</v>
      </c>
      <c r="AP13" s="549">
        <f>SUMIF(ไรสี่ขามะพร้าว!$B$6:$B$75,ทดสอบ!$E13,ไรสี่ขามะพร้าว!$I$6:$I$75)</f>
        <v>0</v>
      </c>
      <c r="AQ13" s="549">
        <f>SUMIF(หนอนพาราซา!$C$6:$C$67,ทดสอบ!$E13,หนอนพาราซา!$J$6:$J$67)</f>
        <v>0</v>
      </c>
      <c r="AR13" s="549">
        <f>SUMIF(หนอนกินใบมะพร้าว!$C$6:$C$67,ทดสอบ!$E13,หนอนกินใบมะพร้าว!$J$6:$J$67)</f>
        <v>0</v>
      </c>
      <c r="AS13" s="565">
        <f t="shared" si="53"/>
        <v>0</v>
      </c>
      <c r="AT13" s="549">
        <f>SUMIF('ด้วงแรด ปาล์ม'!$B$5:$B$73,ทดสอบ!$E13,'ด้วงแรด ปาล์ม'!$F$5:$F$73)</f>
        <v>0</v>
      </c>
      <c r="AU13" s="549">
        <f>SUMIF(หนอนปลอกเล็ก!$B$5:$B$73,ทดสอบ!$E13,หนอนปลอกเล็ก!$F$5:$F$73)</f>
        <v>0</v>
      </c>
      <c r="AV13" s="549">
        <f>SUMIF(ด้วงกุหลาบ!$B$5:$B$73,ทดสอบ!$E13,ด้วงกุหลาบ!$F$5:$F$73)</f>
        <v>0</v>
      </c>
      <c r="AW13" s="549">
        <f>SUMIF(โรคทะลายเน่า!$B$5:$B$73,ทดสอบ!$E13,โรคทะลายเน่า!$F$5:$F$73)</f>
        <v>0</v>
      </c>
      <c r="AX13" s="549">
        <f>SUMIF(โรคลำต้นเน่า!$B$5:$B$73,ทดสอบ!$E13,โรคลำต้นเน่า!$F$5:$F$73)</f>
        <v>0</v>
      </c>
      <c r="AY13" s="549">
        <f>SUMIF('โรคใบจุด ปาล์ม'!$B$5:$B$73,ทดสอบ!$E13,'โรคใบจุด ปาล์ม'!$F$5:$F$73)</f>
        <v>0</v>
      </c>
      <c r="AZ13" s="549">
        <f>SUMIF(โรคก้านทางใบเน่า!$C$5:$C$71,ทดสอบ!$E13,โรคก้านทางใบเน่า!$G$5:$G$71)</f>
        <v>0</v>
      </c>
      <c r="BA13" s="549">
        <f>SUMIF(หนอนหน้าแมว!$B$5:$B$73,ทดสอบ!$E13,หนอนหน้าแมว!$F$5:$F$73)</f>
        <v>0</v>
      </c>
      <c r="BB13" s="551">
        <f>SUMIF('หนอนหัวดำ ปาล์ม'!$B$5:$B$73,ทดสอบ!$E13,'หนอนหัวดำ ปาล์ม'!$F$5:$F$73)</f>
        <v>0</v>
      </c>
      <c r="BC13" s="549">
        <f>SUMIF('โรคใบจุดสาหร่าย ปาล์ม'!$B$5:$B$73,ทดสอบ!$E13,'โรคใบจุดสาหร่าย ปาล์ม'!$F$5:$F$73)</f>
        <v>0</v>
      </c>
      <c r="BD13" s="567">
        <f t="shared" si="54"/>
        <v>0</v>
      </c>
      <c r="BE13" s="549">
        <f>SUMIF(โรครากขาว!$B$5:$B$72,ทดสอบ!$E13,โรครากขาว!$F$5:$F$72)</f>
        <v>0</v>
      </c>
      <c r="BF13" s="549">
        <f>SUMIF(โรคใบร่วงยางพาราชนิดใหม่!$B$5:$B$72,ทดสอบ!$E13,โรคใบร่วงยางพาราชนิดใหม่!$F$5:$F$72)</f>
        <v>0</v>
      </c>
      <c r="BG13" s="549">
        <f>SUMIF(โรคใบร่วงยางพารา!$B$5:$B$72,ทดสอบ!$E13,โรคใบร่วงยางพารา!$F$5:$F$72)</f>
        <v>0</v>
      </c>
      <c r="BH13" s="549">
        <f>SUMIF(โรคราแป้งยางพารา!$B$5:$B$72,ทดสอบ!$E13,โรคราแป้งยางพารา!$F$5:$F$72)</f>
        <v>0</v>
      </c>
      <c r="BI13" s="551">
        <f>SUMIF(โรคเส้นดำยางพารา!$B$5:$B$72,ทดสอบ!$E13,โรคเส้นดำยางพารา!$F$5:$F$72)</f>
        <v>0</v>
      </c>
      <c r="BJ13" s="549">
        <f>SUMIF(โรคหน้ายางแห้ง!$B$5:$B$72,ทดสอบ!$E13,โรคหน้ายางแห้ง!$F$5:$F$72)</f>
        <v>0</v>
      </c>
      <c r="BK13" s="568">
        <f t="shared" si="55"/>
        <v>0</v>
      </c>
      <c r="BL13" s="549">
        <f>SUMIF(โรคราสนิม!$C$5:$C$64,ทดสอบ!$E13,โรคราสนิม!$G$5:$G$64)</f>
        <v>0</v>
      </c>
      <c r="BM13" s="549">
        <f>SUMIF(หนอนกาแฟสีแดง!$C$5:$C$64,ทดสอบ!$E13,หนอนกาแฟสีแดง!$G$5:$G$64)</f>
        <v>0</v>
      </c>
      <c r="BN13" s="549">
        <v>0</v>
      </c>
      <c r="BO13" s="549">
        <f ca="1">SUMIF(หนอนเจาะกิ่งลำต้น!$C$5:$C467,ทดสอบ!$E13,หนอนเจาะกิ่งลำต้น!$G$5:$G$64)</f>
        <v>0</v>
      </c>
      <c r="BP13" s="551">
        <f>SUMIF(มอดเจาะเมล็ดกาแฟ!$C$5:$C$64,ทดสอบ!$E13,มอดเจาะเมล็ดกาแฟ!$G$5:$G$64)</f>
        <v>0</v>
      </c>
      <c r="BQ13" s="549">
        <f>SUMIF('ด้วงหนวดยาว (กาแฟ)'!$C$5:$C$64,ทดสอบ!$E13,'ด้วงหนวดยาว (กาแฟ)'!$G$5:$G$64)</f>
        <v>0</v>
      </c>
      <c r="BR13" s="549">
        <f>SUMIF(มอดเจาะผลกาแฟ!$C$5:$C$64,ทดสอบ!$E13,มอดเจาะผลกาแฟ!$G$5:$G$64)</f>
        <v>0</v>
      </c>
      <c r="BS13" s="570">
        <f t="shared" ca="1" si="56"/>
        <v>0</v>
      </c>
      <c r="BT13" s="549">
        <f>SUMIF(เพลี้ยแป้งมัน!$B$5:$B$59,ทดสอบ!$E13,เพลี้ยแป้งมัน!$H$5:$H$59)</f>
        <v>0</v>
      </c>
      <c r="BU13" s="551">
        <f>SUMIF('โรคใบไหม้ (มัน)'!$B$5:$B$58,ทดสอบ!$E13,'โรคใบไหม้ (มัน)'!$H$5:$H$58)</f>
        <v>0</v>
      </c>
      <c r="BV13" s="549">
        <f>SUMIF(ไรแดง!$B$5:$B$59,ทดสอบ!$E13,ไรแดง!$H$5:$H$59)</f>
        <v>0</v>
      </c>
      <c r="BW13" s="549"/>
      <c r="BX13" s="549"/>
      <c r="BY13" s="549"/>
      <c r="BZ13" s="549"/>
      <c r="CA13" s="549"/>
      <c r="CB13" s="549">
        <f>SUMIF(โรคโคนเน่าหัวเน่า!$B$5:$B$59,ทดสอบ!$E13,โรคโคนเน่าหัวเน่า!$H$5:$H$59)</f>
        <v>0</v>
      </c>
      <c r="CC13" s="549"/>
      <c r="CD13" s="549">
        <f>SUMIF(โรคพุ่มแจ้!$B$5:$B$58,ทดสอบ!$E13,โรคพุ่มแจ้!$H$5:$H$58)</f>
        <v>0</v>
      </c>
      <c r="CE13" s="549">
        <f>SUMIF(โรคใบด่างมันสำปะหลัง!$B$5:$B$59,ทดสอบ!$E13,โรคใบด่างมันสำปะหลัง!$H$5:$H$59)</f>
        <v>15</v>
      </c>
      <c r="CF13" s="563">
        <f t="shared" si="50"/>
        <v>15</v>
      </c>
      <c r="CG13" s="549">
        <f>SUMIF(หนอนกออ้อย!$B$5:$B$48,ทดสอบ!$E13,หนอนกออ้อย!$G$5:$G$48)</f>
        <v>0</v>
      </c>
      <c r="CH13" s="549">
        <f>SUMIF('ด้วงหนวดยาว อ้อย'!$B$5:$B$48,ทดสอบ!$E13,'ด้วงหนวดยาว อ้อย'!$G$5:$G$48)</f>
        <v>0</v>
      </c>
      <c r="CI13" s="549"/>
      <c r="CJ13" s="549"/>
      <c r="CK13" s="549"/>
      <c r="CL13" s="549"/>
      <c r="CM13" s="549"/>
      <c r="CN13" s="549"/>
      <c r="CO13" s="549"/>
      <c r="CP13" s="549"/>
      <c r="CQ13" s="549"/>
      <c r="CR13" s="549"/>
      <c r="CS13" s="549">
        <f>SUMIF('โรคแส้ดำ อ้อย '!$B$5:$B$48,ทดสอบ!$E13,'โรคแส้ดำ อ้อย '!$G$5:$G$48)</f>
        <v>0</v>
      </c>
      <c r="CT13" s="549">
        <f>SUMIF('โรคใบขาว อ้อย'!$B$5:$B$48,ทดสอบ!$E13,'โรคใบขาว อ้อย'!$G$5:$G$48)</f>
        <v>0</v>
      </c>
      <c r="CU13" s="549"/>
      <c r="CV13" s="565">
        <f t="shared" si="57"/>
        <v>0</v>
      </c>
      <c r="CW13" s="549"/>
      <c r="CX13" s="549">
        <f>SUMIF('หนอนกระทู้ข้าวโพดลายจุด (FAW)'!$B$5:$B$54,ทดสอบ!$E13,'หนอนกระทู้ข้าวโพดลายจุด (FAW)'!$F$5:$F$54)</f>
        <v>81</v>
      </c>
      <c r="CY13" s="549">
        <f>SUMIF(โรคฝักเน่า!$C$5:$C$57,ทดสอบ!$E13,โรคฝักเน่า!$G$5:$G$57)</f>
        <v>0</v>
      </c>
      <c r="CZ13" s="549"/>
      <c r="DA13" s="549"/>
      <c r="DB13" s="549"/>
      <c r="DC13" s="549"/>
      <c r="DD13" s="549"/>
      <c r="DE13" s="549"/>
      <c r="DF13" s="572">
        <f t="shared" si="51"/>
        <v>81</v>
      </c>
      <c r="DG13" s="549">
        <f>SUMIF(โรคเหี่ยว!$B$5:$B$65,ทดสอบ!$E13,โรคเหี่ยว!$E$5:$E$65)</f>
        <v>0</v>
      </c>
      <c r="DH13" s="549"/>
      <c r="DI13" s="549"/>
      <c r="DJ13" s="549"/>
      <c r="DK13" s="549"/>
      <c r="DL13" s="574">
        <f t="shared" si="58"/>
        <v>0</v>
      </c>
      <c r="DM13" s="549"/>
      <c r="DN13" s="549"/>
      <c r="DO13" s="549"/>
      <c r="DP13" s="549"/>
      <c r="DQ13" s="549"/>
      <c r="DR13" s="550">
        <f t="shared" si="59"/>
        <v>0</v>
      </c>
      <c r="DS13" s="549"/>
      <c r="DT13" s="549"/>
      <c r="DU13" s="549">
        <f>SUMIF('เพลี้ยไฟ ทุเรียน'!$B$5:$B$81,ทดสอบ!$E13,'เพลี้ยไฟ ทุเรียน'!$F$5:$F$81)</f>
        <v>0</v>
      </c>
      <c r="DV13" s="549">
        <f>SUMIF('เพลี้ยแป้ง ทุเรียน'!$B$5:$B$81,ทดสอบ!$E13,'เพลี้ยแป้ง ทุเรียน'!$F$5:$F$81)</f>
        <v>0</v>
      </c>
      <c r="DW13" s="549">
        <f>SUMIF(เพลี้ยไก่แจ้ทุเรียน!$B$5:$B$81,ทดสอบ!$E13,เพลี้ยไก่แจ้ทุเรียน!$F$5:$F$81)</f>
        <v>0</v>
      </c>
      <c r="DX13" s="549">
        <f>SUMIF(เพลี้ยหอยเกล็ด!$B$5:$B$81,ทดสอบ!$E13,เพลี้ยหอยเกล็ด!$F$5:$F$81)</f>
        <v>0</v>
      </c>
      <c r="DY13" s="549">
        <f>SUMIF(เพลี้ยจั๊กจั่นฝอย!$B$5:$B$81,ทดสอบ!$E13,เพลี้ยจั๊กจั่นฝอย!$F$5:$F$81)</f>
        <v>0</v>
      </c>
      <c r="DZ13" s="549">
        <f>SUMIF(หนอนเจาะเมล็ดทุเรียน!$B$5:$B$81,ทดสอบ!$E13,หนอนเจาะเมล็ดทุเรียน!$F$5:$F$81)</f>
        <v>0</v>
      </c>
      <c r="EA13" s="549">
        <f>SUMIF(ไรแดงทุเรียน!$B$5:$B$81,ทดสอบ!$E13,ไรแดงทุเรียน!$F$5:$F$81)</f>
        <v>0</v>
      </c>
      <c r="EB13" s="549"/>
      <c r="EC13" s="549">
        <f>SUMIF(โรครากเน่าโคนเน่า!$B$5:$B$81,ทดสอบ!$E13,โรครากเน่าโคนเน่า!$F$5:$F$81)</f>
        <v>0</v>
      </c>
      <c r="ED13" s="549">
        <f>SUMIF('โรคราดำ ทุเรียน'!$B$5:$B$81,ทดสอบ!$E13,'โรคราดำ ทุเรียน'!$F$5:$F$81)</f>
        <v>0</v>
      </c>
      <c r="EE13" s="549"/>
      <c r="EF13" s="549">
        <f>SUMIF(โรคผลเน่า!$B$6:$B$82,ทดสอบ!$E13,โรคผลเน่า!$F$6:$F$82)</f>
        <v>0</v>
      </c>
      <c r="EG13" s="549">
        <f>SUMIF(โรคราสีชมพู!$B$5:$B$81,ทดสอบ!$E13,โรคราสีชมพู!$F$5:$F$81)</f>
        <v>0</v>
      </c>
      <c r="EH13" s="549">
        <f>SUMIF(โรคใบติดหรือใบไหม้!$B$5:$B$81,ทดสอบ!$E13,โรคใบติดหรือใบไหม้!$F$5:$F$81)</f>
        <v>0</v>
      </c>
      <c r="EI13" s="549"/>
      <c r="EJ13" s="549">
        <f>SUMIF('โรคใบจุดสาหร่าย (durian)'!$B$5:$B$81,ทดสอบ!$E13,'โรคใบจุดสาหร่าย (durian)'!$F$5:$F$81)</f>
        <v>0</v>
      </c>
      <c r="EK13" s="549">
        <f>SUMIF(มอดเจาะลำต้นทุเรียน!$B$5:$B$81,ทดสอบ!$E13,มอดเจาะลำต้นทุเรียน!$F$5:$F$81)</f>
        <v>0</v>
      </c>
      <c r="EL13" s="549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549">
        <f>SUMIF(หนอนกินใบทุเรียน!$B$5:$B$81,ทดสอบ!$E13,หนอนกินใบทุเรียน!$F$5:$F$81)</f>
        <v>0</v>
      </c>
      <c r="EN13" s="549">
        <f>SUMIF(โรคกิ่งแห้งทุเรียน!$B$5:$B$81,ทดสอบ!$E13,โรคกิ่งแห้งทุเรียน!$F$5:$F$81)</f>
        <v>0</v>
      </c>
      <c r="EO13" s="551">
        <f>SUMIF(โรคแอนแทรกโนสทุเรียน!$B$5:$B$81,ทดสอบ!$E13,โรคแอนแทรกโนสทุเรียน!$F$5:$F$81)</f>
        <v>0</v>
      </c>
      <c r="EP13" s="549">
        <f>SUMIF(หนอนเจาะผล!$B$5:$B$81,ทดสอบ!$E13,หนอนเจาะผล!$F$5:$F$81)</f>
        <v>0</v>
      </c>
      <c r="EQ13" s="563">
        <f t="shared" ca="1" si="60"/>
        <v>0</v>
      </c>
      <c r="ER13" s="549"/>
      <c r="ES13" s="549">
        <f>SUMIF('เพลี้ยไฟ (เงาะ)'!$B$5:$B$76,ทดสอบ!$E13,'เพลี้ยไฟ (เงาะ)'!$F$5:$F$76)</f>
        <v>0</v>
      </c>
      <c r="ET13" s="517">
        <f>SUMIF('เพลี้ยแป้ง (เงาะ)'!$B$5:$B$75,ทดสอบ!$E13,'เพลี้ยแป้ง (เงาะ)'!$F$5:$F$75)</f>
        <v>0</v>
      </c>
      <c r="EU13" s="549">
        <f>SUMIF(หนอนคืบกินใบ!$B$5:$B$75,ทดสอบ!$E13,หนอนคืบกินใบ!$F$5:$F$75)</f>
        <v>0</v>
      </c>
      <c r="EV13" s="549">
        <f>SUMIF('โรคราแป้ง (เงาะ)'!$B$5:$B$75,ทดสอบ!$E13,'โรคราแป้ง (เงาะ)'!$F$5:$F$75)</f>
        <v>0</v>
      </c>
      <c r="EW13" s="549"/>
      <c r="EX13" s="549">
        <f>SUMIF('โรคขอบใบแห้ง (เงาะ)'!$B$5:$B$76,ทดสอบ!$E13,'โรคขอบใบแห้ง (เงาะ)'!$F$5:$F$76)</f>
        <v>0</v>
      </c>
      <c r="EY13" s="549">
        <f>SUMIF(หนอนกินช่อดอก!$B$5:$B$76,ทดสอบ!$E13,หนอนกินช่อดอก!$F$5:$F$76)</f>
        <v>0</v>
      </c>
      <c r="EZ13" s="549">
        <f>SUMIF('โรคใบจุดสาหร่าย(เงาะ)'!$B$5:$B$75,ทดสอบ!$E13,'โรคใบจุดสาหร่าย(เงาะ)'!$F$5:$F$75)</f>
        <v>0</v>
      </c>
      <c r="FA13" s="567">
        <f t="shared" si="61"/>
        <v>0</v>
      </c>
      <c r="FB13" s="549">
        <f>SUMIF('เพลี้ยไฟ (mangosteen)'!$B$5:$B$69,ทดสอบ!$E13,'เพลี้ยไฟ (mangosteen)'!$F$5:$F$69)</f>
        <v>0</v>
      </c>
      <c r="FC13" s="549">
        <f>SUMIF(หนอนชอนใบ!$B$5:$B$69,ทดสอบ!$E13,หนอนชอนใบ!$F$5:$F$69)</f>
        <v>0</v>
      </c>
      <c r="FD13" s="549">
        <f>SUMIF(หนอนกินใบ!$B$5:$B$69,ทดสอบ!$E13,หนอนกินใบ!$F$5:$F$69)</f>
        <v>0</v>
      </c>
      <c r="FE13" s="549">
        <f>SUMIF('ไรแดง(มังคุด)'!$B$5:$B$76,ทดสอบ!$E13,'ไรแดง(มังคุด)'!$F$5:$F$76)</f>
        <v>0</v>
      </c>
      <c r="FF13" s="549">
        <f>SUMIF(โรคแอนแทรคโนส!$B$5:$B$76,ทดสอบ!$E13,โรคแอนแทรคโนส!$F$5:$F$76)</f>
        <v>0</v>
      </c>
      <c r="FG13" s="549">
        <f>SUMIF('โรคใบจุดสาหร่าย (mangosteen)'!$B$5:$B$69,ทดสอบ!$E13,'โรคใบจุดสาหร่าย (mangosteen)'!$F$5:$F$69)</f>
        <v>0</v>
      </c>
      <c r="FH13" s="549">
        <f>SUMIF(โรคใบแห้งและขอบใบแห้ง!$B$5:$B$76,ทดสอบ!$E13,โรคใบแห้งและขอบใบแห้ง!$F$5:$F$76)</f>
        <v>0</v>
      </c>
      <c r="FI13" s="549">
        <f>SUMIF(เพลี้ยแป้ง!$B$5:$B$76,ทดสอบ!$E13,เพลี้ยแป้ง!$F$5:$F$76)</f>
        <v>0</v>
      </c>
      <c r="FJ13" s="549">
        <f>SUMIF('โรคใบจุด (mangosteen)'!$B$5:$B$69,ทดสอบ!$E13,'โรคใบจุด (mangosteen)'!$F$5:$F$69)</f>
        <v>0</v>
      </c>
      <c r="FK13" s="576">
        <f t="shared" si="62"/>
        <v>0</v>
      </c>
      <c r="FL13" s="549">
        <f>SUMIF(โรคพุ่มไม้กวาด!$B$5:$B$79,ทดสอบ!$E13,โรคพุ่มไม้กวาด!$F$5:$F$79)</f>
        <v>0</v>
      </c>
      <c r="FM13" s="549">
        <f>SUMIF('เพลี้ยแป้ง (ลำไย)'!$B$5:$B$76,ทดสอบ!$E13,'เพลี้ยแป้ง (ลำไย)'!$F$5:$F$76)</f>
        <v>0</v>
      </c>
      <c r="FN13" s="549">
        <f>SUMIF('โรคราดำ (ลำไย)'!$B$5:$B$79,ทดสอบ!$E13,'โรคราดำ (ลำไย)'!$F$5:$F$79)</f>
        <v>0</v>
      </c>
      <c r="FO13" s="549">
        <f>SUMIF('หนอนคืบกินใบ (ลำไย)'!$B$5:$B$76,ทดสอบ!$E13,'หนอนคืบกินใบ (ลำไย)'!$F$5:$F$76)</f>
        <v>0</v>
      </c>
      <c r="FP13" s="549">
        <f>SUMIF(ไรกำมะหยี่!$B$5:$B$79,ทดสอบ!$E13,ไรกำมะหยี่!$F$5:$F$79)</f>
        <v>0</v>
      </c>
      <c r="FQ13" s="549">
        <f>SUMIF(หนอนม้วนใบ!$B$5:$B$79,ทดสอบ!$E13,หนอนม้วนใบ!$F$5:$F$79)</f>
        <v>0</v>
      </c>
      <c r="FR13" s="549">
        <f>SUMIF(หนอนเจาะกิ่งและลำต้น!$B$5:$B$80,ทดสอบ!$E13,หนอนเจาะกิ่งและลำต้น!$F$5:$F$80)</f>
        <v>0</v>
      </c>
      <c r="FS13" s="549">
        <f>SUMIF(เพลี้ยไฟลำไย!$B$5:$B$76,ทดสอบ!$E13,เพลี้ยไฟลำไย!$F$5:$F$76)</f>
        <v>0</v>
      </c>
      <c r="FT13" s="549">
        <f>SUMIF(หนอนกินดอกลำไย!$B$5:$B$76,ทดสอบ!$E13,หนอนกินดอกลำไย!$F$5:$F$76)</f>
        <v>0</v>
      </c>
      <c r="FU13" s="549">
        <f>SUMIF(มวนลำไย!$B$5:$B$79,ทดสอบ!$E13,มวนลำไย!$F$5:$F$79)</f>
        <v>0</v>
      </c>
      <c r="FV13" s="578">
        <f t="shared" si="63"/>
        <v>0</v>
      </c>
      <c r="FW13" s="550">
        <f t="shared" ca="1" si="52"/>
        <v>105</v>
      </c>
      <c r="FX13" s="353">
        <f t="shared" ca="1" si="6"/>
        <v>105</v>
      </c>
      <c r="FY13" s="319">
        <f t="shared" ca="1" si="31"/>
        <v>0</v>
      </c>
      <c r="GA13" s="384"/>
      <c r="GB13" s="385"/>
    </row>
    <row r="14" spans="1:184" s="111" customFormat="1" x14ac:dyDescent="0.55000000000000004">
      <c r="A14" s="303">
        <v>0</v>
      </c>
      <c r="B14" s="303">
        <f t="shared" ca="1" si="49"/>
        <v>1</v>
      </c>
      <c r="C14" s="303">
        <f ca="1">IF(B14=1,SUBTOTAL(2,$B$10:B14),"")</f>
        <v>4</v>
      </c>
      <c r="D14" s="279">
        <f t="shared" ca="1" si="64"/>
        <v>4</v>
      </c>
      <c r="E14" s="280" t="s">
        <v>120</v>
      </c>
      <c r="F14" s="295"/>
      <c r="G14" s="295"/>
      <c r="H14" s="295"/>
      <c r="I14" s="295"/>
      <c r="J14" s="292"/>
      <c r="K14" s="549">
        <f>SUMIF(หนอนห่อใบข้าว!$B$5:$B$76,ทดสอบ!$E14,หนอนห่อใบข้าว!$G$5:$G$76)</f>
        <v>0</v>
      </c>
      <c r="L14" s="549">
        <f>SUMIF(เพลี้ยกระโดดหลังขาว!$B$5:$B$76,ทดสอบ!$E14,เพลี้ยกระโดดหลังขาว!$G$5:$G$76)</f>
        <v>0</v>
      </c>
      <c r="M14" s="549">
        <f>SUMIF(โรคไหม้ข้าว!$B$5:$B$76,ทดสอบ!$E14,โรคไหม้ข้าว!$G$5:$G$76)</f>
        <v>0</v>
      </c>
      <c r="N14" s="549">
        <f>SUMIF(แมลงหวี่ขาว!$B$5:$B$76,ทดสอบ!$E14,แมลงหวี่ขาว!$G$5:$G$76)</f>
        <v>0</v>
      </c>
      <c r="O14" s="549">
        <f>SUMIF(เพลี้ยกระโดดสีน้ำตาล!$B$5:$B$77,ทดสอบ!$E14,เพลี้ยกระโดดสีน้ำตาล!$G$5:$G$77)</f>
        <v>0</v>
      </c>
      <c r="P14" s="549">
        <f>SUMIF(แมลงสิง!$B$5:$B$81,ทดสอบ!$E14,แมลงสิง!$G$5:$G$81)</f>
        <v>0</v>
      </c>
      <c r="Q14" s="549">
        <f>SUMIF(เพลี้ยไฟ!$B$5:$B$76,ทดสอบ!$E14,เพลี้ยไฟ!$G$5:$G$76)</f>
        <v>0</v>
      </c>
      <c r="R14" s="549">
        <f>SUMIF(แมลงดำหนาม1!$B$5:$B$81,ทดสอบ!$E14,แมลงดำหนาม1!$G$5:$G$81)</f>
        <v>0</v>
      </c>
      <c r="S14" s="549">
        <f>SUMIF(โรคขอบใบแห้ง!$B$5:$B$78,ทดสอบ!$E14,โรคขอบใบแห้ง!$G$5:$G$78)</f>
        <v>0</v>
      </c>
      <c r="T14" s="549">
        <f>SUMIF(โรคกาบใบแห้ง!$B$5:$B$81,ทดสอบ!$E14,โรคกาบใบแห้ง!$G$5:$G$81)</f>
        <v>0</v>
      </c>
      <c r="U14" s="549">
        <f>SUMIF(โรคใบจุดสีน้ำตาล!$B$5:$B$77,ทดสอบ!$E14,โรคใบจุดสีน้ำตาล!$G$5:$G$77)</f>
        <v>0</v>
      </c>
      <c r="V14" s="549">
        <f>SUMIF(หนอนกระทู้กล้า!$B$5:$B$76,ทดสอบ!$E14,หนอนกระทู้กล้า!$G$5:$G$76)</f>
        <v>0</v>
      </c>
      <c r="W14" s="549">
        <f>SUMIF(โรคใบขีดโปร่งแสง!$B$5:$B$81,ทดสอบ!$E14,โรคใบขีดโปร่งแสง!$G$5:$G$81)</f>
        <v>0</v>
      </c>
      <c r="X14" s="549">
        <f>SUMIF(โรคใบขีดสีน้ำตาล!$B$5:$B$77,ทดสอบ!$E14,โรคใบขีดสีน้ำตาล!$G$5:$G$77)</f>
        <v>0</v>
      </c>
      <c r="Y14" s="549">
        <f>SUMIF(หนอนกัดใบข้าว!$B$5:$B$81,ทดสอบ!$E14,หนอนกัดใบข้าว!$G$5:$G$81)</f>
        <v>0</v>
      </c>
      <c r="Z14" s="549">
        <f>SUMIF(แมลงหล่า!$B$5:$B$81,ทดสอบ!$E14,แมลงหล่า!$G$5:$G$81)</f>
        <v>0</v>
      </c>
      <c r="AA14" s="549">
        <f>SUMIF(แมลงบั่ว!$B$5:$B$77,ทดสอบ!$E14,แมลงบั่ว!$G$5:$G$77)</f>
        <v>0</v>
      </c>
      <c r="AB14" s="549">
        <f>SUMIF(โรคเมล็ดด่าง!$B$5:$B$81,ทดสอบ!$E14,โรคเมล็ดด่าง!$G$5:$G$81)</f>
        <v>0</v>
      </c>
      <c r="AC14" s="549">
        <f>SUMIF(ด้วงดำ!$B$5:$B$81,ทดสอบ!$E14,ด้วงดำ!$G$5:$G$81)</f>
        <v>0</v>
      </c>
      <c r="AD14" s="549">
        <f>SUMIF(ตั๊กแตนหนวดสั้น!$B$5:$B$81,ทดสอบ!$E14,ตั๊กแตนหนวดสั้น!$G$5:$G$81)</f>
        <v>0</v>
      </c>
      <c r="AE14" s="549">
        <f>SUMIF(หนอนกอข้าว!$B$5:$B$77,ทดสอบ!$E14,หนอนกอข้าว!$G$5:$G$77)</f>
        <v>0</v>
      </c>
      <c r="AF14" s="549">
        <f>SUMIF(หนอนกระทู้ข้าว!$B$5:$B$81,ทดสอบ!$E14,หนอนกระทู้ข้าว!$G$5:$G$81)</f>
        <v>0</v>
      </c>
      <c r="AG14" s="549">
        <f>SUMIF(โรคกาบใบเน่า!$B$5:$B$81,ทดสอบ!$E14,โรคกาบใบเน่า!$G$5:$G$81)</f>
        <v>0</v>
      </c>
      <c r="AH14" s="549">
        <f>SUMIF(เพลี้ยจั๊กจั่นสีเขียว!$B$5:$B$80,ทดสอบ!$E14,เพลี้ยจั๊กจั่นสีเขียว!$G$5:$G$80)</f>
        <v>0</v>
      </c>
      <c r="AI14" s="549">
        <f>SUMIF(หอยเชอรี่!$B$5:$B$81,ทดสอบ!$E14,หอยเชอรี่!$G$5:$G$81)</f>
        <v>0</v>
      </c>
      <c r="AJ14" s="549">
        <f>SUMIF(โรคใบสีส้ม!$B$5:$B$77,ทดสอบ!$E14,โรคใบสีส้ม!$G$5:$G$77)</f>
        <v>0</v>
      </c>
      <c r="AK14" s="563">
        <f t="shared" si="65"/>
        <v>0</v>
      </c>
      <c r="AL14" s="549">
        <f>SUMIF(หนอนหัวดำ!$B$6:$B$75,ทดสอบ!$E14,หนอนหัวดำ!$M$6:$M$75)</f>
        <v>0</v>
      </c>
      <c r="AM14" s="517">
        <f>SUMIF(แมลงดำหนาม!$B$6:$B$75,ทดสอบ!$E14,แมลงดำหนาม!$M$6:$M$75)</f>
        <v>0</v>
      </c>
      <c r="AN14" s="549">
        <f>SUMIF('ด้วงแรด มะพร้าว'!$B$6:$B$75,ทดสอบ!$E14,'ด้วงแรด มะพร้าว'!$I$6:$I$75)</f>
        <v>0</v>
      </c>
      <c r="AO14" s="549">
        <f>SUMIF(ด้วงงวง!$B$6:$B$75,ทดสอบ!$E14,ด้วงงวง!$I$6:$I$75)</f>
        <v>0</v>
      </c>
      <c r="AP14" s="549">
        <f>SUMIF(ไรสี่ขามะพร้าว!$B$6:$B$75,ทดสอบ!$E14,ไรสี่ขามะพร้าว!$I$6:$I$75)</f>
        <v>0</v>
      </c>
      <c r="AQ14" s="549">
        <f>SUMIF(หนอนพาราซา!$C$6:$C$67,ทดสอบ!$E14,หนอนพาราซา!$J$6:$J$67)</f>
        <v>0</v>
      </c>
      <c r="AR14" s="549">
        <f>SUMIF(หนอนกินใบมะพร้าว!$C$6:$C$67,ทดสอบ!$E14,หนอนกินใบมะพร้าว!$J$6:$J$67)</f>
        <v>0</v>
      </c>
      <c r="AS14" s="565">
        <f t="shared" si="53"/>
        <v>0</v>
      </c>
      <c r="AT14" s="549">
        <f>SUMIF('ด้วงแรด ปาล์ม'!$B$5:$B$73,ทดสอบ!$E14,'ด้วงแรด ปาล์ม'!$F$5:$F$73)</f>
        <v>0</v>
      </c>
      <c r="AU14" s="549">
        <f>SUMIF(หนอนปลอกเล็ก!$B$5:$B$73,ทดสอบ!$E14,หนอนปลอกเล็ก!$F$5:$F$73)</f>
        <v>0</v>
      </c>
      <c r="AV14" s="549">
        <f>SUMIF(ด้วงกุหลาบ!$B$5:$B$73,ทดสอบ!$E14,ด้วงกุหลาบ!$F$5:$F$73)</f>
        <v>0</v>
      </c>
      <c r="AW14" s="549">
        <f>SUMIF(โรคทะลายเน่า!$B$5:$B$73,ทดสอบ!$E14,โรคทะลายเน่า!$F$5:$F$73)</f>
        <v>0</v>
      </c>
      <c r="AX14" s="549">
        <f>SUMIF(โรคลำต้นเน่า!$B$5:$B$73,ทดสอบ!$E14,โรคลำต้นเน่า!$F$5:$F$73)</f>
        <v>0</v>
      </c>
      <c r="AY14" s="549">
        <f>SUMIF('โรคใบจุด ปาล์ม'!$B$5:$B$73,ทดสอบ!$E14,'โรคใบจุด ปาล์ม'!$F$5:$F$73)</f>
        <v>0</v>
      </c>
      <c r="AZ14" s="549">
        <f>SUMIF(โรคก้านทางใบเน่า!$C$5:$C$71,ทดสอบ!$E14,โรคก้านทางใบเน่า!$G$5:$G$71)</f>
        <v>0</v>
      </c>
      <c r="BA14" s="549">
        <f>SUMIF(หนอนหน้าแมว!$B$5:$B$73,ทดสอบ!$E14,หนอนหน้าแมว!$F$5:$F$73)</f>
        <v>0</v>
      </c>
      <c r="BB14" s="551">
        <f>SUMIF('หนอนหัวดำ ปาล์ม'!$B$5:$B$73,ทดสอบ!$E14,'หนอนหัวดำ ปาล์ม'!$F$5:$F$73)</f>
        <v>0</v>
      </c>
      <c r="BC14" s="549">
        <f>SUMIF('โรคใบจุดสาหร่าย ปาล์ม'!$B$5:$B$73,ทดสอบ!$E14,'โรคใบจุดสาหร่าย ปาล์ม'!$F$5:$F$73)</f>
        <v>0</v>
      </c>
      <c r="BD14" s="567">
        <f t="shared" si="54"/>
        <v>0</v>
      </c>
      <c r="BE14" s="549">
        <f>SUMIF(โรครากขาว!$B$5:$B$72,ทดสอบ!$E14,โรครากขาว!$F$5:$F$72)</f>
        <v>0</v>
      </c>
      <c r="BF14" s="549">
        <f>SUMIF(โรคใบร่วงยางพาราชนิดใหม่!$B$5:$B$72,ทดสอบ!$E14,โรคใบร่วงยางพาราชนิดใหม่!$F$5:$F$72)</f>
        <v>0</v>
      </c>
      <c r="BG14" s="549">
        <f>SUMIF(โรคใบร่วงยางพารา!$B$5:$B$72,ทดสอบ!$E14,โรคใบร่วงยางพารา!$F$5:$F$72)</f>
        <v>0</v>
      </c>
      <c r="BH14" s="549">
        <f>SUMIF(โรคราแป้งยางพารา!$B$5:$B$72,ทดสอบ!$E14,โรคราแป้งยางพารา!$F$5:$F$72)</f>
        <v>0</v>
      </c>
      <c r="BI14" s="551">
        <f>SUMIF(โรคเส้นดำยางพารา!$B$5:$B$72,ทดสอบ!$E14,โรคเส้นดำยางพารา!$F$5:$F$72)</f>
        <v>0</v>
      </c>
      <c r="BJ14" s="549">
        <f>SUMIF(โรคหน้ายางแห้ง!$B$5:$B$72,ทดสอบ!$E14,โรคหน้ายางแห้ง!$F$5:$F$72)</f>
        <v>0</v>
      </c>
      <c r="BK14" s="568">
        <f t="shared" si="55"/>
        <v>0</v>
      </c>
      <c r="BL14" s="549">
        <f>SUMIF(โรคราสนิม!$C$5:$C$64,ทดสอบ!$E14,โรคราสนิม!$G$5:$G$64)</f>
        <v>0</v>
      </c>
      <c r="BM14" s="549">
        <f>SUMIF(หนอนกาแฟสีแดง!$C$5:$C$64,ทดสอบ!$E14,หนอนกาแฟสีแดง!$G$5:$G$64)</f>
        <v>0</v>
      </c>
      <c r="BN14" s="549">
        <v>0</v>
      </c>
      <c r="BO14" s="549">
        <f ca="1">SUMIF(หนอนเจาะกิ่งลำต้น!$C$5:$C468,ทดสอบ!$E14,หนอนเจาะกิ่งลำต้น!$G$5:$G$64)</f>
        <v>0</v>
      </c>
      <c r="BP14" s="551">
        <f>SUMIF(มอดเจาะเมล็ดกาแฟ!$C$5:$C$64,ทดสอบ!$E14,มอดเจาะเมล็ดกาแฟ!$G$5:$G$64)</f>
        <v>0</v>
      </c>
      <c r="BQ14" s="549">
        <f>SUMIF('ด้วงหนวดยาว (กาแฟ)'!$C$5:$C$64,ทดสอบ!$E14,'ด้วงหนวดยาว (กาแฟ)'!$G$5:$G$64)</f>
        <v>0</v>
      </c>
      <c r="BR14" s="549">
        <f>SUMIF(มอดเจาะผลกาแฟ!$C$5:$C$64,ทดสอบ!$E14,มอดเจาะผลกาแฟ!$G$5:$G$64)</f>
        <v>0</v>
      </c>
      <c r="BS14" s="570">
        <f t="shared" ca="1" si="56"/>
        <v>0</v>
      </c>
      <c r="BT14" s="549">
        <f>SUMIF(เพลี้ยแป้งมัน!$B$5:$B$59,ทดสอบ!$E14,เพลี้ยแป้งมัน!$H$5:$H$59)</f>
        <v>0</v>
      </c>
      <c r="BU14" s="551">
        <f>SUMIF('โรคใบไหม้ (มัน)'!$B$5:$B$58,ทดสอบ!$E14,'โรคใบไหม้ (มัน)'!$H$5:$H$58)</f>
        <v>0</v>
      </c>
      <c r="BV14" s="549">
        <f>SUMIF(ไรแดง!$B$5:$B$59,ทดสอบ!$E14,ไรแดง!$H$5:$H$59)</f>
        <v>0</v>
      </c>
      <c r="BW14" s="549"/>
      <c r="BX14" s="549"/>
      <c r="BY14" s="549"/>
      <c r="BZ14" s="549"/>
      <c r="CA14" s="549"/>
      <c r="CB14" s="549">
        <f>SUMIF(โรคโคนเน่าหัวเน่า!$B$5:$B$59,ทดสอบ!$E14,โรคโคนเน่าหัวเน่า!$H$5:$H$59)</f>
        <v>0</v>
      </c>
      <c r="CC14" s="549"/>
      <c r="CD14" s="549">
        <f>SUMIF(โรคพุ่มแจ้!$B$5:$B$58,ทดสอบ!$E14,โรคพุ่มแจ้!$H$5:$H$58)</f>
        <v>0</v>
      </c>
      <c r="CE14" s="549">
        <f>SUMIF(โรคใบด่างมันสำปะหลัง!$B$5:$B$59,ทดสอบ!$E14,โรคใบด่างมันสำปะหลัง!$H$5:$H$59)</f>
        <v>11097.54</v>
      </c>
      <c r="CF14" s="563">
        <f t="shared" si="50"/>
        <v>11097.54</v>
      </c>
      <c r="CG14" s="549">
        <f>SUMIF(หนอนกออ้อย!$B$5:$B$48,ทดสอบ!$E14,หนอนกออ้อย!$G$5:$G$48)</f>
        <v>0</v>
      </c>
      <c r="CH14" s="549">
        <f>SUMIF('ด้วงหนวดยาว อ้อย'!$B$5:$B$48,ทดสอบ!$E14,'ด้วงหนวดยาว อ้อย'!$G$5:$G$48)</f>
        <v>0</v>
      </c>
      <c r="CI14" s="549"/>
      <c r="CJ14" s="549"/>
      <c r="CK14" s="549"/>
      <c r="CL14" s="549"/>
      <c r="CM14" s="549"/>
      <c r="CN14" s="549"/>
      <c r="CO14" s="549"/>
      <c r="CP14" s="549"/>
      <c r="CQ14" s="549"/>
      <c r="CR14" s="549"/>
      <c r="CS14" s="549">
        <f>SUMIF('โรคแส้ดำ อ้อย '!$B$5:$B$48,ทดสอบ!$E14,'โรคแส้ดำ อ้อย '!$G$5:$G$48)</f>
        <v>0</v>
      </c>
      <c r="CT14" s="549">
        <f>SUMIF('โรคใบขาว อ้อย'!$B$5:$B$48,ทดสอบ!$E14,'โรคใบขาว อ้อย'!$G$5:$G$48)</f>
        <v>0</v>
      </c>
      <c r="CU14" s="549"/>
      <c r="CV14" s="565">
        <f t="shared" si="57"/>
        <v>0</v>
      </c>
      <c r="CW14" s="549"/>
      <c r="CX14" s="549">
        <f>SUMIF('หนอนกระทู้ข้าวโพดลายจุด (FAW)'!$B$5:$B$54,ทดสอบ!$E14,'หนอนกระทู้ข้าวโพดลายจุด (FAW)'!$F$5:$F$54)</f>
        <v>0</v>
      </c>
      <c r="CY14" s="549">
        <f>SUMIF(โรคฝักเน่า!$C$5:$C$57,ทดสอบ!$E14,โรคฝักเน่า!$G$5:$G$57)</f>
        <v>0</v>
      </c>
      <c r="CZ14" s="549"/>
      <c r="DA14" s="549"/>
      <c r="DB14" s="549"/>
      <c r="DC14" s="549"/>
      <c r="DD14" s="549"/>
      <c r="DE14" s="549"/>
      <c r="DF14" s="572">
        <f t="shared" si="51"/>
        <v>0</v>
      </c>
      <c r="DG14" s="549">
        <f>SUMIF(โรคเหี่ยว!$B$5:$B$65,ทดสอบ!$E14,โรคเหี่ยว!$E$5:$E$65)</f>
        <v>0</v>
      </c>
      <c r="DH14" s="549"/>
      <c r="DI14" s="549"/>
      <c r="DJ14" s="549"/>
      <c r="DK14" s="549"/>
      <c r="DL14" s="574">
        <f t="shared" si="58"/>
        <v>0</v>
      </c>
      <c r="DM14" s="549"/>
      <c r="DN14" s="549"/>
      <c r="DO14" s="549"/>
      <c r="DP14" s="549"/>
      <c r="DQ14" s="549"/>
      <c r="DR14" s="550">
        <f t="shared" si="59"/>
        <v>0</v>
      </c>
      <c r="DS14" s="549"/>
      <c r="DT14" s="549"/>
      <c r="DU14" s="549">
        <f>SUMIF('เพลี้ยไฟ ทุเรียน'!$B$5:$B$81,ทดสอบ!$E14,'เพลี้ยไฟ ทุเรียน'!$F$5:$F$81)</f>
        <v>0</v>
      </c>
      <c r="DV14" s="549">
        <f>SUMIF('เพลี้ยแป้ง ทุเรียน'!$B$5:$B$81,ทดสอบ!$E14,'เพลี้ยแป้ง ทุเรียน'!$F$5:$F$81)</f>
        <v>0</v>
      </c>
      <c r="DW14" s="549">
        <f>SUMIF(เพลี้ยไก่แจ้ทุเรียน!$B$5:$B$81,ทดสอบ!$E14,เพลี้ยไก่แจ้ทุเรียน!$F$5:$F$81)</f>
        <v>0</v>
      </c>
      <c r="DX14" s="549">
        <f>SUMIF(เพลี้ยหอยเกล็ด!$B$5:$B$81,ทดสอบ!$E14,เพลี้ยหอยเกล็ด!$F$5:$F$81)</f>
        <v>0</v>
      </c>
      <c r="DY14" s="549">
        <f>SUMIF(เพลี้ยจั๊กจั่นฝอย!$B$5:$B$81,ทดสอบ!$E14,เพลี้ยจั๊กจั่นฝอย!$F$5:$F$81)</f>
        <v>0</v>
      </c>
      <c r="DZ14" s="549">
        <f>SUMIF(หนอนเจาะเมล็ดทุเรียน!$B$5:$B$81,ทดสอบ!$E14,หนอนเจาะเมล็ดทุเรียน!$F$5:$F$81)</f>
        <v>0</v>
      </c>
      <c r="EA14" s="549">
        <f>SUMIF(ไรแดงทุเรียน!$B$5:$B$81,ทดสอบ!$E14,ไรแดงทุเรียน!$F$5:$F$81)</f>
        <v>0</v>
      </c>
      <c r="EB14" s="549"/>
      <c r="EC14" s="549">
        <f>SUMIF(โรครากเน่าโคนเน่า!$B$5:$B$81,ทดสอบ!$E14,โรครากเน่าโคนเน่า!$F$5:$F$81)</f>
        <v>0</v>
      </c>
      <c r="ED14" s="549">
        <f>SUMIF('โรคราดำ ทุเรียน'!$B$5:$B$81,ทดสอบ!$E14,'โรคราดำ ทุเรียน'!$F$5:$F$81)</f>
        <v>0</v>
      </c>
      <c r="EE14" s="549"/>
      <c r="EF14" s="549">
        <f>SUMIF(โรคผลเน่า!$B$6:$B$82,ทดสอบ!$E14,โรคผลเน่า!$F$6:$F$82)</f>
        <v>0</v>
      </c>
      <c r="EG14" s="549">
        <f>SUMIF(โรคราสีชมพู!$B$5:$B$81,ทดสอบ!$E14,โรคราสีชมพู!$F$5:$F$81)</f>
        <v>0</v>
      </c>
      <c r="EH14" s="549">
        <f>SUMIF(โรคใบติดหรือใบไหม้!$B$5:$B$81,ทดสอบ!$E14,โรคใบติดหรือใบไหม้!$F$5:$F$81)</f>
        <v>0</v>
      </c>
      <c r="EI14" s="549"/>
      <c r="EJ14" s="549">
        <f>SUMIF('โรคใบจุดสาหร่าย (durian)'!$B$5:$B$81,ทดสอบ!$E14,'โรคใบจุดสาหร่าย (durian)'!$F$5:$F$81)</f>
        <v>0</v>
      </c>
      <c r="EK14" s="549">
        <f>SUMIF(มอดเจาะลำต้นทุเรียน!$B$5:$B$81,ทดสอบ!$E14,มอดเจาะลำต้นทุเรียน!$F$5:$F$81)</f>
        <v>0</v>
      </c>
      <c r="EL14" s="549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549">
        <f>SUMIF(หนอนกินใบทุเรียน!$B$5:$B$81,ทดสอบ!$E14,หนอนกินใบทุเรียน!$F$5:$F$81)</f>
        <v>0</v>
      </c>
      <c r="EN14" s="549">
        <f>SUMIF(โรคกิ่งแห้งทุเรียน!$B$5:$B$81,ทดสอบ!$E14,โรคกิ่งแห้งทุเรียน!$F$5:$F$81)</f>
        <v>0</v>
      </c>
      <c r="EO14" s="551">
        <f>SUMIF(โรคแอนแทรกโนสทุเรียน!$B$5:$B$81,ทดสอบ!$E14,โรคแอนแทรกโนสทุเรียน!$F$5:$F$81)</f>
        <v>0</v>
      </c>
      <c r="EP14" s="549">
        <f>SUMIF(หนอนเจาะผล!$B$5:$B$81,ทดสอบ!$E14,หนอนเจาะผล!$F$5:$F$81)</f>
        <v>0</v>
      </c>
      <c r="EQ14" s="563">
        <f t="shared" ca="1" si="60"/>
        <v>0</v>
      </c>
      <c r="ER14" s="549"/>
      <c r="ES14" s="549">
        <f>SUMIF('เพลี้ยไฟ (เงาะ)'!$B$5:$B$76,ทดสอบ!$E14,'เพลี้ยไฟ (เงาะ)'!$F$5:$F$76)</f>
        <v>0</v>
      </c>
      <c r="ET14" s="517">
        <f>SUMIF('เพลี้ยแป้ง (เงาะ)'!$B$5:$B$75,ทดสอบ!$E14,'เพลี้ยแป้ง (เงาะ)'!$F$5:$F$75)</f>
        <v>0</v>
      </c>
      <c r="EU14" s="549">
        <f>SUMIF(หนอนคืบกินใบ!$B$5:$B$75,ทดสอบ!$E14,หนอนคืบกินใบ!$F$5:$F$75)</f>
        <v>0</v>
      </c>
      <c r="EV14" s="549">
        <f>SUMIF('โรคราแป้ง (เงาะ)'!$B$5:$B$75,ทดสอบ!$E14,'โรคราแป้ง (เงาะ)'!$F$5:$F$75)</f>
        <v>0</v>
      </c>
      <c r="EW14" s="549"/>
      <c r="EX14" s="549">
        <f>SUMIF('โรคขอบใบแห้ง (เงาะ)'!$B$5:$B$76,ทดสอบ!$E14,'โรคขอบใบแห้ง (เงาะ)'!$F$5:$F$76)</f>
        <v>0</v>
      </c>
      <c r="EY14" s="549">
        <f>SUMIF(หนอนกินช่อดอก!$B$5:$B$76,ทดสอบ!$E14,หนอนกินช่อดอก!$F$5:$F$76)</f>
        <v>0</v>
      </c>
      <c r="EZ14" s="549">
        <f>SUMIF('โรคใบจุดสาหร่าย(เงาะ)'!$B$5:$B$75,ทดสอบ!$E14,'โรคใบจุดสาหร่าย(เงาะ)'!$F$5:$F$75)</f>
        <v>0</v>
      </c>
      <c r="FA14" s="567">
        <f t="shared" si="61"/>
        <v>0</v>
      </c>
      <c r="FB14" s="549">
        <f>SUMIF('เพลี้ยไฟ (mangosteen)'!$B$5:$B$69,ทดสอบ!$E14,'เพลี้ยไฟ (mangosteen)'!$F$5:$F$69)</f>
        <v>0</v>
      </c>
      <c r="FC14" s="549">
        <f>SUMIF(หนอนชอนใบ!$B$5:$B$69,ทดสอบ!$E14,หนอนชอนใบ!$F$5:$F$69)</f>
        <v>0</v>
      </c>
      <c r="FD14" s="549">
        <f>SUMIF(หนอนกินใบ!$B$5:$B$69,ทดสอบ!$E14,หนอนกินใบ!$F$5:$F$69)</f>
        <v>0</v>
      </c>
      <c r="FE14" s="549">
        <f>SUMIF('ไรแดง(มังคุด)'!$B$5:$B$76,ทดสอบ!$E14,'ไรแดง(มังคุด)'!$F$5:$F$76)</f>
        <v>0</v>
      </c>
      <c r="FF14" s="549">
        <f>SUMIF(โรคแอนแทรคโนส!$B$5:$B$76,ทดสอบ!$E14,โรคแอนแทรคโนส!$F$5:$F$76)</f>
        <v>0</v>
      </c>
      <c r="FG14" s="549">
        <f>SUMIF('โรคใบจุดสาหร่าย (mangosteen)'!$B$5:$B$69,ทดสอบ!$E14,'โรคใบจุดสาหร่าย (mangosteen)'!$F$5:$F$69)</f>
        <v>0</v>
      </c>
      <c r="FH14" s="549">
        <f>SUMIF(โรคใบแห้งและขอบใบแห้ง!$B$5:$B$76,ทดสอบ!$E14,โรคใบแห้งและขอบใบแห้ง!$F$5:$F$76)</f>
        <v>0</v>
      </c>
      <c r="FI14" s="549">
        <f>SUMIF(เพลี้ยแป้ง!$B$5:$B$76,ทดสอบ!$E14,เพลี้ยแป้ง!$F$5:$F$76)</f>
        <v>0</v>
      </c>
      <c r="FJ14" s="549">
        <f>SUMIF('โรคใบจุด (mangosteen)'!$B$5:$B$69,ทดสอบ!$E14,'โรคใบจุด (mangosteen)'!$F$5:$F$69)</f>
        <v>0</v>
      </c>
      <c r="FK14" s="576">
        <f t="shared" si="62"/>
        <v>0</v>
      </c>
      <c r="FL14" s="549">
        <f>SUMIF(โรคพุ่มไม้กวาด!$B$5:$B$79,ทดสอบ!$E14,โรคพุ่มไม้กวาด!$F$5:$F$79)</f>
        <v>0</v>
      </c>
      <c r="FM14" s="549">
        <f>SUMIF('เพลี้ยแป้ง (ลำไย)'!$B$5:$B$76,ทดสอบ!$E14,'เพลี้ยแป้ง (ลำไย)'!$F$5:$F$76)</f>
        <v>0</v>
      </c>
      <c r="FN14" s="549">
        <f>SUMIF('โรคราดำ (ลำไย)'!$B$5:$B$79,ทดสอบ!$E14,'โรคราดำ (ลำไย)'!$F$5:$F$79)</f>
        <v>0</v>
      </c>
      <c r="FO14" s="549">
        <f>SUMIF('หนอนคืบกินใบ (ลำไย)'!$B$5:$B$76,ทดสอบ!$E14,'หนอนคืบกินใบ (ลำไย)'!$F$5:$F$76)</f>
        <v>0</v>
      </c>
      <c r="FP14" s="549">
        <f>SUMIF(ไรกำมะหยี่!$B$5:$B$79,ทดสอบ!$E14,ไรกำมะหยี่!$F$5:$F$79)</f>
        <v>0</v>
      </c>
      <c r="FQ14" s="549">
        <f>SUMIF(หนอนม้วนใบ!$B$5:$B$79,ทดสอบ!$E14,หนอนม้วนใบ!$F$5:$F$79)</f>
        <v>0</v>
      </c>
      <c r="FR14" s="549">
        <f>SUMIF(หนอนเจาะกิ่งและลำต้น!$B$5:$B$80,ทดสอบ!$E14,หนอนเจาะกิ่งและลำต้น!$F$5:$F$80)</f>
        <v>0</v>
      </c>
      <c r="FS14" s="549">
        <f>SUMIF(เพลี้ยไฟลำไย!$B$5:$B$76,ทดสอบ!$E14,เพลี้ยไฟลำไย!$F$5:$F$76)</f>
        <v>0</v>
      </c>
      <c r="FT14" s="549">
        <f>SUMIF(หนอนกินดอกลำไย!$B$5:$B$76,ทดสอบ!$E14,หนอนกินดอกลำไย!$F$5:$F$76)</f>
        <v>0</v>
      </c>
      <c r="FU14" s="549">
        <f>SUMIF(มวนลำไย!$B$5:$B$79,ทดสอบ!$E14,มวนลำไย!$F$5:$F$79)</f>
        <v>0</v>
      </c>
      <c r="FV14" s="578">
        <f t="shared" si="63"/>
        <v>0</v>
      </c>
      <c r="FW14" s="550">
        <f t="shared" ca="1" si="52"/>
        <v>11097.54</v>
      </c>
      <c r="FX14" s="353">
        <f t="shared" ca="1" si="6"/>
        <v>11097.54</v>
      </c>
      <c r="FY14" s="319">
        <f t="shared" ca="1" si="31"/>
        <v>0</v>
      </c>
      <c r="GA14" s="384"/>
      <c r="GB14" s="384"/>
    </row>
    <row r="15" spans="1:184" s="110" customFormat="1" x14ac:dyDescent="0.55000000000000004">
      <c r="A15" s="303">
        <v>0</v>
      </c>
      <c r="B15" s="303">
        <f t="shared" ca="1" si="49"/>
        <v>1</v>
      </c>
      <c r="C15" s="303">
        <f ca="1">IF(B15=1,SUBTOTAL(2,$B$10:B15),"")</f>
        <v>5</v>
      </c>
      <c r="D15" s="279">
        <f t="shared" ca="1" si="64"/>
        <v>5</v>
      </c>
      <c r="E15" s="280" t="s">
        <v>121</v>
      </c>
      <c r="F15" s="295"/>
      <c r="G15" s="295"/>
      <c r="H15" s="295"/>
      <c r="I15" s="295"/>
      <c r="J15" s="291"/>
      <c r="K15" s="549">
        <f>SUMIF(หนอนห่อใบข้าว!$B$5:$B$76,ทดสอบ!$E15,หนอนห่อใบข้าว!$G$5:$G$76)</f>
        <v>0</v>
      </c>
      <c r="L15" s="549">
        <f>SUMIF(เพลี้ยกระโดดหลังขาว!$B$5:$B$76,ทดสอบ!$E15,เพลี้ยกระโดดหลังขาว!$G$5:$G$76)</f>
        <v>0</v>
      </c>
      <c r="M15" s="549">
        <f>SUMIF(โรคไหม้ข้าว!$B$5:$B$76,ทดสอบ!$E15,โรคไหม้ข้าว!$G$5:$G$76)</f>
        <v>0</v>
      </c>
      <c r="N15" s="549">
        <f>SUMIF(แมลงหวี่ขาว!$B$5:$B$76,ทดสอบ!$E15,แมลงหวี่ขาว!$G$5:$G$76)</f>
        <v>0</v>
      </c>
      <c r="O15" s="549">
        <f>SUMIF(เพลี้ยกระโดดสีน้ำตาล!$B$5:$B$77,ทดสอบ!$E15,เพลี้ยกระโดดสีน้ำตาล!$G$5:$G$77)</f>
        <v>0</v>
      </c>
      <c r="P15" s="549">
        <f>SUMIF(แมลงสิง!$B$5:$B$81,ทดสอบ!$E15,แมลงสิง!$G$5:$G$81)</f>
        <v>0</v>
      </c>
      <c r="Q15" s="549">
        <f>SUMIF(เพลี้ยไฟ!$B$5:$B$76,ทดสอบ!$E15,เพลี้ยไฟ!$G$5:$G$76)</f>
        <v>0</v>
      </c>
      <c r="R15" s="549">
        <f>SUMIF(แมลงดำหนาม1!$B$5:$B$81,ทดสอบ!$E15,แมลงดำหนาม1!$G$5:$G$81)</f>
        <v>0</v>
      </c>
      <c r="S15" s="549">
        <f>SUMIF(โรคขอบใบแห้ง!$B$5:$B$78,ทดสอบ!$E15,โรคขอบใบแห้ง!$G$5:$G$78)</f>
        <v>0</v>
      </c>
      <c r="T15" s="549">
        <f>SUMIF(โรคกาบใบแห้ง!$B$5:$B$81,ทดสอบ!$E15,โรคกาบใบแห้ง!$G$5:$G$81)</f>
        <v>0</v>
      </c>
      <c r="U15" s="549">
        <f>SUMIF(โรคใบจุดสีน้ำตาล!$B$5:$B$77,ทดสอบ!$E15,โรคใบจุดสีน้ำตาล!$G$5:$G$77)</f>
        <v>0</v>
      </c>
      <c r="V15" s="549">
        <f>SUMIF(หนอนกระทู้กล้า!$B$5:$B$76,ทดสอบ!$E15,หนอนกระทู้กล้า!$G$5:$G$76)</f>
        <v>0</v>
      </c>
      <c r="W15" s="549">
        <f>SUMIF(โรคใบขีดโปร่งแสง!$B$5:$B$81,ทดสอบ!$E15,โรคใบขีดโปร่งแสง!$G$5:$G$81)</f>
        <v>0</v>
      </c>
      <c r="X15" s="549">
        <f>SUMIF(โรคใบขีดสีน้ำตาล!$B$5:$B$77,ทดสอบ!$E15,โรคใบขีดสีน้ำตาล!$G$5:$G$77)</f>
        <v>0</v>
      </c>
      <c r="Y15" s="549">
        <f>SUMIF(หนอนกัดใบข้าว!$B$5:$B$81,ทดสอบ!$E15,หนอนกัดใบข้าว!$G$5:$G$81)</f>
        <v>0</v>
      </c>
      <c r="Z15" s="549">
        <f>SUMIF(แมลงหล่า!$B$5:$B$81,ทดสอบ!$E15,แมลงหล่า!$G$5:$G$81)</f>
        <v>0</v>
      </c>
      <c r="AA15" s="549">
        <f>SUMIF(แมลงบั่ว!$B$5:$B$77,ทดสอบ!$E15,แมลงบั่ว!$G$5:$G$77)</f>
        <v>0</v>
      </c>
      <c r="AB15" s="549">
        <f>SUMIF(โรคเมล็ดด่าง!$B$5:$B$81,ทดสอบ!$E15,โรคเมล็ดด่าง!$G$5:$G$81)</f>
        <v>0</v>
      </c>
      <c r="AC15" s="549">
        <f>SUMIF(ด้วงดำ!$B$5:$B$81,ทดสอบ!$E15,ด้วงดำ!$G$5:$G$81)</f>
        <v>0</v>
      </c>
      <c r="AD15" s="549">
        <f>SUMIF(ตั๊กแตนหนวดสั้น!$B$5:$B$81,ทดสอบ!$E15,ตั๊กแตนหนวดสั้น!$G$5:$G$81)</f>
        <v>0</v>
      </c>
      <c r="AE15" s="549">
        <f>SUMIF(หนอนกอข้าว!$B$5:$B$77,ทดสอบ!$E15,หนอนกอข้าว!$G$5:$G$77)</f>
        <v>0</v>
      </c>
      <c r="AF15" s="549">
        <f>SUMIF(หนอนกระทู้ข้าว!$B$5:$B$81,ทดสอบ!$E15,หนอนกระทู้ข้าว!$G$5:$G$81)</f>
        <v>0</v>
      </c>
      <c r="AG15" s="549">
        <f>SUMIF(โรคกาบใบเน่า!$B$5:$B$81,ทดสอบ!$E15,โรคกาบใบเน่า!$G$5:$G$81)</f>
        <v>0</v>
      </c>
      <c r="AH15" s="549">
        <f>SUMIF(เพลี้ยจั๊กจั่นสีเขียว!$B$5:$B$80,ทดสอบ!$E15,เพลี้ยจั๊กจั่นสีเขียว!$G$5:$G$80)</f>
        <v>0</v>
      </c>
      <c r="AI15" s="549">
        <f>SUMIF(หอยเชอรี่!$B$5:$B$81,ทดสอบ!$E15,หอยเชอรี่!$G$5:$G$81)</f>
        <v>0</v>
      </c>
      <c r="AJ15" s="549">
        <f>SUMIF(โรคใบสีส้ม!$B$5:$B$77,ทดสอบ!$E15,โรคใบสีส้ม!$G$5:$G$77)</f>
        <v>0</v>
      </c>
      <c r="AK15" s="563">
        <f t="shared" si="65"/>
        <v>0</v>
      </c>
      <c r="AL15" s="549">
        <f>SUMIF(หนอนหัวดำ!$B$6:$B$75,ทดสอบ!$E15,หนอนหัวดำ!$M$6:$M$75)</f>
        <v>0</v>
      </c>
      <c r="AM15" s="517">
        <f>SUMIF(แมลงดำหนาม!$B$6:$B$75,ทดสอบ!$E15,แมลงดำหนาม!$M$6:$M$75)</f>
        <v>0</v>
      </c>
      <c r="AN15" s="549">
        <f>SUMIF('ด้วงแรด มะพร้าว'!$B$6:$B$75,ทดสอบ!$E15,'ด้วงแรด มะพร้าว'!$I$6:$I$75)</f>
        <v>0</v>
      </c>
      <c r="AO15" s="549">
        <f>SUMIF(ด้วงงวง!$B$6:$B$75,ทดสอบ!$E15,ด้วงงวง!$I$6:$I$75)</f>
        <v>0</v>
      </c>
      <c r="AP15" s="549">
        <f>SUMIF(ไรสี่ขามะพร้าว!$B$6:$B$75,ทดสอบ!$E15,ไรสี่ขามะพร้าว!$I$6:$I$75)</f>
        <v>0</v>
      </c>
      <c r="AQ15" s="549">
        <f>SUMIF(หนอนพาราซา!$C$6:$C$67,ทดสอบ!$E15,หนอนพาราซา!$J$6:$J$67)</f>
        <v>0</v>
      </c>
      <c r="AR15" s="549">
        <f>SUMIF(หนอนกินใบมะพร้าว!$C$6:$C$67,ทดสอบ!$E15,หนอนกินใบมะพร้าว!$J$6:$J$67)</f>
        <v>0</v>
      </c>
      <c r="AS15" s="565">
        <f t="shared" si="53"/>
        <v>0</v>
      </c>
      <c r="AT15" s="549">
        <f>SUMIF('ด้วงแรด ปาล์ม'!$B$5:$B$73,ทดสอบ!$E15,'ด้วงแรด ปาล์ม'!$F$5:$F$73)</f>
        <v>0</v>
      </c>
      <c r="AU15" s="549">
        <f>SUMIF(หนอนปลอกเล็ก!$B$5:$B$73,ทดสอบ!$E15,หนอนปลอกเล็ก!$F$5:$F$73)</f>
        <v>0</v>
      </c>
      <c r="AV15" s="549">
        <f>SUMIF(ด้วงกุหลาบ!$B$5:$B$73,ทดสอบ!$E15,ด้วงกุหลาบ!$F$5:$F$73)</f>
        <v>0</v>
      </c>
      <c r="AW15" s="549">
        <f>SUMIF(โรคทะลายเน่า!$B$5:$B$73,ทดสอบ!$E15,โรคทะลายเน่า!$F$5:$F$73)</f>
        <v>0</v>
      </c>
      <c r="AX15" s="549">
        <f>SUMIF(โรคลำต้นเน่า!$B$5:$B$73,ทดสอบ!$E15,โรคลำต้นเน่า!$F$5:$F$73)</f>
        <v>0</v>
      </c>
      <c r="AY15" s="549">
        <f>SUMIF('โรคใบจุด ปาล์ม'!$B$5:$B$73,ทดสอบ!$E15,'โรคใบจุด ปาล์ม'!$F$5:$F$73)</f>
        <v>0</v>
      </c>
      <c r="AZ15" s="549">
        <f>SUMIF(โรคก้านทางใบเน่า!$C$5:$C$71,ทดสอบ!$E15,โรคก้านทางใบเน่า!$G$5:$G$71)</f>
        <v>0</v>
      </c>
      <c r="BA15" s="549">
        <f>SUMIF(หนอนหน้าแมว!$B$5:$B$73,ทดสอบ!$E15,หนอนหน้าแมว!$F$5:$F$73)</f>
        <v>0</v>
      </c>
      <c r="BB15" s="551">
        <f>SUMIF('หนอนหัวดำ ปาล์ม'!$B$5:$B$73,ทดสอบ!$E15,'หนอนหัวดำ ปาล์ม'!$F$5:$F$73)</f>
        <v>0</v>
      </c>
      <c r="BC15" s="549">
        <f>SUMIF('โรคใบจุดสาหร่าย ปาล์ม'!$B$5:$B$73,ทดสอบ!$E15,'โรคใบจุดสาหร่าย ปาล์ม'!$F$5:$F$73)</f>
        <v>0</v>
      </c>
      <c r="BD15" s="567">
        <f t="shared" si="54"/>
        <v>0</v>
      </c>
      <c r="BE15" s="549">
        <f>SUMIF(โรครากขาว!$B$5:$B$72,ทดสอบ!$E15,โรครากขาว!$F$5:$F$72)</f>
        <v>0</v>
      </c>
      <c r="BF15" s="549">
        <f>SUMIF(โรคใบร่วงยางพาราชนิดใหม่!$B$5:$B$72,ทดสอบ!$E15,โรคใบร่วงยางพาราชนิดใหม่!$F$5:$F$72)</f>
        <v>5011.0999999999995</v>
      </c>
      <c r="BG15" s="549">
        <f>SUMIF(โรคใบร่วงยางพารา!$B$5:$B$72,ทดสอบ!$E15,โรคใบร่วงยางพารา!$F$5:$F$72)</f>
        <v>0</v>
      </c>
      <c r="BH15" s="549">
        <f>SUMIF(โรคราแป้งยางพารา!$B$5:$B$72,ทดสอบ!$E15,โรคราแป้งยางพารา!$F$5:$F$72)</f>
        <v>0</v>
      </c>
      <c r="BI15" s="551">
        <f>SUMIF(โรคเส้นดำยางพารา!$B$5:$B$72,ทดสอบ!$E15,โรคเส้นดำยางพารา!$F$5:$F$72)</f>
        <v>0</v>
      </c>
      <c r="BJ15" s="549">
        <f>SUMIF(โรคหน้ายางแห้ง!$B$5:$B$72,ทดสอบ!$E15,โรคหน้ายางแห้ง!$F$5:$F$72)</f>
        <v>0</v>
      </c>
      <c r="BK15" s="568">
        <f t="shared" si="55"/>
        <v>5011.0999999999995</v>
      </c>
      <c r="BL15" s="549">
        <f>SUMIF(โรคราสนิม!$C$5:$C$64,ทดสอบ!$E15,โรคราสนิม!$G$5:$G$64)</f>
        <v>0</v>
      </c>
      <c r="BM15" s="549">
        <f>SUMIF(หนอนกาแฟสีแดง!$C$5:$C$64,ทดสอบ!$E15,หนอนกาแฟสีแดง!$G$5:$G$64)</f>
        <v>0</v>
      </c>
      <c r="BN15" s="549">
        <v>0</v>
      </c>
      <c r="BO15" s="549">
        <f ca="1">SUMIF(หนอนเจาะกิ่งลำต้น!$C$5:$C469,ทดสอบ!$E15,หนอนเจาะกิ่งลำต้น!$G$5:$G$64)</f>
        <v>0</v>
      </c>
      <c r="BP15" s="551">
        <f>SUMIF(มอดเจาะเมล็ดกาแฟ!$C$5:$C$64,ทดสอบ!$E15,มอดเจาะเมล็ดกาแฟ!$G$5:$G$64)</f>
        <v>0</v>
      </c>
      <c r="BQ15" s="549">
        <f>SUMIF('ด้วงหนวดยาว (กาแฟ)'!$C$5:$C$64,ทดสอบ!$E15,'ด้วงหนวดยาว (กาแฟ)'!$G$5:$G$64)</f>
        <v>0</v>
      </c>
      <c r="BR15" s="549">
        <f>SUMIF(มอดเจาะผลกาแฟ!$C$5:$C$64,ทดสอบ!$E15,มอดเจาะผลกาแฟ!$G$5:$G$64)</f>
        <v>0</v>
      </c>
      <c r="BS15" s="570">
        <f t="shared" ca="1" si="56"/>
        <v>0</v>
      </c>
      <c r="BT15" s="549">
        <f>SUMIF(เพลี้ยแป้งมัน!$B$5:$B$59,ทดสอบ!$E15,เพลี้ยแป้งมัน!$H$5:$H$59)</f>
        <v>0</v>
      </c>
      <c r="BU15" s="551">
        <f>SUMIF('โรคใบไหม้ (มัน)'!$B$5:$B$58,ทดสอบ!$E15,'โรคใบไหม้ (มัน)'!$H$5:$H$58)</f>
        <v>0</v>
      </c>
      <c r="BV15" s="549">
        <f>SUMIF(ไรแดง!$B$5:$B$59,ทดสอบ!$E15,ไรแดง!$H$5:$H$59)</f>
        <v>0</v>
      </c>
      <c r="BW15" s="549"/>
      <c r="BX15" s="549"/>
      <c r="BY15" s="549"/>
      <c r="BZ15" s="549"/>
      <c r="CA15" s="549"/>
      <c r="CB15" s="549">
        <f>SUMIF(โรคโคนเน่าหัวเน่า!$B$5:$B$59,ทดสอบ!$E15,โรคโคนเน่าหัวเน่า!$H$5:$H$59)</f>
        <v>0</v>
      </c>
      <c r="CC15" s="549"/>
      <c r="CD15" s="549">
        <f>SUMIF(โรคพุ่มแจ้!$B$5:$B$58,ทดสอบ!$E15,โรคพุ่มแจ้!$H$5:$H$58)</f>
        <v>0</v>
      </c>
      <c r="CE15" s="549">
        <f>SUMIF(โรคใบด่างมันสำปะหลัง!$B$5:$B$59,ทดสอบ!$E15,โรคใบด่างมันสำปะหลัง!$H$5:$H$59)</f>
        <v>0</v>
      </c>
      <c r="CF15" s="563">
        <f t="shared" si="50"/>
        <v>0</v>
      </c>
      <c r="CG15" s="549">
        <f>SUMIF(หนอนกออ้อย!$B$5:$B$48,ทดสอบ!$E15,หนอนกออ้อย!$G$5:$G$48)</f>
        <v>0</v>
      </c>
      <c r="CH15" s="549">
        <f>SUMIF('ด้วงหนวดยาว อ้อย'!$B$5:$B$48,ทดสอบ!$E15,'ด้วงหนวดยาว อ้อย'!$G$5:$G$48)</f>
        <v>0</v>
      </c>
      <c r="CI15" s="549"/>
      <c r="CJ15" s="549"/>
      <c r="CK15" s="549"/>
      <c r="CL15" s="549"/>
      <c r="CM15" s="549"/>
      <c r="CN15" s="549"/>
      <c r="CO15" s="549"/>
      <c r="CP15" s="549"/>
      <c r="CQ15" s="549"/>
      <c r="CR15" s="549"/>
      <c r="CS15" s="549">
        <f>SUMIF('โรคแส้ดำ อ้อย '!$B$5:$B$48,ทดสอบ!$E15,'โรคแส้ดำ อ้อย '!$G$5:$G$48)</f>
        <v>0</v>
      </c>
      <c r="CT15" s="549">
        <f>SUMIF('โรคใบขาว อ้อย'!$B$5:$B$48,ทดสอบ!$E15,'โรคใบขาว อ้อย'!$G$5:$G$48)</f>
        <v>0</v>
      </c>
      <c r="CU15" s="549"/>
      <c r="CV15" s="565">
        <f t="shared" si="57"/>
        <v>0</v>
      </c>
      <c r="CW15" s="549"/>
      <c r="CX15" s="549">
        <f>SUMIF('หนอนกระทู้ข้าวโพดลายจุด (FAW)'!$B$5:$B$54,ทดสอบ!$E15,'หนอนกระทู้ข้าวโพดลายจุด (FAW)'!$F$5:$F$54)</f>
        <v>0</v>
      </c>
      <c r="CY15" s="549">
        <f>SUMIF(โรคฝักเน่า!$C$5:$C$57,ทดสอบ!$E15,โรคฝักเน่า!$G$5:$G$57)</f>
        <v>0</v>
      </c>
      <c r="CZ15" s="549"/>
      <c r="DA15" s="549"/>
      <c r="DB15" s="549"/>
      <c r="DC15" s="549"/>
      <c r="DD15" s="549"/>
      <c r="DE15" s="549"/>
      <c r="DF15" s="572">
        <f t="shared" si="51"/>
        <v>0</v>
      </c>
      <c r="DG15" s="549">
        <f>SUMIF(โรคเหี่ยว!$B$5:$B$65,ทดสอบ!$E15,โรคเหี่ยว!$E$5:$E$65)</f>
        <v>0</v>
      </c>
      <c r="DH15" s="549"/>
      <c r="DI15" s="549"/>
      <c r="DJ15" s="549"/>
      <c r="DK15" s="549"/>
      <c r="DL15" s="574">
        <f t="shared" si="58"/>
        <v>0</v>
      </c>
      <c r="DM15" s="549"/>
      <c r="DN15" s="549"/>
      <c r="DO15" s="549"/>
      <c r="DP15" s="549"/>
      <c r="DQ15" s="549"/>
      <c r="DR15" s="550">
        <f t="shared" si="59"/>
        <v>0</v>
      </c>
      <c r="DS15" s="549"/>
      <c r="DT15" s="549"/>
      <c r="DU15" s="549">
        <f>SUMIF('เพลี้ยไฟ ทุเรียน'!$B$5:$B$81,ทดสอบ!$E15,'เพลี้ยไฟ ทุเรียน'!$F$5:$F$81)</f>
        <v>0</v>
      </c>
      <c r="DV15" s="549">
        <f>SUMIF('เพลี้ยแป้ง ทุเรียน'!$B$5:$B$81,ทดสอบ!$E15,'เพลี้ยแป้ง ทุเรียน'!$F$5:$F$81)</f>
        <v>0</v>
      </c>
      <c r="DW15" s="549">
        <f>SUMIF(เพลี้ยไก่แจ้ทุเรียน!$B$5:$B$81,ทดสอบ!$E15,เพลี้ยไก่แจ้ทุเรียน!$F$5:$F$81)</f>
        <v>0</v>
      </c>
      <c r="DX15" s="549">
        <f>SUMIF(เพลี้ยหอยเกล็ด!$B$5:$B$81,ทดสอบ!$E15,เพลี้ยหอยเกล็ด!$F$5:$F$81)</f>
        <v>0</v>
      </c>
      <c r="DY15" s="549">
        <f>SUMIF(เพลี้ยจั๊กจั่นฝอย!$B$5:$B$81,ทดสอบ!$E15,เพลี้ยจั๊กจั่นฝอย!$F$5:$F$81)</f>
        <v>0</v>
      </c>
      <c r="DZ15" s="549">
        <f>SUMIF(หนอนเจาะเมล็ดทุเรียน!$B$5:$B$81,ทดสอบ!$E15,หนอนเจาะเมล็ดทุเรียน!$F$5:$F$81)</f>
        <v>0</v>
      </c>
      <c r="EA15" s="549">
        <f>SUMIF(ไรแดงทุเรียน!$B$5:$B$81,ทดสอบ!$E15,ไรแดงทุเรียน!$F$5:$F$81)</f>
        <v>0</v>
      </c>
      <c r="EB15" s="549"/>
      <c r="EC15" s="549">
        <f>SUMIF(โรครากเน่าโคนเน่า!$B$5:$B$81,ทดสอบ!$E15,โรครากเน่าโคนเน่า!$F$5:$F$81)</f>
        <v>0</v>
      </c>
      <c r="ED15" s="549">
        <f>SUMIF('โรคราดำ ทุเรียน'!$B$5:$B$81,ทดสอบ!$E15,'โรคราดำ ทุเรียน'!$F$5:$F$81)</f>
        <v>0</v>
      </c>
      <c r="EE15" s="549"/>
      <c r="EF15" s="549">
        <f>SUMIF(โรคผลเน่า!$B$6:$B$82,ทดสอบ!$E15,โรคผลเน่า!$F$6:$F$82)</f>
        <v>0</v>
      </c>
      <c r="EG15" s="549">
        <f>SUMIF(โรคราสีชมพู!$B$5:$B$81,ทดสอบ!$E15,โรคราสีชมพู!$F$5:$F$81)</f>
        <v>0</v>
      </c>
      <c r="EH15" s="549">
        <f>SUMIF(โรคใบติดหรือใบไหม้!$B$5:$B$81,ทดสอบ!$E15,โรคใบติดหรือใบไหม้!$F$5:$F$81)</f>
        <v>0</v>
      </c>
      <c r="EI15" s="549"/>
      <c r="EJ15" s="549">
        <f>SUMIF('โรคใบจุดสาหร่าย (durian)'!$B$5:$B$81,ทดสอบ!$E15,'โรคใบจุดสาหร่าย (durian)'!$F$5:$F$81)</f>
        <v>0</v>
      </c>
      <c r="EK15" s="549">
        <f>SUMIF(มอดเจาะลำต้นทุเรียน!$B$5:$B$81,ทดสอบ!$E15,มอดเจาะลำต้นทุเรียน!$F$5:$F$81)</f>
        <v>0</v>
      </c>
      <c r="EL15" s="549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549">
        <f>SUMIF(หนอนกินใบทุเรียน!$B$5:$B$81,ทดสอบ!$E15,หนอนกินใบทุเรียน!$F$5:$F$81)</f>
        <v>0</v>
      </c>
      <c r="EN15" s="549">
        <f>SUMIF(โรคกิ่งแห้งทุเรียน!$B$5:$B$81,ทดสอบ!$E15,โรคกิ่งแห้งทุเรียน!$F$5:$F$81)</f>
        <v>0</v>
      </c>
      <c r="EO15" s="551">
        <f>SUMIF(โรคแอนแทรกโนสทุเรียน!$B$5:$B$81,ทดสอบ!$E15,โรคแอนแทรกโนสทุเรียน!$F$5:$F$81)</f>
        <v>0</v>
      </c>
      <c r="EP15" s="549">
        <f>SUMIF(หนอนเจาะผล!$B$5:$B$81,ทดสอบ!$E15,หนอนเจาะผล!$F$5:$F$81)</f>
        <v>0</v>
      </c>
      <c r="EQ15" s="563">
        <f t="shared" ca="1" si="60"/>
        <v>0</v>
      </c>
      <c r="ER15" s="549"/>
      <c r="ES15" s="549">
        <f>SUMIF('เพลี้ยไฟ (เงาะ)'!$B$5:$B$76,ทดสอบ!$E15,'เพลี้ยไฟ (เงาะ)'!$F$5:$F$76)</f>
        <v>0</v>
      </c>
      <c r="ET15" s="517">
        <f>SUMIF('เพลี้ยแป้ง (เงาะ)'!$B$5:$B$75,ทดสอบ!$E15,'เพลี้ยแป้ง (เงาะ)'!$F$5:$F$75)</f>
        <v>0</v>
      </c>
      <c r="EU15" s="549">
        <f>SUMIF(หนอนคืบกินใบ!$B$5:$B$75,ทดสอบ!$E15,หนอนคืบกินใบ!$F$5:$F$75)</f>
        <v>0</v>
      </c>
      <c r="EV15" s="549">
        <f>SUMIF('โรคราแป้ง (เงาะ)'!$B$5:$B$75,ทดสอบ!$E15,'โรคราแป้ง (เงาะ)'!$F$5:$F$75)</f>
        <v>0</v>
      </c>
      <c r="EW15" s="549"/>
      <c r="EX15" s="549">
        <f>SUMIF('โรคขอบใบแห้ง (เงาะ)'!$B$5:$B$76,ทดสอบ!$E15,'โรคขอบใบแห้ง (เงาะ)'!$F$5:$F$76)</f>
        <v>0</v>
      </c>
      <c r="EY15" s="549">
        <f>SUMIF(หนอนกินช่อดอก!$B$5:$B$76,ทดสอบ!$E15,หนอนกินช่อดอก!$F$5:$F$76)</f>
        <v>0</v>
      </c>
      <c r="EZ15" s="549">
        <f>SUMIF('โรคใบจุดสาหร่าย(เงาะ)'!$B$5:$B$75,ทดสอบ!$E15,'โรคใบจุดสาหร่าย(เงาะ)'!$F$5:$F$75)</f>
        <v>0</v>
      </c>
      <c r="FA15" s="567">
        <f t="shared" si="61"/>
        <v>0</v>
      </c>
      <c r="FB15" s="549">
        <f>SUMIF('เพลี้ยไฟ (mangosteen)'!$B$5:$B$69,ทดสอบ!$E15,'เพลี้ยไฟ (mangosteen)'!$F$5:$F$69)</f>
        <v>0</v>
      </c>
      <c r="FC15" s="549">
        <f>SUMIF(หนอนชอนใบ!$B$5:$B$69,ทดสอบ!$E15,หนอนชอนใบ!$F$5:$F$69)</f>
        <v>0</v>
      </c>
      <c r="FD15" s="549">
        <f>SUMIF(หนอนกินใบ!$B$5:$B$69,ทดสอบ!$E15,หนอนกินใบ!$F$5:$F$69)</f>
        <v>0</v>
      </c>
      <c r="FE15" s="549">
        <f>SUMIF('ไรแดง(มังคุด)'!$B$5:$B$76,ทดสอบ!$E15,'ไรแดง(มังคุด)'!$F$5:$F$76)</f>
        <v>0</v>
      </c>
      <c r="FF15" s="549">
        <f>SUMIF(โรคแอนแทรคโนส!$B$5:$B$76,ทดสอบ!$E15,โรคแอนแทรคโนส!$F$5:$F$76)</f>
        <v>0</v>
      </c>
      <c r="FG15" s="549">
        <f>SUMIF('โรคใบจุดสาหร่าย (mangosteen)'!$B$5:$B$69,ทดสอบ!$E15,'โรคใบจุดสาหร่าย (mangosteen)'!$F$5:$F$69)</f>
        <v>0</v>
      </c>
      <c r="FH15" s="549">
        <f>SUMIF(โรคใบแห้งและขอบใบแห้ง!$B$5:$B$76,ทดสอบ!$E15,โรคใบแห้งและขอบใบแห้ง!$F$5:$F$76)</f>
        <v>0</v>
      </c>
      <c r="FI15" s="549">
        <f>SUMIF(เพลี้ยแป้ง!$B$5:$B$76,ทดสอบ!$E15,เพลี้ยแป้ง!$F$5:$F$76)</f>
        <v>0</v>
      </c>
      <c r="FJ15" s="549">
        <f>SUMIF('โรคใบจุด (mangosteen)'!$B$5:$B$69,ทดสอบ!$E15,'โรคใบจุด (mangosteen)'!$F$5:$F$69)</f>
        <v>0</v>
      </c>
      <c r="FK15" s="576">
        <f t="shared" si="62"/>
        <v>0</v>
      </c>
      <c r="FL15" s="549">
        <f>SUMIF(โรคพุ่มไม้กวาด!$B$5:$B$79,ทดสอบ!$E15,โรคพุ่มไม้กวาด!$F$5:$F$79)</f>
        <v>0</v>
      </c>
      <c r="FM15" s="549">
        <f>SUMIF('เพลี้ยแป้ง (ลำไย)'!$B$5:$B$76,ทดสอบ!$E15,'เพลี้ยแป้ง (ลำไย)'!$F$5:$F$76)</f>
        <v>0</v>
      </c>
      <c r="FN15" s="549">
        <f>SUMIF('โรคราดำ (ลำไย)'!$B$5:$B$79,ทดสอบ!$E15,'โรคราดำ (ลำไย)'!$F$5:$F$79)</f>
        <v>0</v>
      </c>
      <c r="FO15" s="549">
        <f>SUMIF('หนอนคืบกินใบ (ลำไย)'!$B$5:$B$76,ทดสอบ!$E15,'หนอนคืบกินใบ (ลำไย)'!$F$5:$F$76)</f>
        <v>0</v>
      </c>
      <c r="FP15" s="549">
        <f>SUMIF(ไรกำมะหยี่!$B$5:$B$79,ทดสอบ!$E15,ไรกำมะหยี่!$F$5:$F$79)</f>
        <v>0</v>
      </c>
      <c r="FQ15" s="549">
        <f>SUMIF(หนอนม้วนใบ!$B$5:$B$79,ทดสอบ!$E15,หนอนม้วนใบ!$F$5:$F$79)</f>
        <v>0</v>
      </c>
      <c r="FR15" s="549">
        <f>SUMIF(หนอนเจาะกิ่งและลำต้น!$B$5:$B$80,ทดสอบ!$E15,หนอนเจาะกิ่งและลำต้น!$F$5:$F$80)</f>
        <v>0</v>
      </c>
      <c r="FS15" s="549">
        <f>SUMIF(เพลี้ยไฟลำไย!$B$5:$B$76,ทดสอบ!$E15,เพลี้ยไฟลำไย!$F$5:$F$76)</f>
        <v>0</v>
      </c>
      <c r="FT15" s="549">
        <f>SUMIF(หนอนกินดอกลำไย!$B$5:$B$76,ทดสอบ!$E15,หนอนกินดอกลำไย!$F$5:$F$76)</f>
        <v>0</v>
      </c>
      <c r="FU15" s="549">
        <f>SUMIF(มวนลำไย!$B$5:$B$79,ทดสอบ!$E15,มวนลำไย!$F$5:$F$79)</f>
        <v>0</v>
      </c>
      <c r="FV15" s="578">
        <f t="shared" si="63"/>
        <v>0</v>
      </c>
      <c r="FW15" s="550">
        <f t="shared" ca="1" si="52"/>
        <v>5011.0999999999995</v>
      </c>
      <c r="FX15" s="353">
        <f t="shared" ca="1" si="6"/>
        <v>5011.0999999999995</v>
      </c>
      <c r="FY15" s="319">
        <f ca="1">FW15-FX15</f>
        <v>0</v>
      </c>
      <c r="GA15" s="384"/>
      <c r="GB15" s="385"/>
    </row>
    <row r="16" spans="1:184" s="110" customFormat="1" x14ac:dyDescent="0.55000000000000004">
      <c r="A16" s="303">
        <v>0</v>
      </c>
      <c r="B16" s="303">
        <f t="shared" ca="1" si="49"/>
        <v>1</v>
      </c>
      <c r="C16" s="303">
        <f ca="1">IF(B16=1,SUBTOTAL(2,$B$10:B16),"")</f>
        <v>6</v>
      </c>
      <c r="D16" s="279">
        <f t="shared" ca="1" si="64"/>
        <v>6</v>
      </c>
      <c r="E16" s="280" t="s">
        <v>122</v>
      </c>
      <c r="F16" s="295"/>
      <c r="G16" s="295"/>
      <c r="H16" s="295"/>
      <c r="I16" s="295"/>
      <c r="J16" s="291"/>
      <c r="K16" s="549">
        <f>SUMIF(หนอนห่อใบข้าว!$B$5:$B$76,ทดสอบ!$E16,หนอนห่อใบข้าว!$G$5:$G$76)</f>
        <v>0</v>
      </c>
      <c r="L16" s="549">
        <f>SUMIF(เพลี้ยกระโดดหลังขาว!$B$5:$B$76,ทดสอบ!$E16,เพลี้ยกระโดดหลังขาว!$G$5:$G$76)</f>
        <v>0</v>
      </c>
      <c r="M16" s="549">
        <f>SUMIF(โรคไหม้ข้าว!$B$5:$B$76,ทดสอบ!$E16,โรคไหม้ข้าว!$G$5:$G$76)</f>
        <v>0</v>
      </c>
      <c r="N16" s="549">
        <f>SUMIF(แมลงหวี่ขาว!$B$5:$B$76,ทดสอบ!$E16,แมลงหวี่ขาว!$G$5:$G$76)</f>
        <v>0</v>
      </c>
      <c r="O16" s="549">
        <f>SUMIF(เพลี้ยกระโดดสีน้ำตาล!$B$5:$B$77,ทดสอบ!$E16,เพลี้ยกระโดดสีน้ำตาล!$G$5:$G$77)</f>
        <v>0</v>
      </c>
      <c r="P16" s="549">
        <f>SUMIF(แมลงสิง!$B$5:$B$81,ทดสอบ!$E16,แมลงสิง!$G$5:$G$81)</f>
        <v>0</v>
      </c>
      <c r="Q16" s="549">
        <f>SUMIF(เพลี้ยไฟ!$B$5:$B$76,ทดสอบ!$E16,เพลี้ยไฟ!$G$5:$G$76)</f>
        <v>0</v>
      </c>
      <c r="R16" s="549">
        <f>SUMIF(แมลงดำหนาม1!$B$5:$B$81,ทดสอบ!$E16,แมลงดำหนาม1!$G$5:$G$81)</f>
        <v>0</v>
      </c>
      <c r="S16" s="549">
        <f>SUMIF(โรคขอบใบแห้ง!$B$5:$B$78,ทดสอบ!$E16,โรคขอบใบแห้ง!$G$5:$G$78)</f>
        <v>0</v>
      </c>
      <c r="T16" s="549">
        <f>SUMIF(โรคกาบใบแห้ง!$B$5:$B$81,ทดสอบ!$E16,โรคกาบใบแห้ง!$G$5:$G$81)</f>
        <v>0</v>
      </c>
      <c r="U16" s="549">
        <f>SUMIF(โรคใบจุดสีน้ำตาล!$B$5:$B$77,ทดสอบ!$E16,โรคใบจุดสีน้ำตาล!$G$5:$G$77)</f>
        <v>0</v>
      </c>
      <c r="V16" s="549">
        <f>SUMIF(หนอนกระทู้กล้า!$B$5:$B$76,ทดสอบ!$E16,หนอนกระทู้กล้า!$G$5:$G$76)</f>
        <v>0</v>
      </c>
      <c r="W16" s="549">
        <f>SUMIF(โรคใบขีดโปร่งแสง!$B$5:$B$81,ทดสอบ!$E16,โรคใบขีดโปร่งแสง!$G$5:$G$81)</f>
        <v>0</v>
      </c>
      <c r="X16" s="549">
        <f>SUMIF(โรคใบขีดสีน้ำตาล!$B$5:$B$77,ทดสอบ!$E16,โรคใบขีดสีน้ำตาล!$G$5:$G$77)</f>
        <v>0</v>
      </c>
      <c r="Y16" s="549">
        <f>SUMIF(หนอนกัดใบข้าว!$B$5:$B$81,ทดสอบ!$E16,หนอนกัดใบข้าว!$G$5:$G$81)</f>
        <v>0</v>
      </c>
      <c r="Z16" s="549">
        <f>SUMIF(แมลงหล่า!$B$5:$B$81,ทดสอบ!$E16,แมลงหล่า!$G$5:$G$81)</f>
        <v>0</v>
      </c>
      <c r="AA16" s="549">
        <f>SUMIF(แมลงบั่ว!$B$5:$B$77,ทดสอบ!$E16,แมลงบั่ว!$G$5:$G$77)</f>
        <v>0</v>
      </c>
      <c r="AB16" s="549">
        <f>SUMIF(โรคเมล็ดด่าง!$B$5:$B$81,ทดสอบ!$E16,โรคเมล็ดด่าง!$G$5:$G$81)</f>
        <v>0</v>
      </c>
      <c r="AC16" s="549">
        <f>SUMIF(ด้วงดำ!$B$5:$B$81,ทดสอบ!$E16,ด้วงดำ!$G$5:$G$81)</f>
        <v>0</v>
      </c>
      <c r="AD16" s="549">
        <f>SUMIF(ตั๊กแตนหนวดสั้น!$B$5:$B$81,ทดสอบ!$E16,ตั๊กแตนหนวดสั้น!$G$5:$G$81)</f>
        <v>0</v>
      </c>
      <c r="AE16" s="549">
        <f>SUMIF(หนอนกอข้าว!$B$5:$B$77,ทดสอบ!$E16,หนอนกอข้าว!$G$5:$G$77)</f>
        <v>0</v>
      </c>
      <c r="AF16" s="549">
        <f>SUMIF(หนอนกระทู้ข้าว!$B$5:$B$81,ทดสอบ!$E16,หนอนกระทู้ข้าว!$G$5:$G$81)</f>
        <v>0</v>
      </c>
      <c r="AG16" s="549">
        <f>SUMIF(โรคกาบใบเน่า!$B$5:$B$81,ทดสอบ!$E16,โรคกาบใบเน่า!$G$5:$G$81)</f>
        <v>0</v>
      </c>
      <c r="AH16" s="549">
        <f>SUMIF(เพลี้ยจั๊กจั่นสีเขียว!$B$5:$B$80,ทดสอบ!$E16,เพลี้ยจั๊กจั่นสีเขียว!$G$5:$G$80)</f>
        <v>0</v>
      </c>
      <c r="AI16" s="549">
        <f>SUMIF(หอยเชอรี่!$B$5:$B$81,ทดสอบ!$E16,หอยเชอรี่!$G$5:$G$81)</f>
        <v>0</v>
      </c>
      <c r="AJ16" s="549">
        <f>SUMIF(โรคใบสีส้ม!$B$5:$B$77,ทดสอบ!$E16,โรคใบสีส้ม!$G$5:$G$77)</f>
        <v>0</v>
      </c>
      <c r="AK16" s="563">
        <f t="shared" si="65"/>
        <v>0</v>
      </c>
      <c r="AL16" s="549">
        <f>SUMIF(หนอนหัวดำ!$B$6:$B$75,ทดสอบ!$E16,หนอนหัวดำ!$M$6:$M$75)</f>
        <v>0</v>
      </c>
      <c r="AM16" s="517">
        <f>SUMIF(แมลงดำหนาม!$B$6:$B$75,ทดสอบ!$E16,แมลงดำหนาม!$M$6:$M$75)</f>
        <v>0</v>
      </c>
      <c r="AN16" s="549">
        <f>SUMIF('ด้วงแรด มะพร้าว'!$B$6:$B$75,ทดสอบ!$E16,'ด้วงแรด มะพร้าว'!$I$6:$I$75)</f>
        <v>0</v>
      </c>
      <c r="AO16" s="549">
        <f>SUMIF(ด้วงงวง!$B$6:$B$75,ทดสอบ!$E16,ด้วงงวง!$I$6:$I$75)</f>
        <v>0</v>
      </c>
      <c r="AP16" s="549">
        <f>SUMIF(ไรสี่ขามะพร้าว!$B$6:$B$75,ทดสอบ!$E16,ไรสี่ขามะพร้าว!$I$6:$I$75)</f>
        <v>0</v>
      </c>
      <c r="AQ16" s="549">
        <f>SUMIF(หนอนพาราซา!$C$6:$C$67,ทดสอบ!$E16,หนอนพาราซา!$J$6:$J$67)</f>
        <v>0</v>
      </c>
      <c r="AR16" s="549">
        <f>SUMIF(หนอนกินใบมะพร้าว!$C$6:$C$67,ทดสอบ!$E16,หนอนกินใบมะพร้าว!$J$6:$J$67)</f>
        <v>0</v>
      </c>
      <c r="AS16" s="565">
        <f t="shared" si="53"/>
        <v>0</v>
      </c>
      <c r="AT16" s="549">
        <f>SUMIF('ด้วงแรด ปาล์ม'!$B$5:$B$73,ทดสอบ!$E16,'ด้วงแรด ปาล์ม'!$F$5:$F$73)</f>
        <v>0</v>
      </c>
      <c r="AU16" s="549">
        <f>SUMIF(หนอนปลอกเล็ก!$B$5:$B$73,ทดสอบ!$E16,หนอนปลอกเล็ก!$F$5:$F$73)</f>
        <v>0</v>
      </c>
      <c r="AV16" s="549">
        <f>SUMIF(ด้วงกุหลาบ!$B$5:$B$73,ทดสอบ!$E16,ด้วงกุหลาบ!$F$5:$F$73)</f>
        <v>0</v>
      </c>
      <c r="AW16" s="549">
        <f>SUMIF(โรคทะลายเน่า!$B$5:$B$73,ทดสอบ!$E16,โรคทะลายเน่า!$F$5:$F$73)</f>
        <v>0</v>
      </c>
      <c r="AX16" s="549">
        <f>SUMIF(โรคลำต้นเน่า!$B$5:$B$73,ทดสอบ!$E16,โรคลำต้นเน่า!$F$5:$F$73)</f>
        <v>0</v>
      </c>
      <c r="AY16" s="549">
        <f>SUMIF('โรคใบจุด ปาล์ม'!$B$5:$B$73,ทดสอบ!$E16,'โรคใบจุด ปาล์ม'!$F$5:$F$73)</f>
        <v>0</v>
      </c>
      <c r="AZ16" s="549">
        <f>SUMIF(โรคก้านทางใบเน่า!$C$5:$C$71,ทดสอบ!$E16,โรคก้านทางใบเน่า!$G$5:$G$71)</f>
        <v>0</v>
      </c>
      <c r="BA16" s="549">
        <f>SUMIF(หนอนหน้าแมว!$B$5:$B$73,ทดสอบ!$E16,หนอนหน้าแมว!$F$5:$F$73)</f>
        <v>0</v>
      </c>
      <c r="BB16" s="551">
        <f>SUMIF('หนอนหัวดำ ปาล์ม'!$B$5:$B$73,ทดสอบ!$E16,'หนอนหัวดำ ปาล์ม'!$F$5:$F$73)</f>
        <v>0</v>
      </c>
      <c r="BC16" s="549">
        <f>SUMIF('โรคใบจุดสาหร่าย ปาล์ม'!$B$5:$B$73,ทดสอบ!$E16,'โรคใบจุดสาหร่าย ปาล์ม'!$F$5:$F$73)</f>
        <v>0</v>
      </c>
      <c r="BD16" s="567">
        <f t="shared" si="54"/>
        <v>0</v>
      </c>
      <c r="BE16" s="549">
        <f>SUMIF(โรครากขาว!$B$5:$B$72,ทดสอบ!$E16,โรครากขาว!$F$5:$F$72)</f>
        <v>0</v>
      </c>
      <c r="BF16" s="549">
        <f>SUMIF(โรคใบร่วงยางพาราชนิดใหม่!$B$5:$B$72,ทดสอบ!$E16,โรคใบร่วงยางพาราชนิดใหม่!$F$5:$F$72)</f>
        <v>0</v>
      </c>
      <c r="BG16" s="549">
        <f>SUMIF(โรคใบร่วงยางพารา!$B$5:$B$72,ทดสอบ!$E16,โรคใบร่วงยางพารา!$F$5:$F$72)</f>
        <v>0</v>
      </c>
      <c r="BH16" s="549">
        <f>SUMIF(โรคราแป้งยางพารา!$B$5:$B$72,ทดสอบ!$E16,โรคราแป้งยางพารา!$F$5:$F$72)</f>
        <v>0</v>
      </c>
      <c r="BI16" s="551">
        <f>SUMIF(โรคเส้นดำยางพารา!$B$5:$B$72,ทดสอบ!$E16,โรคเส้นดำยางพารา!$F$5:$F$72)</f>
        <v>0</v>
      </c>
      <c r="BJ16" s="549">
        <f>SUMIF(โรคหน้ายางแห้ง!$B$5:$B$72,ทดสอบ!$E16,โรคหน้ายางแห้ง!$F$5:$F$72)</f>
        <v>0</v>
      </c>
      <c r="BK16" s="568">
        <f t="shared" si="55"/>
        <v>0</v>
      </c>
      <c r="BL16" s="549">
        <f>SUMIF(โรคราสนิม!$C$5:$C$64,ทดสอบ!$E16,โรคราสนิม!$G$5:$G$64)</f>
        <v>0</v>
      </c>
      <c r="BM16" s="549">
        <f>SUMIF(หนอนกาแฟสีแดง!$C$5:$C$64,ทดสอบ!$E16,หนอนกาแฟสีแดง!$G$5:$G$64)</f>
        <v>0</v>
      </c>
      <c r="BN16" s="549">
        <v>0</v>
      </c>
      <c r="BO16" s="549">
        <f ca="1">SUMIF(หนอนเจาะกิ่งลำต้น!$C$5:$C470,ทดสอบ!$E16,หนอนเจาะกิ่งลำต้น!$G$5:$G$64)</f>
        <v>0</v>
      </c>
      <c r="BP16" s="551">
        <f>SUMIF(มอดเจาะเมล็ดกาแฟ!$C$5:$C$64,ทดสอบ!$E16,มอดเจาะเมล็ดกาแฟ!$G$5:$G$64)</f>
        <v>0</v>
      </c>
      <c r="BQ16" s="549">
        <f>SUMIF('ด้วงหนวดยาว (กาแฟ)'!$C$5:$C$64,ทดสอบ!$E16,'ด้วงหนวดยาว (กาแฟ)'!$G$5:$G$64)</f>
        <v>0</v>
      </c>
      <c r="BR16" s="549">
        <f>SUMIF(มอดเจาะผลกาแฟ!$C$5:$C$64,ทดสอบ!$E16,มอดเจาะผลกาแฟ!$G$5:$G$64)</f>
        <v>0</v>
      </c>
      <c r="BS16" s="570">
        <f t="shared" ca="1" si="56"/>
        <v>0</v>
      </c>
      <c r="BT16" s="549">
        <f>SUMIF(เพลี้ยแป้งมัน!$B$5:$B$59,ทดสอบ!$E16,เพลี้ยแป้งมัน!$H$5:$H$59)</f>
        <v>0</v>
      </c>
      <c r="BU16" s="551">
        <f>SUMIF('โรคใบไหม้ (มัน)'!$B$5:$B$58,ทดสอบ!$E16,'โรคใบไหม้ (มัน)'!$H$5:$H$58)</f>
        <v>0</v>
      </c>
      <c r="BV16" s="549">
        <f>SUMIF(ไรแดง!$B$5:$B$59,ทดสอบ!$E16,ไรแดง!$H$5:$H$59)</f>
        <v>0</v>
      </c>
      <c r="BW16" s="549"/>
      <c r="BX16" s="549"/>
      <c r="BY16" s="549"/>
      <c r="BZ16" s="549"/>
      <c r="CA16" s="549"/>
      <c r="CB16" s="549">
        <f>SUMIF(โรคโคนเน่าหัวเน่า!$B$5:$B$59,ทดสอบ!$E16,โรคโคนเน่าหัวเน่า!$H$5:$H$59)</f>
        <v>0</v>
      </c>
      <c r="CC16" s="549"/>
      <c r="CD16" s="549">
        <f>SUMIF(โรคพุ่มแจ้!$B$5:$B$58,ทดสอบ!$E16,โรคพุ่มแจ้!$H$5:$H$58)</f>
        <v>0</v>
      </c>
      <c r="CE16" s="549">
        <f>SUMIF(โรคใบด่างมันสำปะหลัง!$B$5:$B$59,ทดสอบ!$E16,โรคใบด่างมันสำปะหลัง!$H$5:$H$59)</f>
        <v>0</v>
      </c>
      <c r="CF16" s="563">
        <f t="shared" si="50"/>
        <v>0</v>
      </c>
      <c r="CG16" s="549">
        <f>SUMIF(หนอนกออ้อย!$B$5:$B$48,ทดสอบ!$E16,หนอนกออ้อย!$G$5:$G$48)</f>
        <v>0</v>
      </c>
      <c r="CH16" s="549">
        <f>SUMIF('ด้วงหนวดยาว อ้อย'!$B$5:$B$48,ทดสอบ!$E16,'ด้วงหนวดยาว อ้อย'!$G$5:$G$48)</f>
        <v>0</v>
      </c>
      <c r="CI16" s="549"/>
      <c r="CJ16" s="549"/>
      <c r="CK16" s="549"/>
      <c r="CL16" s="549"/>
      <c r="CM16" s="549"/>
      <c r="CN16" s="549"/>
      <c r="CO16" s="549"/>
      <c r="CP16" s="549"/>
      <c r="CQ16" s="549"/>
      <c r="CR16" s="549"/>
      <c r="CS16" s="549">
        <f>SUMIF('โรคแส้ดำ อ้อย '!$B$5:$B$48,ทดสอบ!$E16,'โรคแส้ดำ อ้อย '!$G$5:$G$48)</f>
        <v>0</v>
      </c>
      <c r="CT16" s="549">
        <f>SUMIF('โรคใบขาว อ้อย'!$B$5:$B$48,ทดสอบ!$E16,'โรคใบขาว อ้อย'!$G$5:$G$48)</f>
        <v>0</v>
      </c>
      <c r="CU16" s="549"/>
      <c r="CV16" s="565">
        <f t="shared" si="57"/>
        <v>0</v>
      </c>
      <c r="CW16" s="549"/>
      <c r="CX16" s="549">
        <f>SUMIF('หนอนกระทู้ข้าวโพดลายจุด (FAW)'!$B$5:$B$54,ทดสอบ!$E16,'หนอนกระทู้ข้าวโพดลายจุด (FAW)'!$F$5:$F$54)</f>
        <v>0</v>
      </c>
      <c r="CY16" s="549">
        <f>SUMIF(โรคฝักเน่า!$C$5:$C$57,ทดสอบ!$E16,โรคฝักเน่า!$G$5:$G$57)</f>
        <v>0</v>
      </c>
      <c r="CZ16" s="549"/>
      <c r="DA16" s="549"/>
      <c r="DB16" s="549"/>
      <c r="DC16" s="549"/>
      <c r="DD16" s="549"/>
      <c r="DE16" s="549"/>
      <c r="DF16" s="572">
        <f t="shared" si="51"/>
        <v>0</v>
      </c>
      <c r="DG16" s="549">
        <f>SUMIF(โรคเหี่ยว!$B$5:$B$65,ทดสอบ!$E16,โรคเหี่ยว!$E$5:$E$65)</f>
        <v>0</v>
      </c>
      <c r="DH16" s="549"/>
      <c r="DI16" s="549"/>
      <c r="DJ16" s="549"/>
      <c r="DK16" s="549"/>
      <c r="DL16" s="574">
        <f t="shared" si="58"/>
        <v>0</v>
      </c>
      <c r="DM16" s="549"/>
      <c r="DN16" s="549"/>
      <c r="DO16" s="549"/>
      <c r="DP16" s="549"/>
      <c r="DQ16" s="549"/>
      <c r="DR16" s="550">
        <f t="shared" si="59"/>
        <v>0</v>
      </c>
      <c r="DS16" s="549"/>
      <c r="DT16" s="549"/>
      <c r="DU16" s="549">
        <f>SUMIF('เพลี้ยไฟ ทุเรียน'!$B$5:$B$81,ทดสอบ!$E16,'เพลี้ยไฟ ทุเรียน'!$F$5:$F$81)</f>
        <v>0</v>
      </c>
      <c r="DV16" s="549">
        <f>SUMIF('เพลี้ยแป้ง ทุเรียน'!$B$5:$B$81,ทดสอบ!$E16,'เพลี้ยแป้ง ทุเรียน'!$F$5:$F$81)</f>
        <v>0</v>
      </c>
      <c r="DW16" s="549">
        <f>SUMIF(เพลี้ยไก่แจ้ทุเรียน!$B$5:$B$81,ทดสอบ!$E16,เพลี้ยไก่แจ้ทุเรียน!$F$5:$F$81)</f>
        <v>0</v>
      </c>
      <c r="DX16" s="549">
        <f>SUMIF(เพลี้ยหอยเกล็ด!$B$5:$B$81,ทดสอบ!$E16,เพลี้ยหอยเกล็ด!$F$5:$F$81)</f>
        <v>0</v>
      </c>
      <c r="DY16" s="549">
        <f>SUMIF(เพลี้ยจั๊กจั่นฝอย!$B$5:$B$81,ทดสอบ!$E16,เพลี้ยจั๊กจั่นฝอย!$F$5:$F$81)</f>
        <v>0</v>
      </c>
      <c r="DZ16" s="549">
        <f>SUMIF(หนอนเจาะเมล็ดทุเรียน!$B$5:$B$81,ทดสอบ!$E16,หนอนเจาะเมล็ดทุเรียน!$F$5:$F$81)</f>
        <v>0</v>
      </c>
      <c r="EA16" s="549">
        <f>SUMIF(ไรแดงทุเรียน!$B$5:$B$81,ทดสอบ!$E16,ไรแดงทุเรียน!$F$5:$F$81)</f>
        <v>0</v>
      </c>
      <c r="EB16" s="549"/>
      <c r="EC16" s="549">
        <f>SUMIF(โรครากเน่าโคนเน่า!$B$5:$B$81,ทดสอบ!$E16,โรครากเน่าโคนเน่า!$F$5:$F$81)</f>
        <v>0</v>
      </c>
      <c r="ED16" s="549">
        <f>SUMIF('โรคราดำ ทุเรียน'!$B$5:$B$81,ทดสอบ!$E16,'โรคราดำ ทุเรียน'!$F$5:$F$81)</f>
        <v>0</v>
      </c>
      <c r="EE16" s="549"/>
      <c r="EF16" s="549">
        <f>SUMIF(โรคผลเน่า!$B$6:$B$82,ทดสอบ!$E16,โรคผลเน่า!$F$6:$F$82)</f>
        <v>0</v>
      </c>
      <c r="EG16" s="549">
        <f>SUMIF(โรคราสีชมพู!$B$5:$B$81,ทดสอบ!$E16,โรคราสีชมพู!$F$5:$F$81)</f>
        <v>0</v>
      </c>
      <c r="EH16" s="549">
        <f>SUMIF(โรคใบติดหรือใบไหม้!$B$5:$B$81,ทดสอบ!$E16,โรคใบติดหรือใบไหม้!$F$5:$F$81)</f>
        <v>0</v>
      </c>
      <c r="EI16" s="549"/>
      <c r="EJ16" s="549">
        <f>SUMIF('โรคใบจุดสาหร่าย (durian)'!$B$5:$B$81,ทดสอบ!$E16,'โรคใบจุดสาหร่าย (durian)'!$F$5:$F$81)</f>
        <v>0</v>
      </c>
      <c r="EK16" s="549">
        <f>SUMIF(มอดเจาะลำต้นทุเรียน!$B$5:$B$81,ทดสอบ!$E16,มอดเจาะลำต้นทุเรียน!$F$5:$F$81)</f>
        <v>0</v>
      </c>
      <c r="EL16" s="549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549">
        <f>SUMIF(หนอนกินใบทุเรียน!$B$5:$B$81,ทดสอบ!$E16,หนอนกินใบทุเรียน!$F$5:$F$81)</f>
        <v>0</v>
      </c>
      <c r="EN16" s="549">
        <f>SUMIF(โรคกิ่งแห้งทุเรียน!$B$5:$B$81,ทดสอบ!$E16,โรคกิ่งแห้งทุเรียน!$F$5:$F$81)</f>
        <v>0</v>
      </c>
      <c r="EO16" s="551">
        <f>SUMIF(โรคแอนแทรกโนสทุเรียน!$B$5:$B$81,ทดสอบ!$E16,โรคแอนแทรกโนสทุเรียน!$F$5:$F$81)</f>
        <v>0</v>
      </c>
      <c r="EP16" s="549">
        <f>SUMIF(หนอนเจาะผล!$B$5:$B$81,ทดสอบ!$E16,หนอนเจาะผล!$F$5:$F$81)</f>
        <v>0</v>
      </c>
      <c r="EQ16" s="563">
        <f t="shared" ca="1" si="60"/>
        <v>0</v>
      </c>
      <c r="ER16" s="549"/>
      <c r="ES16" s="549">
        <f>SUMIF('เพลี้ยไฟ (เงาะ)'!$B$5:$B$76,ทดสอบ!$E16,'เพลี้ยไฟ (เงาะ)'!$F$5:$F$76)</f>
        <v>0</v>
      </c>
      <c r="ET16" s="517">
        <f>SUMIF('เพลี้ยแป้ง (เงาะ)'!$B$5:$B$75,ทดสอบ!$E16,'เพลี้ยแป้ง (เงาะ)'!$F$5:$F$75)</f>
        <v>0</v>
      </c>
      <c r="EU16" s="549">
        <f>SUMIF(หนอนคืบกินใบ!$B$5:$B$75,ทดสอบ!$E16,หนอนคืบกินใบ!$F$5:$F$75)</f>
        <v>0</v>
      </c>
      <c r="EV16" s="549">
        <f>SUMIF('โรคราแป้ง (เงาะ)'!$B$5:$B$75,ทดสอบ!$E16,'โรคราแป้ง (เงาะ)'!$F$5:$F$75)</f>
        <v>0</v>
      </c>
      <c r="EW16" s="549"/>
      <c r="EX16" s="549">
        <f>SUMIF('โรคขอบใบแห้ง (เงาะ)'!$B$5:$B$76,ทดสอบ!$E16,'โรคขอบใบแห้ง (เงาะ)'!$F$5:$F$76)</f>
        <v>0</v>
      </c>
      <c r="EY16" s="549">
        <f>SUMIF(หนอนกินช่อดอก!$B$5:$B$76,ทดสอบ!$E16,หนอนกินช่อดอก!$F$5:$F$76)</f>
        <v>0</v>
      </c>
      <c r="EZ16" s="549">
        <f>SUMIF('โรคใบจุดสาหร่าย(เงาะ)'!$B$5:$B$75,ทดสอบ!$E16,'โรคใบจุดสาหร่าย(เงาะ)'!$F$5:$F$75)</f>
        <v>0</v>
      </c>
      <c r="FA16" s="567">
        <f t="shared" si="61"/>
        <v>0</v>
      </c>
      <c r="FB16" s="549">
        <f>SUMIF('เพลี้ยไฟ (mangosteen)'!$B$5:$B$69,ทดสอบ!$E16,'เพลี้ยไฟ (mangosteen)'!$F$5:$F$69)</f>
        <v>0</v>
      </c>
      <c r="FC16" s="549">
        <f>SUMIF(หนอนชอนใบ!$B$5:$B$69,ทดสอบ!$E16,หนอนชอนใบ!$F$5:$F$69)</f>
        <v>0</v>
      </c>
      <c r="FD16" s="549">
        <f>SUMIF(หนอนกินใบ!$B$5:$B$69,ทดสอบ!$E16,หนอนกินใบ!$F$5:$F$69)</f>
        <v>0</v>
      </c>
      <c r="FE16" s="549">
        <f>SUMIF('ไรแดง(มังคุด)'!$B$5:$B$76,ทดสอบ!$E16,'ไรแดง(มังคุด)'!$F$5:$F$76)</f>
        <v>0</v>
      </c>
      <c r="FF16" s="549">
        <f>SUMIF(โรคแอนแทรคโนส!$B$5:$B$76,ทดสอบ!$E16,โรคแอนแทรคโนส!$F$5:$F$76)</f>
        <v>0</v>
      </c>
      <c r="FG16" s="549">
        <f>SUMIF('โรคใบจุดสาหร่าย (mangosteen)'!$B$5:$B$69,ทดสอบ!$E16,'โรคใบจุดสาหร่าย (mangosteen)'!$F$5:$F$69)</f>
        <v>0</v>
      </c>
      <c r="FH16" s="549">
        <f>SUMIF(โรคใบแห้งและขอบใบแห้ง!$B$5:$B$76,ทดสอบ!$E16,โรคใบแห้งและขอบใบแห้ง!$F$5:$F$76)</f>
        <v>0</v>
      </c>
      <c r="FI16" s="549">
        <f>SUMIF(เพลี้ยแป้ง!$B$5:$B$76,ทดสอบ!$E16,เพลี้ยแป้ง!$F$5:$F$76)</f>
        <v>0</v>
      </c>
      <c r="FJ16" s="549">
        <f>SUMIF('โรคใบจุด (mangosteen)'!$B$5:$B$69,ทดสอบ!$E16,'โรคใบจุด (mangosteen)'!$F$5:$F$69)</f>
        <v>0</v>
      </c>
      <c r="FK16" s="576">
        <f t="shared" si="62"/>
        <v>0</v>
      </c>
      <c r="FL16" s="549">
        <f>SUMIF(โรคพุ่มไม้กวาด!$B$5:$B$79,ทดสอบ!$E16,โรคพุ่มไม้กวาด!$F$5:$F$79)</f>
        <v>0</v>
      </c>
      <c r="FM16" s="549">
        <f>SUMIF('เพลี้ยแป้ง (ลำไย)'!$B$5:$B$76,ทดสอบ!$E16,'เพลี้ยแป้ง (ลำไย)'!$F$5:$F$76)</f>
        <v>0</v>
      </c>
      <c r="FN16" s="549">
        <f>SUMIF('โรคราดำ (ลำไย)'!$B$5:$B$79,ทดสอบ!$E16,'โรคราดำ (ลำไย)'!$F$5:$F$79)</f>
        <v>59</v>
      </c>
      <c r="FO16" s="549">
        <f>SUMIF('หนอนคืบกินใบ (ลำไย)'!$B$5:$B$76,ทดสอบ!$E16,'หนอนคืบกินใบ (ลำไย)'!$F$5:$F$76)</f>
        <v>0</v>
      </c>
      <c r="FP16" s="549">
        <f>SUMIF(ไรกำมะหยี่!$B$5:$B$79,ทดสอบ!$E16,ไรกำมะหยี่!$F$5:$F$79)</f>
        <v>0</v>
      </c>
      <c r="FQ16" s="549">
        <f>SUMIF(หนอนม้วนใบ!$B$5:$B$79,ทดสอบ!$E16,หนอนม้วนใบ!$F$5:$F$79)</f>
        <v>0</v>
      </c>
      <c r="FR16" s="549">
        <f>SUMIF(หนอนเจาะกิ่งและลำต้น!$B$5:$B$80,ทดสอบ!$E16,หนอนเจาะกิ่งและลำต้น!$F$5:$F$80)</f>
        <v>0</v>
      </c>
      <c r="FS16" s="549">
        <f>SUMIF(เพลี้ยไฟลำไย!$B$5:$B$76,ทดสอบ!$E16,เพลี้ยไฟลำไย!$F$5:$F$76)</f>
        <v>0</v>
      </c>
      <c r="FT16" s="549">
        <f>SUMIF(หนอนกินดอกลำไย!$B$5:$B$76,ทดสอบ!$E16,หนอนกินดอกลำไย!$F$5:$F$76)</f>
        <v>0</v>
      </c>
      <c r="FU16" s="549">
        <f>SUMIF(มวนลำไย!$B$5:$B$79,ทดสอบ!$E16,มวนลำไย!$F$5:$F$79)</f>
        <v>0</v>
      </c>
      <c r="FV16" s="578">
        <f t="shared" si="63"/>
        <v>59</v>
      </c>
      <c r="FW16" s="550">
        <f t="shared" ca="1" si="52"/>
        <v>59</v>
      </c>
      <c r="FX16" s="353">
        <f t="shared" ca="1" si="6"/>
        <v>59</v>
      </c>
      <c r="FY16" s="319">
        <f t="shared" ca="1" si="31"/>
        <v>0</v>
      </c>
      <c r="GA16" s="384"/>
      <c r="GB16" s="384"/>
    </row>
    <row r="17" spans="1:184" s="110" customFormat="1" x14ac:dyDescent="0.55000000000000004">
      <c r="A17" s="303">
        <v>0</v>
      </c>
      <c r="B17" s="303">
        <f t="shared" ca="1" si="49"/>
        <v>1</v>
      </c>
      <c r="C17" s="303">
        <f ca="1">IF(B17=1,SUBTOTAL(2,$B$10:B17),"")</f>
        <v>7</v>
      </c>
      <c r="D17" s="279">
        <f t="shared" ca="1" si="64"/>
        <v>7</v>
      </c>
      <c r="E17" s="280" t="s">
        <v>123</v>
      </c>
      <c r="F17" s="295"/>
      <c r="G17" s="295"/>
      <c r="H17" s="295"/>
      <c r="I17" s="295"/>
      <c r="J17" s="291"/>
      <c r="K17" s="549">
        <f>SUMIF(หนอนห่อใบข้าว!$B$5:$B$76,ทดสอบ!$E17,หนอนห่อใบข้าว!$G$5:$G$76)</f>
        <v>0</v>
      </c>
      <c r="L17" s="549">
        <f>SUMIF(เพลี้ยกระโดดหลังขาว!$B$5:$B$76,ทดสอบ!$E17,เพลี้ยกระโดดหลังขาว!$G$5:$G$76)</f>
        <v>0</v>
      </c>
      <c r="M17" s="549">
        <f>SUMIF(โรคไหม้ข้าว!$B$5:$B$76,ทดสอบ!$E17,โรคไหม้ข้าว!$G$5:$G$76)</f>
        <v>0</v>
      </c>
      <c r="N17" s="549">
        <f>SUMIF(แมลงหวี่ขาว!$B$5:$B$76,ทดสอบ!$E17,แมลงหวี่ขาว!$G$5:$G$76)</f>
        <v>0</v>
      </c>
      <c r="O17" s="549">
        <f>SUMIF(เพลี้ยกระโดดสีน้ำตาล!$B$5:$B$77,ทดสอบ!$E17,เพลี้ยกระโดดสีน้ำตาล!$G$5:$G$77)</f>
        <v>0</v>
      </c>
      <c r="P17" s="549">
        <f>SUMIF(แมลงสิง!$B$5:$B$81,ทดสอบ!$E17,แมลงสิง!$G$5:$G$81)</f>
        <v>0</v>
      </c>
      <c r="Q17" s="549">
        <f>SUMIF(เพลี้ยไฟ!$B$5:$B$76,ทดสอบ!$E17,เพลี้ยไฟ!$G$5:$G$76)</f>
        <v>0</v>
      </c>
      <c r="R17" s="549">
        <f>SUMIF(แมลงดำหนาม1!$B$5:$B$81,ทดสอบ!$E17,แมลงดำหนาม1!$G$5:$G$81)</f>
        <v>0</v>
      </c>
      <c r="S17" s="549">
        <f>SUMIF(โรคขอบใบแห้ง!$B$5:$B$78,ทดสอบ!$E17,โรคขอบใบแห้ง!$G$5:$G$78)</f>
        <v>0</v>
      </c>
      <c r="T17" s="549">
        <f>SUMIF(โรคกาบใบแห้ง!$B$5:$B$81,ทดสอบ!$E17,โรคกาบใบแห้ง!$G$5:$G$81)</f>
        <v>0</v>
      </c>
      <c r="U17" s="549">
        <f>SUMIF(โรคใบจุดสีน้ำตาล!$B$5:$B$77,ทดสอบ!$E17,โรคใบจุดสีน้ำตาล!$G$5:$G$77)</f>
        <v>0</v>
      </c>
      <c r="V17" s="549">
        <f>SUMIF(หนอนกระทู้กล้า!$B$5:$B$76,ทดสอบ!$E17,หนอนกระทู้กล้า!$G$5:$G$76)</f>
        <v>0</v>
      </c>
      <c r="W17" s="549">
        <f>SUMIF(โรคใบขีดโปร่งแสง!$B$5:$B$81,ทดสอบ!$E17,โรคใบขีดโปร่งแสง!$G$5:$G$81)</f>
        <v>0</v>
      </c>
      <c r="X17" s="549">
        <f>SUMIF(โรคใบขีดสีน้ำตาล!$B$5:$B$77,ทดสอบ!$E17,โรคใบขีดสีน้ำตาล!$G$5:$G$77)</f>
        <v>0</v>
      </c>
      <c r="Y17" s="549">
        <f>SUMIF(หนอนกัดใบข้าว!$B$5:$B$81,ทดสอบ!$E17,หนอนกัดใบข้าว!$G$5:$G$81)</f>
        <v>0</v>
      </c>
      <c r="Z17" s="549">
        <f>SUMIF(แมลงหล่า!$B$5:$B$81,ทดสอบ!$E17,แมลงหล่า!$G$5:$G$81)</f>
        <v>0</v>
      </c>
      <c r="AA17" s="549">
        <f>SUMIF(แมลงบั่ว!$B$5:$B$77,ทดสอบ!$E17,แมลงบั่ว!$G$5:$G$77)</f>
        <v>0</v>
      </c>
      <c r="AB17" s="549">
        <f>SUMIF(โรคเมล็ดด่าง!$B$5:$B$81,ทดสอบ!$E17,โรคเมล็ดด่าง!$G$5:$G$81)</f>
        <v>0</v>
      </c>
      <c r="AC17" s="549">
        <f>SUMIF(ด้วงดำ!$B$5:$B$81,ทดสอบ!$E17,ด้วงดำ!$G$5:$G$81)</f>
        <v>0</v>
      </c>
      <c r="AD17" s="549">
        <f>SUMIF(ตั๊กแตนหนวดสั้น!$B$5:$B$81,ทดสอบ!$E17,ตั๊กแตนหนวดสั้น!$G$5:$G$81)</f>
        <v>0</v>
      </c>
      <c r="AE17" s="549">
        <f>SUMIF(หนอนกอข้าว!$B$5:$B$77,ทดสอบ!$E17,หนอนกอข้าว!$G$5:$G$77)</f>
        <v>0</v>
      </c>
      <c r="AF17" s="549">
        <f>SUMIF(หนอนกระทู้ข้าว!$B$5:$B$81,ทดสอบ!$E17,หนอนกระทู้ข้าว!$G$5:$G$81)</f>
        <v>0</v>
      </c>
      <c r="AG17" s="549">
        <f>SUMIF(โรคกาบใบเน่า!$B$5:$B$81,ทดสอบ!$E17,โรคกาบใบเน่า!$G$5:$G$81)</f>
        <v>0</v>
      </c>
      <c r="AH17" s="549">
        <f>SUMIF(เพลี้ยจั๊กจั่นสีเขียว!$B$5:$B$80,ทดสอบ!$E17,เพลี้ยจั๊กจั่นสีเขียว!$G$5:$G$80)</f>
        <v>0</v>
      </c>
      <c r="AI17" s="549">
        <f>SUMIF(หอยเชอรี่!$B$5:$B$81,ทดสอบ!$E17,หอยเชอรี่!$G$5:$G$81)</f>
        <v>0</v>
      </c>
      <c r="AJ17" s="549">
        <f>SUMIF(โรคใบสีส้ม!$B$5:$B$77,ทดสอบ!$E17,โรคใบสีส้ม!$G$5:$G$77)</f>
        <v>0</v>
      </c>
      <c r="AK17" s="563">
        <f t="shared" si="65"/>
        <v>0</v>
      </c>
      <c r="AL17" s="549">
        <f>SUMIF(หนอนหัวดำ!$B$6:$B$75,ทดสอบ!$E17,หนอนหัวดำ!$M$6:$M$75)</f>
        <v>0</v>
      </c>
      <c r="AM17" s="517">
        <f>SUMIF(แมลงดำหนาม!$B$6:$B$75,ทดสอบ!$E17,แมลงดำหนาม!$M$6:$M$75)</f>
        <v>0</v>
      </c>
      <c r="AN17" s="549">
        <f>SUMIF('ด้วงแรด มะพร้าว'!$B$6:$B$75,ทดสอบ!$E17,'ด้วงแรด มะพร้าว'!$I$6:$I$75)</f>
        <v>0</v>
      </c>
      <c r="AO17" s="549">
        <f>SUMIF(ด้วงงวง!$B$6:$B$75,ทดสอบ!$E17,ด้วงงวง!$I$6:$I$75)</f>
        <v>0</v>
      </c>
      <c r="AP17" s="549">
        <f>SUMIF(ไรสี่ขามะพร้าว!$B$6:$B$75,ทดสอบ!$E17,ไรสี่ขามะพร้าว!$I$6:$I$75)</f>
        <v>0</v>
      </c>
      <c r="AQ17" s="549">
        <f>SUMIF(หนอนพาราซา!$C$6:$C$67,ทดสอบ!$E17,หนอนพาราซา!$J$6:$J$67)</f>
        <v>0</v>
      </c>
      <c r="AR17" s="549">
        <f>SUMIF(หนอนกินใบมะพร้าว!$C$6:$C$67,ทดสอบ!$E17,หนอนกินใบมะพร้าว!$J$6:$J$67)</f>
        <v>0</v>
      </c>
      <c r="AS17" s="565">
        <f t="shared" si="53"/>
        <v>0</v>
      </c>
      <c r="AT17" s="549">
        <f>SUMIF('ด้วงแรด ปาล์ม'!$B$5:$B$73,ทดสอบ!$E17,'ด้วงแรด ปาล์ม'!$F$5:$F$73)</f>
        <v>0</v>
      </c>
      <c r="AU17" s="549">
        <f>SUMIF(หนอนปลอกเล็ก!$B$5:$B$73,ทดสอบ!$E17,หนอนปลอกเล็ก!$F$5:$F$73)</f>
        <v>0</v>
      </c>
      <c r="AV17" s="549">
        <f>SUMIF(ด้วงกุหลาบ!$B$5:$B$73,ทดสอบ!$E17,ด้วงกุหลาบ!$F$5:$F$73)</f>
        <v>0</v>
      </c>
      <c r="AW17" s="549">
        <f>SUMIF(โรคทะลายเน่า!$B$5:$B$73,ทดสอบ!$E17,โรคทะลายเน่า!$F$5:$F$73)</f>
        <v>0</v>
      </c>
      <c r="AX17" s="549">
        <f>SUMIF(โรคลำต้นเน่า!$B$5:$B$73,ทดสอบ!$E17,โรคลำต้นเน่า!$F$5:$F$73)</f>
        <v>0</v>
      </c>
      <c r="AY17" s="549">
        <f>SUMIF('โรคใบจุด ปาล์ม'!$B$5:$B$73,ทดสอบ!$E17,'โรคใบจุด ปาล์ม'!$F$5:$F$73)</f>
        <v>0</v>
      </c>
      <c r="AZ17" s="549">
        <f>SUMIF(โรคก้านทางใบเน่า!$C$5:$C$71,ทดสอบ!$E17,โรคก้านทางใบเน่า!$G$5:$G$71)</f>
        <v>0</v>
      </c>
      <c r="BA17" s="549">
        <f>SUMIF(หนอนหน้าแมว!$B$5:$B$73,ทดสอบ!$E17,หนอนหน้าแมว!$F$5:$F$73)</f>
        <v>0</v>
      </c>
      <c r="BB17" s="551">
        <f>SUMIF('หนอนหัวดำ ปาล์ม'!$B$5:$B$73,ทดสอบ!$E17,'หนอนหัวดำ ปาล์ม'!$F$5:$F$73)</f>
        <v>0</v>
      </c>
      <c r="BC17" s="549">
        <f>SUMIF('โรคใบจุดสาหร่าย ปาล์ม'!$B$5:$B$73,ทดสอบ!$E17,'โรคใบจุดสาหร่าย ปาล์ม'!$F$5:$F$73)</f>
        <v>0</v>
      </c>
      <c r="BD17" s="567">
        <f t="shared" si="54"/>
        <v>0</v>
      </c>
      <c r="BE17" s="549">
        <f>SUMIF(โรครากขาว!$B$5:$B$72,ทดสอบ!$E17,โรครากขาว!$F$5:$F$72)</f>
        <v>0</v>
      </c>
      <c r="BF17" s="549">
        <f>SUMIF(โรคใบร่วงยางพาราชนิดใหม่!$B$5:$B$72,ทดสอบ!$E17,โรคใบร่วงยางพาราชนิดใหม่!$F$5:$F$72)</f>
        <v>0</v>
      </c>
      <c r="BG17" s="549">
        <f>SUMIF(โรคใบร่วงยางพารา!$B$5:$B$72,ทดสอบ!$E17,โรคใบร่วงยางพารา!$F$5:$F$72)</f>
        <v>0</v>
      </c>
      <c r="BH17" s="549">
        <f>SUMIF(โรคราแป้งยางพารา!$B$5:$B$72,ทดสอบ!$E17,โรคราแป้งยางพารา!$F$5:$F$72)</f>
        <v>0</v>
      </c>
      <c r="BI17" s="551">
        <f>SUMIF(โรคเส้นดำยางพารา!$B$5:$B$72,ทดสอบ!$E17,โรคเส้นดำยางพารา!$F$5:$F$72)</f>
        <v>0</v>
      </c>
      <c r="BJ17" s="549">
        <f>SUMIF(โรคหน้ายางแห้ง!$B$5:$B$72,ทดสอบ!$E17,โรคหน้ายางแห้ง!$F$5:$F$72)</f>
        <v>0</v>
      </c>
      <c r="BK17" s="568">
        <f t="shared" si="55"/>
        <v>0</v>
      </c>
      <c r="BL17" s="549">
        <f>SUMIF(โรคราสนิม!$C$5:$C$64,ทดสอบ!$E17,โรคราสนิม!$G$5:$G$64)</f>
        <v>0</v>
      </c>
      <c r="BM17" s="549">
        <f>SUMIF(หนอนกาแฟสีแดง!$C$5:$C$64,ทดสอบ!$E17,หนอนกาแฟสีแดง!$G$5:$G$64)</f>
        <v>0</v>
      </c>
      <c r="BN17" s="549">
        <v>0</v>
      </c>
      <c r="BO17" s="549">
        <f ca="1">SUMIF(หนอนเจาะกิ่งลำต้น!$C$5:$C471,ทดสอบ!$E17,หนอนเจาะกิ่งลำต้น!$G$5:$G$64)</f>
        <v>0</v>
      </c>
      <c r="BP17" s="551">
        <f>SUMIF(มอดเจาะเมล็ดกาแฟ!$C$5:$C$64,ทดสอบ!$E17,มอดเจาะเมล็ดกาแฟ!$G$5:$G$64)</f>
        <v>0</v>
      </c>
      <c r="BQ17" s="549">
        <f>SUMIF('ด้วงหนวดยาว (กาแฟ)'!$C$5:$C$64,ทดสอบ!$E17,'ด้วงหนวดยาว (กาแฟ)'!$G$5:$G$64)</f>
        <v>0</v>
      </c>
      <c r="BR17" s="549">
        <f>SUMIF(มอดเจาะผลกาแฟ!$C$5:$C$64,ทดสอบ!$E17,มอดเจาะผลกาแฟ!$G$5:$G$64)</f>
        <v>0</v>
      </c>
      <c r="BS17" s="570">
        <f t="shared" ca="1" si="56"/>
        <v>0</v>
      </c>
      <c r="BT17" s="549">
        <f>SUMIF(เพลี้ยแป้งมัน!$B$5:$B$59,ทดสอบ!$E17,เพลี้ยแป้งมัน!$H$5:$H$59)</f>
        <v>0</v>
      </c>
      <c r="BU17" s="551">
        <f>SUMIF('โรคใบไหม้ (มัน)'!$B$5:$B$58,ทดสอบ!$E17,'โรคใบไหม้ (มัน)'!$H$5:$H$58)</f>
        <v>0</v>
      </c>
      <c r="BV17" s="549">
        <f>SUMIF(ไรแดง!$B$5:$B$59,ทดสอบ!$E17,ไรแดง!$H$5:$H$59)</f>
        <v>0</v>
      </c>
      <c r="BW17" s="549"/>
      <c r="BX17" s="549"/>
      <c r="BY17" s="549"/>
      <c r="BZ17" s="549"/>
      <c r="CA17" s="549"/>
      <c r="CB17" s="549">
        <f>SUMIF(โรคโคนเน่าหัวเน่า!$B$5:$B$59,ทดสอบ!$E17,โรคโคนเน่าหัวเน่า!$H$5:$H$59)</f>
        <v>0</v>
      </c>
      <c r="CC17" s="549"/>
      <c r="CD17" s="549">
        <f>SUMIF(โรคพุ่มแจ้!$B$5:$B$58,ทดสอบ!$E17,โรคพุ่มแจ้!$H$5:$H$58)</f>
        <v>0</v>
      </c>
      <c r="CE17" s="549">
        <f>SUMIF(โรคใบด่างมันสำปะหลัง!$B$5:$B$59,ทดสอบ!$E17,โรคใบด่างมันสำปะหลัง!$H$5:$H$59)</f>
        <v>8</v>
      </c>
      <c r="CF17" s="563">
        <f t="shared" si="50"/>
        <v>8</v>
      </c>
      <c r="CG17" s="549">
        <f>SUMIF(หนอนกออ้อย!$B$5:$B$48,ทดสอบ!$E17,หนอนกออ้อย!$G$5:$G$48)</f>
        <v>0</v>
      </c>
      <c r="CH17" s="549">
        <f>SUMIF('ด้วงหนวดยาว อ้อย'!$B$5:$B$48,ทดสอบ!$E17,'ด้วงหนวดยาว อ้อย'!$G$5:$G$48)</f>
        <v>0</v>
      </c>
      <c r="CI17" s="549"/>
      <c r="CJ17" s="549"/>
      <c r="CK17" s="549"/>
      <c r="CL17" s="549"/>
      <c r="CM17" s="549"/>
      <c r="CN17" s="549"/>
      <c r="CO17" s="549"/>
      <c r="CP17" s="549"/>
      <c r="CQ17" s="549"/>
      <c r="CR17" s="549"/>
      <c r="CS17" s="549">
        <f>SUMIF('โรคแส้ดำ อ้อย '!$B$5:$B$48,ทดสอบ!$E17,'โรคแส้ดำ อ้อย '!$G$5:$G$48)</f>
        <v>0</v>
      </c>
      <c r="CT17" s="549">
        <f>SUMIF('โรคใบขาว อ้อย'!$B$5:$B$48,ทดสอบ!$E17,'โรคใบขาว อ้อย'!$G$5:$G$48)</f>
        <v>0</v>
      </c>
      <c r="CU17" s="549"/>
      <c r="CV17" s="565">
        <f t="shared" si="57"/>
        <v>0</v>
      </c>
      <c r="CW17" s="549"/>
      <c r="CX17" s="549">
        <f>SUMIF('หนอนกระทู้ข้าวโพดลายจุด (FAW)'!$B$5:$B$54,ทดสอบ!$E17,'หนอนกระทู้ข้าวโพดลายจุด (FAW)'!$F$5:$F$54)</f>
        <v>0</v>
      </c>
      <c r="CY17" s="549">
        <f>SUMIF(โรคฝักเน่า!$C$5:$C$57,ทดสอบ!$E17,โรคฝักเน่า!$G$5:$G$57)</f>
        <v>0</v>
      </c>
      <c r="CZ17" s="549"/>
      <c r="DA17" s="549"/>
      <c r="DB17" s="549"/>
      <c r="DC17" s="549"/>
      <c r="DD17" s="549"/>
      <c r="DE17" s="549"/>
      <c r="DF17" s="572">
        <f t="shared" si="51"/>
        <v>0</v>
      </c>
      <c r="DG17" s="549">
        <f>SUMIF(โรคเหี่ยว!$B$5:$B$65,ทดสอบ!$E17,โรคเหี่ยว!$E$5:$E$65)</f>
        <v>0</v>
      </c>
      <c r="DH17" s="549"/>
      <c r="DI17" s="549"/>
      <c r="DJ17" s="549"/>
      <c r="DK17" s="549"/>
      <c r="DL17" s="574">
        <f t="shared" si="58"/>
        <v>0</v>
      </c>
      <c r="DM17" s="549"/>
      <c r="DN17" s="549"/>
      <c r="DO17" s="549"/>
      <c r="DP17" s="549"/>
      <c r="DQ17" s="549"/>
      <c r="DR17" s="550">
        <f t="shared" si="59"/>
        <v>0</v>
      </c>
      <c r="DS17" s="549"/>
      <c r="DT17" s="549"/>
      <c r="DU17" s="549">
        <f>SUMIF('เพลี้ยไฟ ทุเรียน'!$B$5:$B$81,ทดสอบ!$E17,'เพลี้ยไฟ ทุเรียน'!$F$5:$F$81)</f>
        <v>0</v>
      </c>
      <c r="DV17" s="549">
        <f>SUMIF('เพลี้ยแป้ง ทุเรียน'!$B$5:$B$81,ทดสอบ!$E17,'เพลี้ยแป้ง ทุเรียน'!$F$5:$F$81)</f>
        <v>0</v>
      </c>
      <c r="DW17" s="549">
        <f>SUMIF(เพลี้ยไก่แจ้ทุเรียน!$B$5:$B$81,ทดสอบ!$E17,เพลี้ยไก่แจ้ทุเรียน!$F$5:$F$81)</f>
        <v>0</v>
      </c>
      <c r="DX17" s="549">
        <f>SUMIF(เพลี้ยหอยเกล็ด!$B$5:$B$81,ทดสอบ!$E17,เพลี้ยหอยเกล็ด!$F$5:$F$81)</f>
        <v>0</v>
      </c>
      <c r="DY17" s="549">
        <f>SUMIF(เพลี้ยจั๊กจั่นฝอย!$B$5:$B$81,ทดสอบ!$E17,เพลี้ยจั๊กจั่นฝอย!$F$5:$F$81)</f>
        <v>0</v>
      </c>
      <c r="DZ17" s="549">
        <f>SUMIF(หนอนเจาะเมล็ดทุเรียน!$B$5:$B$81,ทดสอบ!$E17,หนอนเจาะเมล็ดทุเรียน!$F$5:$F$81)</f>
        <v>0</v>
      </c>
      <c r="EA17" s="549">
        <f>SUMIF(ไรแดงทุเรียน!$B$5:$B$81,ทดสอบ!$E17,ไรแดงทุเรียน!$F$5:$F$81)</f>
        <v>0</v>
      </c>
      <c r="EB17" s="549"/>
      <c r="EC17" s="549">
        <f>SUMIF(โรครากเน่าโคนเน่า!$B$5:$B$81,ทดสอบ!$E17,โรครากเน่าโคนเน่า!$F$5:$F$81)</f>
        <v>0</v>
      </c>
      <c r="ED17" s="549">
        <f>SUMIF('โรคราดำ ทุเรียน'!$B$5:$B$81,ทดสอบ!$E17,'โรคราดำ ทุเรียน'!$F$5:$F$81)</f>
        <v>0</v>
      </c>
      <c r="EE17" s="549"/>
      <c r="EF17" s="549">
        <f>SUMIF(โรคผลเน่า!$B$6:$B$82,ทดสอบ!$E17,โรคผลเน่า!$F$6:$F$82)</f>
        <v>0</v>
      </c>
      <c r="EG17" s="549">
        <f>SUMIF(โรคราสีชมพู!$B$5:$B$81,ทดสอบ!$E17,โรคราสีชมพู!$F$5:$F$81)</f>
        <v>0</v>
      </c>
      <c r="EH17" s="549">
        <f>SUMIF(โรคใบติดหรือใบไหม้!$B$5:$B$81,ทดสอบ!$E17,โรคใบติดหรือใบไหม้!$F$5:$F$81)</f>
        <v>0</v>
      </c>
      <c r="EI17" s="549"/>
      <c r="EJ17" s="549">
        <f>SUMIF('โรคใบจุดสาหร่าย (durian)'!$B$5:$B$81,ทดสอบ!$E17,'โรคใบจุดสาหร่าย (durian)'!$F$5:$F$81)</f>
        <v>0</v>
      </c>
      <c r="EK17" s="549">
        <f>SUMIF(มอดเจาะลำต้นทุเรียน!$B$5:$B$81,ทดสอบ!$E17,มอดเจาะลำต้นทุเรียน!$F$5:$F$81)</f>
        <v>0</v>
      </c>
      <c r="EL17" s="549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549">
        <f>SUMIF(หนอนกินใบทุเรียน!$B$5:$B$81,ทดสอบ!$E17,หนอนกินใบทุเรียน!$F$5:$F$81)</f>
        <v>0</v>
      </c>
      <c r="EN17" s="549">
        <f>SUMIF(โรคกิ่งแห้งทุเรียน!$B$5:$B$81,ทดสอบ!$E17,โรคกิ่งแห้งทุเรียน!$F$5:$F$81)</f>
        <v>0</v>
      </c>
      <c r="EO17" s="551">
        <f>SUMIF(โรคแอนแทรกโนสทุเรียน!$B$5:$B$81,ทดสอบ!$E17,โรคแอนแทรกโนสทุเรียน!$F$5:$F$81)</f>
        <v>0</v>
      </c>
      <c r="EP17" s="549">
        <f>SUMIF(หนอนเจาะผล!$B$5:$B$81,ทดสอบ!$E17,หนอนเจาะผล!$F$5:$F$81)</f>
        <v>0</v>
      </c>
      <c r="EQ17" s="563">
        <f t="shared" ca="1" si="60"/>
        <v>0</v>
      </c>
      <c r="ER17" s="549"/>
      <c r="ES17" s="549">
        <f>SUMIF('เพลี้ยไฟ (เงาะ)'!$B$5:$B$76,ทดสอบ!$E17,'เพลี้ยไฟ (เงาะ)'!$F$5:$F$76)</f>
        <v>0</v>
      </c>
      <c r="ET17" s="517">
        <f>SUMIF('เพลี้ยแป้ง (เงาะ)'!$B$5:$B$75,ทดสอบ!$E17,'เพลี้ยแป้ง (เงาะ)'!$F$5:$F$75)</f>
        <v>0</v>
      </c>
      <c r="EU17" s="549">
        <f>SUMIF(หนอนคืบกินใบ!$B$5:$B$75,ทดสอบ!$E17,หนอนคืบกินใบ!$F$5:$F$75)</f>
        <v>0</v>
      </c>
      <c r="EV17" s="549">
        <f>SUMIF('โรคราแป้ง (เงาะ)'!$B$5:$B$75,ทดสอบ!$E17,'โรคราแป้ง (เงาะ)'!$F$5:$F$75)</f>
        <v>0</v>
      </c>
      <c r="EW17" s="549"/>
      <c r="EX17" s="549">
        <f>SUMIF('โรคขอบใบแห้ง (เงาะ)'!$B$5:$B$76,ทดสอบ!$E17,'โรคขอบใบแห้ง (เงาะ)'!$F$5:$F$76)</f>
        <v>0</v>
      </c>
      <c r="EY17" s="549">
        <f>SUMIF(หนอนกินช่อดอก!$B$5:$B$76,ทดสอบ!$E17,หนอนกินช่อดอก!$F$5:$F$76)</f>
        <v>0</v>
      </c>
      <c r="EZ17" s="549">
        <f>SUMIF('โรคใบจุดสาหร่าย(เงาะ)'!$B$5:$B$75,ทดสอบ!$E17,'โรคใบจุดสาหร่าย(เงาะ)'!$F$5:$F$75)</f>
        <v>0</v>
      </c>
      <c r="FA17" s="567">
        <f t="shared" si="61"/>
        <v>0</v>
      </c>
      <c r="FB17" s="549">
        <f>SUMIF('เพลี้ยไฟ (mangosteen)'!$B$5:$B$69,ทดสอบ!$E17,'เพลี้ยไฟ (mangosteen)'!$F$5:$F$69)</f>
        <v>0</v>
      </c>
      <c r="FC17" s="549">
        <f>SUMIF(หนอนชอนใบ!$B$5:$B$69,ทดสอบ!$E17,หนอนชอนใบ!$F$5:$F$69)</f>
        <v>0</v>
      </c>
      <c r="FD17" s="549">
        <f>SUMIF(หนอนกินใบ!$B$5:$B$69,ทดสอบ!$E17,หนอนกินใบ!$F$5:$F$69)</f>
        <v>0</v>
      </c>
      <c r="FE17" s="549">
        <f>SUMIF('ไรแดง(มังคุด)'!$B$5:$B$76,ทดสอบ!$E17,'ไรแดง(มังคุด)'!$F$5:$F$76)</f>
        <v>0</v>
      </c>
      <c r="FF17" s="549">
        <f>SUMIF(โรคแอนแทรคโนส!$B$5:$B$76,ทดสอบ!$E17,โรคแอนแทรคโนส!$F$5:$F$76)</f>
        <v>0</v>
      </c>
      <c r="FG17" s="549">
        <f>SUMIF('โรคใบจุดสาหร่าย (mangosteen)'!$B$5:$B$69,ทดสอบ!$E17,'โรคใบจุดสาหร่าย (mangosteen)'!$F$5:$F$69)</f>
        <v>0</v>
      </c>
      <c r="FH17" s="549">
        <f>SUMIF(โรคใบแห้งและขอบใบแห้ง!$B$5:$B$76,ทดสอบ!$E17,โรคใบแห้งและขอบใบแห้ง!$F$5:$F$76)</f>
        <v>0</v>
      </c>
      <c r="FI17" s="549">
        <f>SUMIF(เพลี้ยแป้ง!$B$5:$B$76,ทดสอบ!$E17,เพลี้ยแป้ง!$F$5:$F$76)</f>
        <v>0</v>
      </c>
      <c r="FJ17" s="549">
        <f>SUMIF('โรคใบจุด (mangosteen)'!$B$5:$B$69,ทดสอบ!$E17,'โรคใบจุด (mangosteen)'!$F$5:$F$69)</f>
        <v>0</v>
      </c>
      <c r="FK17" s="576">
        <f t="shared" si="62"/>
        <v>0</v>
      </c>
      <c r="FL17" s="549">
        <f>SUMIF(โรคพุ่มไม้กวาด!$B$5:$B$79,ทดสอบ!$E17,โรคพุ่มไม้กวาด!$F$5:$F$79)</f>
        <v>0</v>
      </c>
      <c r="FM17" s="549">
        <f>SUMIF('เพลี้ยแป้ง (ลำไย)'!$B$5:$B$76,ทดสอบ!$E17,'เพลี้ยแป้ง (ลำไย)'!$F$5:$F$76)</f>
        <v>0</v>
      </c>
      <c r="FN17" s="549">
        <f>SUMIF('โรคราดำ (ลำไย)'!$B$5:$B$79,ทดสอบ!$E17,'โรคราดำ (ลำไย)'!$F$5:$F$79)</f>
        <v>0</v>
      </c>
      <c r="FO17" s="549">
        <f>SUMIF('หนอนคืบกินใบ (ลำไย)'!$B$5:$B$76,ทดสอบ!$E17,'หนอนคืบกินใบ (ลำไย)'!$F$5:$F$76)</f>
        <v>0</v>
      </c>
      <c r="FP17" s="549">
        <f>SUMIF(ไรกำมะหยี่!$B$5:$B$79,ทดสอบ!$E17,ไรกำมะหยี่!$F$5:$F$79)</f>
        <v>0</v>
      </c>
      <c r="FQ17" s="549">
        <f>SUMIF(หนอนม้วนใบ!$B$5:$B$79,ทดสอบ!$E17,หนอนม้วนใบ!$F$5:$F$79)</f>
        <v>0</v>
      </c>
      <c r="FR17" s="549">
        <f>SUMIF(หนอนเจาะกิ่งและลำต้น!$B$5:$B$80,ทดสอบ!$E17,หนอนเจาะกิ่งและลำต้น!$F$5:$F$80)</f>
        <v>0</v>
      </c>
      <c r="FS17" s="549">
        <f>SUMIF(เพลี้ยไฟลำไย!$B$5:$B$76,ทดสอบ!$E17,เพลี้ยไฟลำไย!$F$5:$F$76)</f>
        <v>0</v>
      </c>
      <c r="FT17" s="549">
        <f>SUMIF(หนอนกินดอกลำไย!$B$5:$B$76,ทดสอบ!$E17,หนอนกินดอกลำไย!$F$5:$F$76)</f>
        <v>0</v>
      </c>
      <c r="FU17" s="549">
        <f>SUMIF(มวนลำไย!$B$5:$B$79,ทดสอบ!$E17,มวนลำไย!$F$5:$F$79)</f>
        <v>0</v>
      </c>
      <c r="FV17" s="578">
        <f t="shared" si="63"/>
        <v>0</v>
      </c>
      <c r="FW17" s="550">
        <f t="shared" ca="1" si="52"/>
        <v>8</v>
      </c>
      <c r="FX17" s="353">
        <f t="shared" ca="1" si="6"/>
        <v>8</v>
      </c>
      <c r="FY17" s="319">
        <f t="shared" ca="1" si="31"/>
        <v>0</v>
      </c>
      <c r="GA17" s="384"/>
      <c r="GB17" s="384"/>
    </row>
    <row r="18" spans="1:184" s="110" customFormat="1" x14ac:dyDescent="0.55000000000000004">
      <c r="A18" s="303">
        <v>0</v>
      </c>
      <c r="B18" s="303">
        <f t="shared" ca="1" si="49"/>
        <v>1</v>
      </c>
      <c r="C18" s="303">
        <f ca="1">IF(B18=1,SUBTOTAL(2,$B$10:B18),"")</f>
        <v>8</v>
      </c>
      <c r="D18" s="279">
        <f t="shared" ca="1" si="64"/>
        <v>8</v>
      </c>
      <c r="E18" s="280" t="s">
        <v>124</v>
      </c>
      <c r="F18" s="295"/>
      <c r="G18" s="295"/>
      <c r="H18" s="295"/>
      <c r="I18" s="295"/>
      <c r="J18" s="291"/>
      <c r="K18" s="549">
        <f>SUMIF(หนอนห่อใบข้าว!$B$5:$B$76,ทดสอบ!$E18,หนอนห่อใบข้าว!$G$5:$G$76)</f>
        <v>0</v>
      </c>
      <c r="L18" s="549">
        <f>SUMIF(เพลี้ยกระโดดหลังขาว!$B$5:$B$76,ทดสอบ!$E18,เพลี้ยกระโดดหลังขาว!$G$5:$G$76)</f>
        <v>0</v>
      </c>
      <c r="M18" s="549">
        <f>SUMIF(โรคไหม้ข้าว!$B$5:$B$76,ทดสอบ!$E18,โรคไหม้ข้าว!$G$5:$G$76)</f>
        <v>0</v>
      </c>
      <c r="N18" s="549">
        <f>SUMIF(แมลงหวี่ขาว!$B$5:$B$76,ทดสอบ!$E18,แมลงหวี่ขาว!$G$5:$G$76)</f>
        <v>0</v>
      </c>
      <c r="O18" s="549">
        <f>SUMIF(เพลี้ยกระโดดสีน้ำตาล!$B$5:$B$77,ทดสอบ!$E18,เพลี้ยกระโดดสีน้ำตาล!$G$5:$G$77)</f>
        <v>0</v>
      </c>
      <c r="P18" s="549">
        <f>SUMIF(แมลงสิง!$B$5:$B$81,ทดสอบ!$E18,แมลงสิง!$G$5:$G$81)</f>
        <v>0</v>
      </c>
      <c r="Q18" s="549">
        <f>SUMIF(เพลี้ยไฟ!$B$5:$B$76,ทดสอบ!$E18,เพลี้ยไฟ!$G$5:$G$76)</f>
        <v>0</v>
      </c>
      <c r="R18" s="549">
        <f>SUMIF(แมลงดำหนาม1!$B$5:$B$81,ทดสอบ!$E18,แมลงดำหนาม1!$G$5:$G$81)</f>
        <v>0</v>
      </c>
      <c r="S18" s="549">
        <f>SUMIF(โรคขอบใบแห้ง!$B$5:$B$78,ทดสอบ!$E18,โรคขอบใบแห้ง!$G$5:$G$78)</f>
        <v>0</v>
      </c>
      <c r="T18" s="549">
        <f>SUMIF(โรคกาบใบแห้ง!$B$5:$B$81,ทดสอบ!$E18,โรคกาบใบแห้ง!$G$5:$G$81)</f>
        <v>0</v>
      </c>
      <c r="U18" s="549">
        <f>SUMIF(โรคใบจุดสีน้ำตาล!$B$5:$B$77,ทดสอบ!$E18,โรคใบจุดสีน้ำตาล!$G$5:$G$77)</f>
        <v>0</v>
      </c>
      <c r="V18" s="549">
        <f>SUMIF(หนอนกระทู้กล้า!$B$5:$B$76,ทดสอบ!$E18,หนอนกระทู้กล้า!$G$5:$G$76)</f>
        <v>0</v>
      </c>
      <c r="W18" s="549">
        <f>SUMIF(โรคใบขีดโปร่งแสง!$B$5:$B$81,ทดสอบ!$E18,โรคใบขีดโปร่งแสง!$G$5:$G$81)</f>
        <v>0</v>
      </c>
      <c r="X18" s="549">
        <f>SUMIF(โรคใบขีดสีน้ำตาล!$B$5:$B$77,ทดสอบ!$E18,โรคใบขีดสีน้ำตาล!$G$5:$G$77)</f>
        <v>0</v>
      </c>
      <c r="Y18" s="549">
        <f>SUMIF(หนอนกัดใบข้าว!$B$5:$B$81,ทดสอบ!$E18,หนอนกัดใบข้าว!$G$5:$G$81)</f>
        <v>0</v>
      </c>
      <c r="Z18" s="549">
        <f>SUMIF(แมลงหล่า!$B$5:$B$81,ทดสอบ!$E18,แมลงหล่า!$G$5:$G$81)</f>
        <v>0</v>
      </c>
      <c r="AA18" s="549">
        <f>SUMIF(แมลงบั่ว!$B$5:$B$77,ทดสอบ!$E18,แมลงบั่ว!$G$5:$G$77)</f>
        <v>0</v>
      </c>
      <c r="AB18" s="549">
        <f>SUMIF(โรคเมล็ดด่าง!$B$5:$B$81,ทดสอบ!$E18,โรคเมล็ดด่าง!$G$5:$G$81)</f>
        <v>0</v>
      </c>
      <c r="AC18" s="549">
        <f>SUMIF(ด้วงดำ!$B$5:$B$81,ทดสอบ!$E18,ด้วงดำ!$G$5:$G$81)</f>
        <v>0</v>
      </c>
      <c r="AD18" s="549">
        <f>SUMIF(ตั๊กแตนหนวดสั้น!$B$5:$B$81,ทดสอบ!$E18,ตั๊กแตนหนวดสั้น!$G$5:$G$81)</f>
        <v>0</v>
      </c>
      <c r="AE18" s="549">
        <f>SUMIF(หนอนกอข้าว!$B$5:$B$77,ทดสอบ!$E18,หนอนกอข้าว!$G$5:$G$77)</f>
        <v>63</v>
      </c>
      <c r="AF18" s="549">
        <f>SUMIF(หนอนกระทู้ข้าว!$B$5:$B$81,ทดสอบ!$E18,หนอนกระทู้ข้าว!$G$5:$G$81)</f>
        <v>0</v>
      </c>
      <c r="AG18" s="549">
        <f>SUMIF(โรคกาบใบเน่า!$B$5:$B$81,ทดสอบ!$E18,โรคกาบใบเน่า!$G$5:$G$81)</f>
        <v>0</v>
      </c>
      <c r="AH18" s="549">
        <f>SUMIF(เพลี้ยจั๊กจั่นสีเขียว!$B$5:$B$80,ทดสอบ!$E18,เพลี้ยจั๊กจั่นสีเขียว!$G$5:$G$80)</f>
        <v>0</v>
      </c>
      <c r="AI18" s="549">
        <f>SUMIF(หอยเชอรี่!$B$5:$B$81,ทดสอบ!$E18,หอยเชอรี่!$G$5:$G$81)</f>
        <v>0</v>
      </c>
      <c r="AJ18" s="549">
        <f>SUMIF(โรคใบสีส้ม!$B$5:$B$77,ทดสอบ!$E18,โรคใบสีส้ม!$G$5:$G$77)</f>
        <v>0</v>
      </c>
      <c r="AK18" s="563">
        <f t="shared" si="65"/>
        <v>63</v>
      </c>
      <c r="AL18" s="549">
        <f>SUMIF(หนอนหัวดำ!$B$6:$B$75,ทดสอบ!$E18,หนอนหัวดำ!$M$6:$M$75)</f>
        <v>0</v>
      </c>
      <c r="AM18" s="517">
        <f>SUMIF(แมลงดำหนาม!$B$6:$B$75,ทดสอบ!$E18,แมลงดำหนาม!$M$6:$M$75)</f>
        <v>0</v>
      </c>
      <c r="AN18" s="549">
        <f>SUMIF('ด้วงแรด มะพร้าว'!$B$6:$B$75,ทดสอบ!$E18,'ด้วงแรด มะพร้าว'!$I$6:$I$75)</f>
        <v>0</v>
      </c>
      <c r="AO18" s="549">
        <f>SUMIF(ด้วงงวง!$B$6:$B$75,ทดสอบ!$E18,ด้วงงวง!$I$6:$I$75)</f>
        <v>0</v>
      </c>
      <c r="AP18" s="549">
        <f>SUMIF(ไรสี่ขามะพร้าว!$B$6:$B$75,ทดสอบ!$E18,ไรสี่ขามะพร้าว!$I$6:$I$75)</f>
        <v>0</v>
      </c>
      <c r="AQ18" s="549">
        <f>SUMIF(หนอนพาราซา!$C$6:$C$67,ทดสอบ!$E18,หนอนพาราซา!$J$6:$J$67)</f>
        <v>0</v>
      </c>
      <c r="AR18" s="549">
        <f>SUMIF(หนอนกินใบมะพร้าว!$C$6:$C$67,ทดสอบ!$E18,หนอนกินใบมะพร้าว!$J$6:$J$67)</f>
        <v>0</v>
      </c>
      <c r="AS18" s="565">
        <f t="shared" si="53"/>
        <v>0</v>
      </c>
      <c r="AT18" s="549">
        <f>SUMIF('ด้วงแรด ปาล์ม'!$B$5:$B$73,ทดสอบ!$E18,'ด้วงแรด ปาล์ม'!$F$5:$F$73)</f>
        <v>0</v>
      </c>
      <c r="AU18" s="549">
        <f>SUMIF(หนอนปลอกเล็ก!$B$5:$B$73,ทดสอบ!$E18,หนอนปลอกเล็ก!$F$5:$F$73)</f>
        <v>0</v>
      </c>
      <c r="AV18" s="549">
        <f>SUMIF(ด้วงกุหลาบ!$B$5:$B$73,ทดสอบ!$E18,ด้วงกุหลาบ!$F$5:$F$73)</f>
        <v>0</v>
      </c>
      <c r="AW18" s="549">
        <f>SUMIF(โรคทะลายเน่า!$B$5:$B$73,ทดสอบ!$E18,โรคทะลายเน่า!$F$5:$F$73)</f>
        <v>0</v>
      </c>
      <c r="AX18" s="549">
        <f>SUMIF(โรคลำต้นเน่า!$B$5:$B$73,ทดสอบ!$E18,โรคลำต้นเน่า!$F$5:$F$73)</f>
        <v>0</v>
      </c>
      <c r="AY18" s="549">
        <f>SUMIF('โรคใบจุด ปาล์ม'!$B$5:$B$73,ทดสอบ!$E18,'โรคใบจุด ปาล์ม'!$F$5:$F$73)</f>
        <v>0</v>
      </c>
      <c r="AZ18" s="549">
        <f>SUMIF(โรคก้านทางใบเน่า!$C$5:$C$71,ทดสอบ!$E18,โรคก้านทางใบเน่า!$G$5:$G$71)</f>
        <v>0</v>
      </c>
      <c r="BA18" s="549">
        <f>SUMIF(หนอนหน้าแมว!$B$5:$B$73,ทดสอบ!$E18,หนอนหน้าแมว!$F$5:$F$73)</f>
        <v>0</v>
      </c>
      <c r="BB18" s="551">
        <f>SUMIF('หนอนหัวดำ ปาล์ม'!$B$5:$B$73,ทดสอบ!$E18,'หนอนหัวดำ ปาล์ม'!$F$5:$F$73)</f>
        <v>0</v>
      </c>
      <c r="BC18" s="549">
        <f>SUMIF('โรคใบจุดสาหร่าย ปาล์ม'!$B$5:$B$73,ทดสอบ!$E18,'โรคใบจุดสาหร่าย ปาล์ม'!$F$5:$F$73)</f>
        <v>0</v>
      </c>
      <c r="BD18" s="567">
        <f t="shared" si="54"/>
        <v>0</v>
      </c>
      <c r="BE18" s="549">
        <f>SUMIF(โรครากขาว!$B$5:$B$72,ทดสอบ!$E18,โรครากขาว!$F$5:$F$72)</f>
        <v>0</v>
      </c>
      <c r="BF18" s="549">
        <f>SUMIF(โรคใบร่วงยางพาราชนิดใหม่!$B$5:$B$72,ทดสอบ!$E18,โรคใบร่วงยางพาราชนิดใหม่!$F$5:$F$72)</f>
        <v>0</v>
      </c>
      <c r="BG18" s="549">
        <f>SUMIF(โรคใบร่วงยางพารา!$B$5:$B$72,ทดสอบ!$E18,โรคใบร่วงยางพารา!$F$5:$F$72)</f>
        <v>0</v>
      </c>
      <c r="BH18" s="549">
        <f>SUMIF(โรคราแป้งยางพารา!$B$5:$B$72,ทดสอบ!$E18,โรคราแป้งยางพารา!$F$5:$F$72)</f>
        <v>0</v>
      </c>
      <c r="BI18" s="551">
        <f>SUMIF(โรคเส้นดำยางพารา!$B$5:$B$72,ทดสอบ!$E18,โรคเส้นดำยางพารา!$F$5:$F$72)</f>
        <v>0</v>
      </c>
      <c r="BJ18" s="549">
        <f>SUMIF(โรคหน้ายางแห้ง!$B$5:$B$72,ทดสอบ!$E18,โรคหน้ายางแห้ง!$F$5:$F$72)</f>
        <v>0</v>
      </c>
      <c r="BK18" s="568">
        <f t="shared" si="55"/>
        <v>0</v>
      </c>
      <c r="BL18" s="549">
        <f>SUMIF(โรคราสนิม!$C$5:$C$64,ทดสอบ!$E18,โรคราสนิม!$G$5:$G$64)</f>
        <v>0</v>
      </c>
      <c r="BM18" s="549">
        <f>SUMIF(หนอนกาแฟสีแดง!$C$5:$C$64,ทดสอบ!$E18,หนอนกาแฟสีแดง!$G$5:$G$64)</f>
        <v>0</v>
      </c>
      <c r="BN18" s="549">
        <v>0</v>
      </c>
      <c r="BO18" s="549">
        <f ca="1">SUMIF(หนอนเจาะกิ่งลำต้น!$C$5:$C472,ทดสอบ!$E18,หนอนเจาะกิ่งลำต้น!$G$5:$G$64)</f>
        <v>0</v>
      </c>
      <c r="BP18" s="551">
        <f>SUMIF(มอดเจาะเมล็ดกาแฟ!$C$5:$C$64,ทดสอบ!$E18,มอดเจาะเมล็ดกาแฟ!$G$5:$G$64)</f>
        <v>0</v>
      </c>
      <c r="BQ18" s="549">
        <f>SUMIF('ด้วงหนวดยาว (กาแฟ)'!$C$5:$C$64,ทดสอบ!$E18,'ด้วงหนวดยาว (กาแฟ)'!$G$5:$G$64)</f>
        <v>0</v>
      </c>
      <c r="BR18" s="549">
        <f>SUMIF(มอดเจาะผลกาแฟ!$C$5:$C$64,ทดสอบ!$E18,มอดเจาะผลกาแฟ!$G$5:$G$64)</f>
        <v>0</v>
      </c>
      <c r="BS18" s="570">
        <f t="shared" ca="1" si="56"/>
        <v>0</v>
      </c>
      <c r="BT18" s="549">
        <f>SUMIF(เพลี้ยแป้งมัน!$B$5:$B$59,ทดสอบ!$E18,เพลี้ยแป้งมัน!$H$5:$H$59)</f>
        <v>0</v>
      </c>
      <c r="BU18" s="551">
        <f>SUMIF('โรคใบไหม้ (มัน)'!$B$5:$B$58,ทดสอบ!$E18,'โรคใบไหม้ (มัน)'!$H$5:$H$58)</f>
        <v>0</v>
      </c>
      <c r="BV18" s="549">
        <f>SUMIF(ไรแดง!$B$5:$B$59,ทดสอบ!$E18,ไรแดง!$H$5:$H$59)</f>
        <v>0</v>
      </c>
      <c r="BW18" s="549"/>
      <c r="BX18" s="549"/>
      <c r="BY18" s="549"/>
      <c r="BZ18" s="549"/>
      <c r="CA18" s="549"/>
      <c r="CB18" s="549">
        <f>SUMIF(โรคโคนเน่าหัวเน่า!$B$5:$B$59,ทดสอบ!$E18,โรคโคนเน่าหัวเน่า!$H$5:$H$59)</f>
        <v>0</v>
      </c>
      <c r="CC18" s="549"/>
      <c r="CD18" s="549">
        <f>SUMIF(โรคพุ่มแจ้!$B$5:$B$58,ทดสอบ!$E18,โรคพุ่มแจ้!$H$5:$H$58)</f>
        <v>0</v>
      </c>
      <c r="CE18" s="549">
        <f>SUMIF(โรคใบด่างมันสำปะหลัง!$B$5:$B$59,ทดสอบ!$E18,โรคใบด่างมันสำปะหลัง!$H$5:$H$59)</f>
        <v>0</v>
      </c>
      <c r="CF18" s="563">
        <f t="shared" si="50"/>
        <v>0</v>
      </c>
      <c r="CG18" s="549">
        <f>SUMIF(หนอนกออ้อย!$B$5:$B$48,ทดสอบ!$E18,หนอนกออ้อย!$G$5:$G$48)</f>
        <v>0</v>
      </c>
      <c r="CH18" s="549">
        <f>SUMIF('ด้วงหนวดยาว อ้อย'!$B$5:$B$48,ทดสอบ!$E18,'ด้วงหนวดยาว อ้อย'!$G$5:$G$48)</f>
        <v>0</v>
      </c>
      <c r="CI18" s="549"/>
      <c r="CJ18" s="549"/>
      <c r="CK18" s="549"/>
      <c r="CL18" s="549"/>
      <c r="CM18" s="549"/>
      <c r="CN18" s="549"/>
      <c r="CO18" s="549"/>
      <c r="CP18" s="549"/>
      <c r="CQ18" s="549"/>
      <c r="CR18" s="549"/>
      <c r="CS18" s="549">
        <f>SUMIF('โรคแส้ดำ อ้อย '!$B$5:$B$48,ทดสอบ!$E18,'โรคแส้ดำ อ้อย '!$G$5:$G$48)</f>
        <v>0</v>
      </c>
      <c r="CT18" s="549">
        <f>SUMIF('โรคใบขาว อ้อย'!$B$5:$B$48,ทดสอบ!$E18,'โรคใบขาว อ้อย'!$G$5:$G$48)</f>
        <v>0</v>
      </c>
      <c r="CU18" s="549"/>
      <c r="CV18" s="565">
        <f t="shared" si="57"/>
        <v>0</v>
      </c>
      <c r="CW18" s="549"/>
      <c r="CX18" s="549">
        <f>SUMIF('หนอนกระทู้ข้าวโพดลายจุด (FAW)'!$B$5:$B$54,ทดสอบ!$E18,'หนอนกระทู้ข้าวโพดลายจุด (FAW)'!$F$5:$F$54)</f>
        <v>0</v>
      </c>
      <c r="CY18" s="549">
        <f>SUMIF(โรคฝักเน่า!$C$5:$C$57,ทดสอบ!$E18,โรคฝักเน่า!$G$5:$G$57)</f>
        <v>0</v>
      </c>
      <c r="CZ18" s="549"/>
      <c r="DA18" s="549"/>
      <c r="DB18" s="549"/>
      <c r="DC18" s="549"/>
      <c r="DD18" s="549"/>
      <c r="DE18" s="549"/>
      <c r="DF18" s="572">
        <f t="shared" si="51"/>
        <v>0</v>
      </c>
      <c r="DG18" s="549">
        <f>SUMIF(โรคเหี่ยว!$B$5:$B$65,ทดสอบ!$E18,โรคเหี่ยว!$E$5:$E$65)</f>
        <v>0</v>
      </c>
      <c r="DH18" s="549"/>
      <c r="DI18" s="549"/>
      <c r="DJ18" s="549"/>
      <c r="DK18" s="549"/>
      <c r="DL18" s="574">
        <f t="shared" si="58"/>
        <v>0</v>
      </c>
      <c r="DM18" s="549"/>
      <c r="DN18" s="549"/>
      <c r="DO18" s="549"/>
      <c r="DP18" s="549"/>
      <c r="DQ18" s="549"/>
      <c r="DR18" s="550">
        <f t="shared" si="59"/>
        <v>0</v>
      </c>
      <c r="DS18" s="549"/>
      <c r="DT18" s="549"/>
      <c r="DU18" s="549">
        <f>SUMIF('เพลี้ยไฟ ทุเรียน'!$B$5:$B$81,ทดสอบ!$E18,'เพลี้ยไฟ ทุเรียน'!$F$5:$F$81)</f>
        <v>0</v>
      </c>
      <c r="DV18" s="549">
        <f>SUMIF('เพลี้ยแป้ง ทุเรียน'!$B$5:$B$81,ทดสอบ!$E18,'เพลี้ยแป้ง ทุเรียน'!$F$5:$F$81)</f>
        <v>0</v>
      </c>
      <c r="DW18" s="549">
        <f>SUMIF(เพลี้ยไก่แจ้ทุเรียน!$B$5:$B$81,ทดสอบ!$E18,เพลี้ยไก่แจ้ทุเรียน!$F$5:$F$81)</f>
        <v>0</v>
      </c>
      <c r="DX18" s="549">
        <f>SUMIF(เพลี้ยหอยเกล็ด!$B$5:$B$81,ทดสอบ!$E18,เพลี้ยหอยเกล็ด!$F$5:$F$81)</f>
        <v>0</v>
      </c>
      <c r="DY18" s="549">
        <f>SUMIF(เพลี้ยจั๊กจั่นฝอย!$B$5:$B$81,ทดสอบ!$E18,เพลี้ยจั๊กจั่นฝอย!$F$5:$F$81)</f>
        <v>0</v>
      </c>
      <c r="DZ18" s="549">
        <f>SUMIF(หนอนเจาะเมล็ดทุเรียน!$B$5:$B$81,ทดสอบ!$E18,หนอนเจาะเมล็ดทุเรียน!$F$5:$F$81)</f>
        <v>0</v>
      </c>
      <c r="EA18" s="549">
        <f>SUMIF(ไรแดงทุเรียน!$B$5:$B$81,ทดสอบ!$E18,ไรแดงทุเรียน!$F$5:$F$81)</f>
        <v>0</v>
      </c>
      <c r="EB18" s="549"/>
      <c r="EC18" s="549">
        <f>SUMIF(โรครากเน่าโคนเน่า!$B$5:$B$81,ทดสอบ!$E18,โรครากเน่าโคนเน่า!$F$5:$F$81)</f>
        <v>0</v>
      </c>
      <c r="ED18" s="549">
        <f>SUMIF('โรคราดำ ทุเรียน'!$B$5:$B$81,ทดสอบ!$E18,'โรคราดำ ทุเรียน'!$F$5:$F$81)</f>
        <v>0</v>
      </c>
      <c r="EE18" s="549"/>
      <c r="EF18" s="549">
        <f>SUMIF(โรคผลเน่า!$B$6:$B$82,ทดสอบ!$E18,โรคผลเน่า!$F$6:$F$82)</f>
        <v>0</v>
      </c>
      <c r="EG18" s="549">
        <f>SUMIF(โรคราสีชมพู!$B$5:$B$81,ทดสอบ!$E18,โรคราสีชมพู!$F$5:$F$81)</f>
        <v>0</v>
      </c>
      <c r="EH18" s="549">
        <f>SUMIF(โรคใบติดหรือใบไหม้!$B$5:$B$81,ทดสอบ!$E18,โรคใบติดหรือใบไหม้!$F$5:$F$81)</f>
        <v>0</v>
      </c>
      <c r="EI18" s="549"/>
      <c r="EJ18" s="549">
        <f>SUMIF('โรคใบจุดสาหร่าย (durian)'!$B$5:$B$81,ทดสอบ!$E18,'โรคใบจุดสาหร่าย (durian)'!$F$5:$F$81)</f>
        <v>0</v>
      </c>
      <c r="EK18" s="549">
        <f>SUMIF(มอดเจาะลำต้นทุเรียน!$B$5:$B$81,ทดสอบ!$E18,มอดเจาะลำต้นทุเรียน!$F$5:$F$81)</f>
        <v>0</v>
      </c>
      <c r="EL18" s="549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549">
        <f>SUMIF(หนอนกินใบทุเรียน!$B$5:$B$81,ทดสอบ!$E18,หนอนกินใบทุเรียน!$F$5:$F$81)</f>
        <v>0</v>
      </c>
      <c r="EN18" s="549">
        <f>SUMIF(โรคกิ่งแห้งทุเรียน!$B$5:$B$81,ทดสอบ!$E18,โรคกิ่งแห้งทุเรียน!$F$5:$F$81)</f>
        <v>0</v>
      </c>
      <c r="EO18" s="551">
        <f>SUMIF(โรคแอนแทรกโนสทุเรียน!$B$5:$B$81,ทดสอบ!$E18,โรคแอนแทรกโนสทุเรียน!$F$5:$F$81)</f>
        <v>0</v>
      </c>
      <c r="EP18" s="549">
        <f>SUMIF(หนอนเจาะผล!$B$5:$B$81,ทดสอบ!$E18,หนอนเจาะผล!$F$5:$F$81)</f>
        <v>0</v>
      </c>
      <c r="EQ18" s="563">
        <f t="shared" ca="1" si="60"/>
        <v>0</v>
      </c>
      <c r="ER18" s="549"/>
      <c r="ES18" s="549">
        <f>SUMIF('เพลี้ยไฟ (เงาะ)'!$B$5:$B$76,ทดสอบ!$E18,'เพลี้ยไฟ (เงาะ)'!$F$5:$F$76)</f>
        <v>0</v>
      </c>
      <c r="ET18" s="517">
        <f>SUMIF('เพลี้ยแป้ง (เงาะ)'!$B$5:$B$75,ทดสอบ!$E18,'เพลี้ยแป้ง (เงาะ)'!$F$5:$F$75)</f>
        <v>0</v>
      </c>
      <c r="EU18" s="549">
        <f>SUMIF(หนอนคืบกินใบ!$B$5:$B$75,ทดสอบ!$E18,หนอนคืบกินใบ!$F$5:$F$75)</f>
        <v>0</v>
      </c>
      <c r="EV18" s="549">
        <f>SUMIF('โรคราแป้ง (เงาะ)'!$B$5:$B$75,ทดสอบ!$E18,'โรคราแป้ง (เงาะ)'!$F$5:$F$75)</f>
        <v>0</v>
      </c>
      <c r="EW18" s="549"/>
      <c r="EX18" s="549">
        <f>SUMIF('โรคขอบใบแห้ง (เงาะ)'!$B$5:$B$76,ทดสอบ!$E18,'โรคขอบใบแห้ง (เงาะ)'!$F$5:$F$76)</f>
        <v>0</v>
      </c>
      <c r="EY18" s="549">
        <f>SUMIF(หนอนกินช่อดอก!$B$5:$B$76,ทดสอบ!$E18,หนอนกินช่อดอก!$F$5:$F$76)</f>
        <v>0</v>
      </c>
      <c r="EZ18" s="549">
        <f>SUMIF('โรคใบจุดสาหร่าย(เงาะ)'!$B$5:$B$75,ทดสอบ!$E18,'โรคใบจุดสาหร่าย(เงาะ)'!$F$5:$F$75)</f>
        <v>0</v>
      </c>
      <c r="FA18" s="567">
        <f t="shared" si="61"/>
        <v>0</v>
      </c>
      <c r="FB18" s="549">
        <f>SUMIF('เพลี้ยไฟ (mangosteen)'!$B$5:$B$69,ทดสอบ!$E18,'เพลี้ยไฟ (mangosteen)'!$F$5:$F$69)</f>
        <v>0</v>
      </c>
      <c r="FC18" s="549">
        <f>SUMIF(หนอนชอนใบ!$B$5:$B$69,ทดสอบ!$E18,หนอนชอนใบ!$F$5:$F$69)</f>
        <v>0</v>
      </c>
      <c r="FD18" s="549">
        <f>SUMIF(หนอนกินใบ!$B$5:$B$69,ทดสอบ!$E18,หนอนกินใบ!$F$5:$F$69)</f>
        <v>0</v>
      </c>
      <c r="FE18" s="549">
        <f>SUMIF('ไรแดง(มังคุด)'!$B$5:$B$76,ทดสอบ!$E18,'ไรแดง(มังคุด)'!$F$5:$F$76)</f>
        <v>0</v>
      </c>
      <c r="FF18" s="549">
        <f>SUMIF(โรคแอนแทรคโนส!$B$5:$B$76,ทดสอบ!$E18,โรคแอนแทรคโนส!$F$5:$F$76)</f>
        <v>0</v>
      </c>
      <c r="FG18" s="549">
        <f>SUMIF('โรคใบจุดสาหร่าย (mangosteen)'!$B$5:$B$69,ทดสอบ!$E18,'โรคใบจุดสาหร่าย (mangosteen)'!$F$5:$F$69)</f>
        <v>0</v>
      </c>
      <c r="FH18" s="549">
        <f>SUMIF(โรคใบแห้งและขอบใบแห้ง!$B$5:$B$76,ทดสอบ!$E18,โรคใบแห้งและขอบใบแห้ง!$F$5:$F$76)</f>
        <v>0</v>
      </c>
      <c r="FI18" s="549">
        <f>SUMIF(เพลี้ยแป้ง!$B$5:$B$76,ทดสอบ!$E18,เพลี้ยแป้ง!$F$5:$F$76)</f>
        <v>0</v>
      </c>
      <c r="FJ18" s="549">
        <f>SUMIF('โรคใบจุด (mangosteen)'!$B$5:$B$69,ทดสอบ!$E18,'โรคใบจุด (mangosteen)'!$F$5:$F$69)</f>
        <v>0</v>
      </c>
      <c r="FK18" s="576">
        <f t="shared" si="62"/>
        <v>0</v>
      </c>
      <c r="FL18" s="549">
        <f>SUMIF(โรคพุ่มไม้กวาด!$B$5:$B$79,ทดสอบ!$E18,โรคพุ่มไม้กวาด!$F$5:$F$79)</f>
        <v>0</v>
      </c>
      <c r="FM18" s="549">
        <f>SUMIF('เพลี้ยแป้ง (ลำไย)'!$B$5:$B$76,ทดสอบ!$E18,'เพลี้ยแป้ง (ลำไย)'!$F$5:$F$76)</f>
        <v>0</v>
      </c>
      <c r="FN18" s="549">
        <f>SUMIF('โรคราดำ (ลำไย)'!$B$5:$B$79,ทดสอบ!$E18,'โรคราดำ (ลำไย)'!$F$5:$F$79)</f>
        <v>0</v>
      </c>
      <c r="FO18" s="549">
        <f>SUMIF('หนอนคืบกินใบ (ลำไย)'!$B$5:$B$76,ทดสอบ!$E18,'หนอนคืบกินใบ (ลำไย)'!$F$5:$F$76)</f>
        <v>0</v>
      </c>
      <c r="FP18" s="549">
        <f>SUMIF(ไรกำมะหยี่!$B$5:$B$79,ทดสอบ!$E18,ไรกำมะหยี่!$F$5:$F$79)</f>
        <v>0</v>
      </c>
      <c r="FQ18" s="549">
        <f>SUMIF(หนอนม้วนใบ!$B$5:$B$79,ทดสอบ!$E18,หนอนม้วนใบ!$F$5:$F$79)</f>
        <v>0</v>
      </c>
      <c r="FR18" s="549">
        <f>SUMIF(หนอนเจาะกิ่งและลำต้น!$B$5:$B$80,ทดสอบ!$E18,หนอนเจาะกิ่งและลำต้น!$F$5:$F$80)</f>
        <v>0</v>
      </c>
      <c r="FS18" s="549">
        <f>SUMIF(เพลี้ยไฟลำไย!$B$5:$B$76,ทดสอบ!$E18,เพลี้ยไฟลำไย!$F$5:$F$76)</f>
        <v>0</v>
      </c>
      <c r="FT18" s="549">
        <f>SUMIF(หนอนกินดอกลำไย!$B$5:$B$76,ทดสอบ!$E18,หนอนกินดอกลำไย!$F$5:$F$76)</f>
        <v>0</v>
      </c>
      <c r="FU18" s="549">
        <f>SUMIF(มวนลำไย!$B$5:$B$79,ทดสอบ!$E18,มวนลำไย!$F$5:$F$79)</f>
        <v>0</v>
      </c>
      <c r="FV18" s="578">
        <f t="shared" si="63"/>
        <v>0</v>
      </c>
      <c r="FW18" s="550">
        <f t="shared" ca="1" si="52"/>
        <v>63</v>
      </c>
      <c r="FX18" s="353">
        <f t="shared" ca="1" si="6"/>
        <v>63</v>
      </c>
      <c r="FY18" s="319">
        <f t="shared" ca="1" si="31"/>
        <v>0</v>
      </c>
      <c r="GA18" s="385"/>
      <c r="GB18" s="384"/>
    </row>
    <row r="19" spans="1:184" s="110" customFormat="1" x14ac:dyDescent="0.55000000000000004">
      <c r="A19" s="303">
        <v>0</v>
      </c>
      <c r="B19" s="303">
        <f t="shared" ca="1" si="49"/>
        <v>1</v>
      </c>
      <c r="C19" s="303">
        <f ca="1">IF(B19=1,SUBTOTAL(2,$B$10:B19),"")</f>
        <v>9</v>
      </c>
      <c r="D19" s="279">
        <f t="shared" ca="1" si="64"/>
        <v>9</v>
      </c>
      <c r="E19" s="280" t="s">
        <v>125</v>
      </c>
      <c r="F19" s="295"/>
      <c r="G19" s="295"/>
      <c r="H19" s="295"/>
      <c r="I19" s="295"/>
      <c r="J19" s="291"/>
      <c r="K19" s="549">
        <f>SUMIF(หนอนห่อใบข้าว!$B$5:$B$76,ทดสอบ!$E19,หนอนห่อใบข้าว!$G$5:$G$76)</f>
        <v>0</v>
      </c>
      <c r="L19" s="549">
        <f>SUMIF(เพลี้ยกระโดดหลังขาว!$B$5:$B$76,ทดสอบ!$E19,เพลี้ยกระโดดหลังขาว!$G$5:$G$76)</f>
        <v>0</v>
      </c>
      <c r="M19" s="549">
        <f>SUMIF(โรคไหม้ข้าว!$B$5:$B$76,ทดสอบ!$E19,โรคไหม้ข้าว!$G$5:$G$76)</f>
        <v>19</v>
      </c>
      <c r="N19" s="549">
        <f>SUMIF(แมลงหวี่ขาว!$B$5:$B$76,ทดสอบ!$E19,แมลงหวี่ขาว!$G$5:$G$76)</f>
        <v>0</v>
      </c>
      <c r="O19" s="549">
        <f>SUMIF(เพลี้ยกระโดดสีน้ำตาล!$B$5:$B$77,ทดสอบ!$E19,เพลี้ยกระโดดสีน้ำตาล!$G$5:$G$77)</f>
        <v>0</v>
      </c>
      <c r="P19" s="549">
        <f>SUMIF(แมลงสิง!$B$5:$B$81,ทดสอบ!$E19,แมลงสิง!$G$5:$G$81)</f>
        <v>0</v>
      </c>
      <c r="Q19" s="549">
        <f>SUMIF(เพลี้ยไฟ!$B$5:$B$76,ทดสอบ!$E19,เพลี้ยไฟ!$G$5:$G$76)</f>
        <v>0</v>
      </c>
      <c r="R19" s="549">
        <f>SUMIF(แมลงดำหนาม1!$B$5:$B$81,ทดสอบ!$E19,แมลงดำหนาม1!$G$5:$G$81)</f>
        <v>0</v>
      </c>
      <c r="S19" s="549">
        <f>SUMIF(โรคขอบใบแห้ง!$B$5:$B$78,ทดสอบ!$E19,โรคขอบใบแห้ง!$G$5:$G$78)</f>
        <v>0</v>
      </c>
      <c r="T19" s="549">
        <f>SUMIF(โรคกาบใบแห้ง!$B$5:$B$81,ทดสอบ!$E19,โรคกาบใบแห้ง!$G$5:$G$81)</f>
        <v>0</v>
      </c>
      <c r="U19" s="549">
        <f>SUMIF(โรคใบจุดสีน้ำตาล!$B$5:$B$77,ทดสอบ!$E19,โรคใบจุดสีน้ำตาล!$G$5:$G$77)</f>
        <v>0</v>
      </c>
      <c r="V19" s="549">
        <f>SUMIF(หนอนกระทู้กล้า!$B$5:$B$76,ทดสอบ!$E19,หนอนกระทู้กล้า!$G$5:$G$76)</f>
        <v>0</v>
      </c>
      <c r="W19" s="549">
        <f>SUMIF(โรคใบขีดโปร่งแสง!$B$5:$B$81,ทดสอบ!$E19,โรคใบขีดโปร่งแสง!$G$5:$G$81)</f>
        <v>0</v>
      </c>
      <c r="X19" s="549">
        <f>SUMIF(โรคใบขีดสีน้ำตาล!$B$5:$B$77,ทดสอบ!$E19,โรคใบขีดสีน้ำตาล!$G$5:$G$77)</f>
        <v>0</v>
      </c>
      <c r="Y19" s="549">
        <f>SUMIF(หนอนกัดใบข้าว!$B$5:$B$81,ทดสอบ!$E19,หนอนกัดใบข้าว!$G$5:$G$81)</f>
        <v>0</v>
      </c>
      <c r="Z19" s="549">
        <f>SUMIF(แมลงหล่า!$B$5:$B$81,ทดสอบ!$E19,แมลงหล่า!$G$5:$G$81)</f>
        <v>0</v>
      </c>
      <c r="AA19" s="549">
        <f>SUMIF(แมลงบั่ว!$B$5:$B$77,ทดสอบ!$E19,แมลงบั่ว!$G$5:$G$77)</f>
        <v>0</v>
      </c>
      <c r="AB19" s="549">
        <f>SUMIF(โรคเมล็ดด่าง!$B$5:$B$81,ทดสอบ!$E19,โรคเมล็ดด่าง!$G$5:$G$81)</f>
        <v>0</v>
      </c>
      <c r="AC19" s="549">
        <f>SUMIF(ด้วงดำ!$B$5:$B$81,ทดสอบ!$E19,ด้วงดำ!$G$5:$G$81)</f>
        <v>0</v>
      </c>
      <c r="AD19" s="549">
        <f>SUMIF(ตั๊กแตนหนวดสั้น!$B$5:$B$81,ทดสอบ!$E19,ตั๊กแตนหนวดสั้น!$G$5:$G$81)</f>
        <v>0</v>
      </c>
      <c r="AE19" s="549">
        <f>SUMIF(หนอนกอข้าว!$B$5:$B$77,ทดสอบ!$E19,หนอนกอข้าว!$G$5:$G$77)</f>
        <v>0</v>
      </c>
      <c r="AF19" s="549">
        <f>SUMIF(หนอนกระทู้ข้าว!$B$5:$B$81,ทดสอบ!$E19,หนอนกระทู้ข้าว!$G$5:$G$81)</f>
        <v>0</v>
      </c>
      <c r="AG19" s="549">
        <f>SUMIF(โรคกาบใบเน่า!$B$5:$B$81,ทดสอบ!$E19,โรคกาบใบเน่า!$G$5:$G$81)</f>
        <v>0</v>
      </c>
      <c r="AH19" s="549">
        <f>SUMIF(เพลี้ยจั๊กจั่นสีเขียว!$B$5:$B$80,ทดสอบ!$E19,เพลี้ยจั๊กจั่นสีเขียว!$G$5:$G$80)</f>
        <v>0</v>
      </c>
      <c r="AI19" s="549">
        <f>SUMIF(หอยเชอรี่!$B$5:$B$81,ทดสอบ!$E19,หอยเชอรี่!$G$5:$G$81)</f>
        <v>0</v>
      </c>
      <c r="AJ19" s="549">
        <f>SUMIF(โรคใบสีส้ม!$B$5:$B$77,ทดสอบ!$E19,โรคใบสีส้ม!$G$5:$G$77)</f>
        <v>0</v>
      </c>
      <c r="AK19" s="563">
        <f t="shared" si="65"/>
        <v>19</v>
      </c>
      <c r="AL19" s="549">
        <f>SUMIF(หนอนหัวดำ!$B$6:$B$75,ทดสอบ!$E19,หนอนหัวดำ!$M$6:$M$75)</f>
        <v>271.8</v>
      </c>
      <c r="AM19" s="517">
        <f>SUMIF(แมลงดำหนาม!$B$6:$B$75,ทดสอบ!$E19,แมลงดำหนาม!$M$6:$M$75)</f>
        <v>21.75</v>
      </c>
      <c r="AN19" s="549">
        <f>SUMIF('ด้วงแรด มะพร้าว'!$B$6:$B$75,ทดสอบ!$E19,'ด้วงแรด มะพร้าว'!$I$6:$I$75)</f>
        <v>13.5</v>
      </c>
      <c r="AO19" s="549">
        <f>SUMIF(ด้วงงวง!$B$6:$B$75,ทดสอบ!$E19,ด้วงงวง!$I$6:$I$75)</f>
        <v>0</v>
      </c>
      <c r="AP19" s="549">
        <f>SUMIF(ไรสี่ขามะพร้าว!$B$6:$B$75,ทดสอบ!$E19,ไรสี่ขามะพร้าว!$I$6:$I$75)</f>
        <v>0</v>
      </c>
      <c r="AQ19" s="549">
        <f>SUMIF(หนอนพาราซา!$C$6:$C$67,ทดสอบ!$E19,หนอนพาราซา!$J$6:$J$67)</f>
        <v>0</v>
      </c>
      <c r="AR19" s="549">
        <f>SUMIF(หนอนกินใบมะพร้าว!$C$6:$C$67,ทดสอบ!$E19,หนอนกินใบมะพร้าว!$J$6:$J$67)</f>
        <v>0</v>
      </c>
      <c r="AS19" s="565">
        <f t="shared" si="53"/>
        <v>307.05</v>
      </c>
      <c r="AT19" s="549">
        <f>SUMIF('ด้วงแรด ปาล์ม'!$B$5:$B$73,ทดสอบ!$E19,'ด้วงแรด ปาล์ม'!$F$5:$F$73)</f>
        <v>0</v>
      </c>
      <c r="AU19" s="549">
        <f>SUMIF(หนอนปลอกเล็ก!$B$5:$B$73,ทดสอบ!$E19,หนอนปลอกเล็ก!$F$5:$F$73)</f>
        <v>0</v>
      </c>
      <c r="AV19" s="549">
        <f>SUMIF(ด้วงกุหลาบ!$B$5:$B$73,ทดสอบ!$E19,ด้วงกุหลาบ!$F$5:$F$73)</f>
        <v>0</v>
      </c>
      <c r="AW19" s="549">
        <f>SUMIF(โรคทะลายเน่า!$B$5:$B$73,ทดสอบ!$E19,โรคทะลายเน่า!$F$5:$F$73)</f>
        <v>0</v>
      </c>
      <c r="AX19" s="549">
        <f>SUMIF(โรคลำต้นเน่า!$B$5:$B$73,ทดสอบ!$E19,โรคลำต้นเน่า!$F$5:$F$73)</f>
        <v>0</v>
      </c>
      <c r="AY19" s="549">
        <f>SUMIF('โรคใบจุด ปาล์ม'!$B$5:$B$73,ทดสอบ!$E19,'โรคใบจุด ปาล์ม'!$F$5:$F$73)</f>
        <v>0</v>
      </c>
      <c r="AZ19" s="549">
        <f>SUMIF(โรคก้านทางใบเน่า!$C$5:$C$71,ทดสอบ!$E19,โรคก้านทางใบเน่า!$G$5:$G$71)</f>
        <v>0</v>
      </c>
      <c r="BA19" s="549">
        <f>SUMIF(หนอนหน้าแมว!$B$5:$B$73,ทดสอบ!$E19,หนอนหน้าแมว!$F$5:$F$73)</f>
        <v>0</v>
      </c>
      <c r="BB19" s="551">
        <f>SUMIF('หนอนหัวดำ ปาล์ม'!$B$5:$B$73,ทดสอบ!$E19,'หนอนหัวดำ ปาล์ม'!$F$5:$F$73)</f>
        <v>0</v>
      </c>
      <c r="BC19" s="549">
        <f>SUMIF('โรคใบจุดสาหร่าย ปาล์ม'!$B$5:$B$73,ทดสอบ!$E19,'โรคใบจุดสาหร่าย ปาล์ม'!$F$5:$F$73)</f>
        <v>0</v>
      </c>
      <c r="BD19" s="567">
        <f t="shared" si="54"/>
        <v>0</v>
      </c>
      <c r="BE19" s="549">
        <f>SUMIF(โรครากขาว!$B$5:$B$72,ทดสอบ!$E19,โรครากขาว!$F$5:$F$72)</f>
        <v>0</v>
      </c>
      <c r="BF19" s="549">
        <f>SUMIF(โรคใบร่วงยางพาราชนิดใหม่!$B$5:$B$72,ทดสอบ!$E19,โรคใบร่วงยางพาราชนิดใหม่!$F$5:$F$72)</f>
        <v>0</v>
      </c>
      <c r="BG19" s="549">
        <f>SUMIF(โรคใบร่วงยางพารา!$B$5:$B$72,ทดสอบ!$E19,โรคใบร่วงยางพารา!$F$5:$F$72)</f>
        <v>0</v>
      </c>
      <c r="BH19" s="549">
        <f>SUMIF(โรคราแป้งยางพารา!$B$5:$B$72,ทดสอบ!$E19,โรคราแป้งยางพารา!$F$5:$F$72)</f>
        <v>0</v>
      </c>
      <c r="BI19" s="551">
        <f>SUMIF(โรคเส้นดำยางพารา!$B$5:$B$72,ทดสอบ!$E19,โรคเส้นดำยางพารา!$F$5:$F$72)</f>
        <v>0</v>
      </c>
      <c r="BJ19" s="549">
        <f>SUMIF(โรคหน้ายางแห้ง!$B$5:$B$72,ทดสอบ!$E19,โรคหน้ายางแห้ง!$F$5:$F$72)</f>
        <v>0</v>
      </c>
      <c r="BK19" s="568">
        <f t="shared" si="55"/>
        <v>0</v>
      </c>
      <c r="BL19" s="549">
        <f>SUMIF(โรคราสนิม!$C$5:$C$64,ทดสอบ!$E19,โรคราสนิม!$G$5:$G$64)</f>
        <v>0</v>
      </c>
      <c r="BM19" s="549">
        <f>SUMIF(หนอนกาแฟสีแดง!$C$5:$C$64,ทดสอบ!$E19,หนอนกาแฟสีแดง!$G$5:$G$64)</f>
        <v>0</v>
      </c>
      <c r="BN19" s="549">
        <v>0</v>
      </c>
      <c r="BO19" s="549">
        <f ca="1">SUMIF(หนอนเจาะกิ่งลำต้น!$C$5:$C473,ทดสอบ!$E19,หนอนเจาะกิ่งลำต้น!$G$5:$G$64)</f>
        <v>0</v>
      </c>
      <c r="BP19" s="551">
        <f>SUMIF(มอดเจาะเมล็ดกาแฟ!$C$5:$C$64,ทดสอบ!$E19,มอดเจาะเมล็ดกาแฟ!$G$5:$G$64)</f>
        <v>0</v>
      </c>
      <c r="BQ19" s="549">
        <f>SUMIF('ด้วงหนวดยาว (กาแฟ)'!$C$5:$C$64,ทดสอบ!$E19,'ด้วงหนวดยาว (กาแฟ)'!$G$5:$G$64)</f>
        <v>0</v>
      </c>
      <c r="BR19" s="549">
        <f>SUMIF(มอดเจาะผลกาแฟ!$C$5:$C$64,ทดสอบ!$E19,มอดเจาะผลกาแฟ!$G$5:$G$64)</f>
        <v>0</v>
      </c>
      <c r="BS19" s="570">
        <f t="shared" ca="1" si="56"/>
        <v>0</v>
      </c>
      <c r="BT19" s="549">
        <f>SUMIF(เพลี้ยแป้งมัน!$B$5:$B$59,ทดสอบ!$E19,เพลี้ยแป้งมัน!$H$5:$H$59)</f>
        <v>0</v>
      </c>
      <c r="BU19" s="551">
        <f>SUMIF('โรคใบไหม้ (มัน)'!$B$5:$B$58,ทดสอบ!$E19,'โรคใบไหม้ (มัน)'!$H$5:$H$58)</f>
        <v>0</v>
      </c>
      <c r="BV19" s="549">
        <f>SUMIF(ไรแดง!$B$5:$B$59,ทดสอบ!$E19,ไรแดง!$H$5:$H$59)</f>
        <v>0</v>
      </c>
      <c r="BW19" s="549"/>
      <c r="BX19" s="549"/>
      <c r="BY19" s="549"/>
      <c r="BZ19" s="549"/>
      <c r="CA19" s="549"/>
      <c r="CB19" s="549">
        <f>SUMIF(โรคโคนเน่าหัวเน่า!$B$5:$B$59,ทดสอบ!$E19,โรคโคนเน่าหัวเน่า!$H$5:$H$59)</f>
        <v>0</v>
      </c>
      <c r="CC19" s="549"/>
      <c r="CD19" s="549">
        <f>SUMIF(โรคพุ่มแจ้!$B$5:$B$58,ทดสอบ!$E19,โรคพุ่มแจ้!$H$5:$H$58)</f>
        <v>0</v>
      </c>
      <c r="CE19" s="549">
        <f>SUMIF(โรคใบด่างมันสำปะหลัง!$B$5:$B$59,ทดสอบ!$E19,โรคใบด่างมันสำปะหลัง!$H$5:$H$59)</f>
        <v>580</v>
      </c>
      <c r="CF19" s="563">
        <f t="shared" si="50"/>
        <v>580</v>
      </c>
      <c r="CG19" s="549">
        <f>SUMIF(หนอนกออ้อย!$B$5:$B$48,ทดสอบ!$E19,หนอนกออ้อย!$G$5:$G$48)</f>
        <v>15</v>
      </c>
      <c r="CH19" s="549">
        <f>SUMIF('ด้วงหนวดยาว อ้อย'!$B$5:$B$48,ทดสอบ!$E19,'ด้วงหนวดยาว อ้อย'!$G$5:$G$48)</f>
        <v>0</v>
      </c>
      <c r="CI19" s="549"/>
      <c r="CJ19" s="549"/>
      <c r="CK19" s="549"/>
      <c r="CL19" s="549"/>
      <c r="CM19" s="549"/>
      <c r="CN19" s="549"/>
      <c r="CO19" s="549"/>
      <c r="CP19" s="549"/>
      <c r="CQ19" s="549"/>
      <c r="CR19" s="549"/>
      <c r="CS19" s="549">
        <f>SUMIF('โรคแส้ดำ อ้อย '!$B$5:$B$48,ทดสอบ!$E19,'โรคแส้ดำ อ้อย '!$G$5:$G$48)</f>
        <v>0</v>
      </c>
      <c r="CT19" s="549">
        <f>SUMIF('โรคใบขาว อ้อย'!$B$5:$B$48,ทดสอบ!$E19,'โรคใบขาว อ้อย'!$G$5:$G$48)</f>
        <v>0</v>
      </c>
      <c r="CU19" s="549"/>
      <c r="CV19" s="565">
        <f t="shared" si="57"/>
        <v>15</v>
      </c>
      <c r="CW19" s="549"/>
      <c r="CX19" s="549">
        <f>SUMIF('หนอนกระทู้ข้าวโพดลายจุด (FAW)'!$B$5:$B$54,ทดสอบ!$E19,'หนอนกระทู้ข้าวโพดลายจุด (FAW)'!$F$5:$F$54)</f>
        <v>0</v>
      </c>
      <c r="CY19" s="549">
        <f>SUMIF(โรคฝักเน่า!$C$5:$C$57,ทดสอบ!$E19,โรคฝักเน่า!$G$5:$G$57)</f>
        <v>0</v>
      </c>
      <c r="CZ19" s="549"/>
      <c r="DA19" s="549"/>
      <c r="DB19" s="549"/>
      <c r="DC19" s="549"/>
      <c r="DD19" s="549"/>
      <c r="DE19" s="549"/>
      <c r="DF19" s="572">
        <f t="shared" si="51"/>
        <v>0</v>
      </c>
      <c r="DG19" s="549">
        <f>SUMIF(โรคเหี่ยว!$B$5:$B$65,ทดสอบ!$E19,โรคเหี่ยว!$E$5:$E$65)</f>
        <v>0</v>
      </c>
      <c r="DH19" s="549"/>
      <c r="DI19" s="549"/>
      <c r="DJ19" s="549"/>
      <c r="DK19" s="549"/>
      <c r="DL19" s="574">
        <f t="shared" si="58"/>
        <v>0</v>
      </c>
      <c r="DM19" s="549"/>
      <c r="DN19" s="549"/>
      <c r="DO19" s="549"/>
      <c r="DP19" s="549"/>
      <c r="DQ19" s="549"/>
      <c r="DR19" s="550">
        <f t="shared" si="59"/>
        <v>0</v>
      </c>
      <c r="DS19" s="549"/>
      <c r="DT19" s="549"/>
      <c r="DU19" s="549">
        <f>SUMIF('เพลี้ยไฟ ทุเรียน'!$B$5:$B$81,ทดสอบ!$E19,'เพลี้ยไฟ ทุเรียน'!$F$5:$F$81)</f>
        <v>0</v>
      </c>
      <c r="DV19" s="549">
        <f>SUMIF('เพลี้ยแป้ง ทุเรียน'!$B$5:$B$81,ทดสอบ!$E19,'เพลี้ยแป้ง ทุเรียน'!$F$5:$F$81)</f>
        <v>0</v>
      </c>
      <c r="DW19" s="549">
        <f>SUMIF(เพลี้ยไก่แจ้ทุเรียน!$B$5:$B$81,ทดสอบ!$E19,เพลี้ยไก่แจ้ทุเรียน!$F$5:$F$81)</f>
        <v>0</v>
      </c>
      <c r="DX19" s="549">
        <f>SUMIF(เพลี้ยหอยเกล็ด!$B$5:$B$81,ทดสอบ!$E19,เพลี้ยหอยเกล็ด!$F$5:$F$81)</f>
        <v>0</v>
      </c>
      <c r="DY19" s="549">
        <f>SUMIF(เพลี้ยจั๊กจั่นฝอย!$B$5:$B$81,ทดสอบ!$E19,เพลี้ยจั๊กจั่นฝอย!$F$5:$F$81)</f>
        <v>0</v>
      </c>
      <c r="DZ19" s="549">
        <f>SUMIF(หนอนเจาะเมล็ดทุเรียน!$B$5:$B$81,ทดสอบ!$E19,หนอนเจาะเมล็ดทุเรียน!$F$5:$F$81)</f>
        <v>0</v>
      </c>
      <c r="EA19" s="549">
        <f>SUMIF(ไรแดงทุเรียน!$B$5:$B$81,ทดสอบ!$E19,ไรแดงทุเรียน!$F$5:$F$81)</f>
        <v>0</v>
      </c>
      <c r="EB19" s="549"/>
      <c r="EC19" s="549">
        <f>SUMIF(โรครากเน่าโคนเน่า!$B$5:$B$81,ทดสอบ!$E19,โรครากเน่าโคนเน่า!$F$5:$F$81)</f>
        <v>0</v>
      </c>
      <c r="ED19" s="549">
        <f>SUMIF('โรคราดำ ทุเรียน'!$B$5:$B$81,ทดสอบ!$E19,'โรคราดำ ทุเรียน'!$F$5:$F$81)</f>
        <v>0</v>
      </c>
      <c r="EE19" s="549"/>
      <c r="EF19" s="549">
        <f>SUMIF(โรคผลเน่า!$B$6:$B$82,ทดสอบ!$E19,โรคผลเน่า!$F$6:$F$82)</f>
        <v>0</v>
      </c>
      <c r="EG19" s="549">
        <f>SUMIF(โรคราสีชมพู!$B$5:$B$81,ทดสอบ!$E19,โรคราสีชมพู!$F$5:$F$81)</f>
        <v>0</v>
      </c>
      <c r="EH19" s="549">
        <f>SUMIF(โรคใบติดหรือใบไหม้!$B$5:$B$81,ทดสอบ!$E19,โรคใบติดหรือใบไหม้!$F$5:$F$81)</f>
        <v>0</v>
      </c>
      <c r="EI19" s="549"/>
      <c r="EJ19" s="549">
        <f>SUMIF('โรคใบจุดสาหร่าย (durian)'!$B$5:$B$81,ทดสอบ!$E19,'โรคใบจุดสาหร่าย (durian)'!$F$5:$F$81)</f>
        <v>0</v>
      </c>
      <c r="EK19" s="549">
        <f>SUMIF(มอดเจาะลำต้นทุเรียน!$B$5:$B$81,ทดสอบ!$E19,มอดเจาะลำต้นทุเรียน!$F$5:$F$81)</f>
        <v>0</v>
      </c>
      <c r="EL19" s="549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549">
        <f>SUMIF(หนอนกินใบทุเรียน!$B$5:$B$81,ทดสอบ!$E19,หนอนกินใบทุเรียน!$F$5:$F$81)</f>
        <v>0</v>
      </c>
      <c r="EN19" s="549">
        <f>SUMIF(โรคกิ่งแห้งทุเรียน!$B$5:$B$81,ทดสอบ!$E19,โรคกิ่งแห้งทุเรียน!$F$5:$F$81)</f>
        <v>0</v>
      </c>
      <c r="EO19" s="551">
        <f>SUMIF(โรคแอนแทรกโนสทุเรียน!$B$5:$B$81,ทดสอบ!$E19,โรคแอนแทรกโนสทุเรียน!$F$5:$F$81)</f>
        <v>0</v>
      </c>
      <c r="EP19" s="549">
        <f>SUMIF(หนอนเจาะผล!$B$5:$B$81,ทดสอบ!$E19,หนอนเจาะผล!$F$5:$F$81)</f>
        <v>0</v>
      </c>
      <c r="EQ19" s="563">
        <f t="shared" ca="1" si="60"/>
        <v>0</v>
      </c>
      <c r="ER19" s="549"/>
      <c r="ES19" s="549">
        <f>SUMIF('เพลี้ยไฟ (เงาะ)'!$B$5:$B$76,ทดสอบ!$E19,'เพลี้ยไฟ (เงาะ)'!$F$5:$F$76)</f>
        <v>0</v>
      </c>
      <c r="ET19" s="517">
        <f>SUMIF('เพลี้ยแป้ง (เงาะ)'!$B$5:$B$75,ทดสอบ!$E19,'เพลี้ยแป้ง (เงาะ)'!$F$5:$F$75)</f>
        <v>0</v>
      </c>
      <c r="EU19" s="549">
        <f>SUMIF(หนอนคืบกินใบ!$B$5:$B$75,ทดสอบ!$E19,หนอนคืบกินใบ!$F$5:$F$75)</f>
        <v>0</v>
      </c>
      <c r="EV19" s="549">
        <f>SUMIF('โรคราแป้ง (เงาะ)'!$B$5:$B$75,ทดสอบ!$E19,'โรคราแป้ง (เงาะ)'!$F$5:$F$75)</f>
        <v>0</v>
      </c>
      <c r="EW19" s="549"/>
      <c r="EX19" s="549">
        <f>SUMIF('โรคขอบใบแห้ง (เงาะ)'!$B$5:$B$76,ทดสอบ!$E19,'โรคขอบใบแห้ง (เงาะ)'!$F$5:$F$76)</f>
        <v>0</v>
      </c>
      <c r="EY19" s="549">
        <f>SUMIF(หนอนกินช่อดอก!$B$5:$B$76,ทดสอบ!$E19,หนอนกินช่อดอก!$F$5:$F$76)</f>
        <v>0</v>
      </c>
      <c r="EZ19" s="549">
        <f>SUMIF('โรคใบจุดสาหร่าย(เงาะ)'!$B$5:$B$75,ทดสอบ!$E19,'โรคใบจุดสาหร่าย(เงาะ)'!$F$5:$F$75)</f>
        <v>0</v>
      </c>
      <c r="FA19" s="567">
        <f t="shared" si="61"/>
        <v>0</v>
      </c>
      <c r="FB19" s="549">
        <f>SUMIF('เพลี้ยไฟ (mangosteen)'!$B$5:$B$69,ทดสอบ!$E19,'เพลี้ยไฟ (mangosteen)'!$F$5:$F$69)</f>
        <v>0</v>
      </c>
      <c r="FC19" s="549">
        <f>SUMIF(หนอนชอนใบ!$B$5:$B$69,ทดสอบ!$E19,หนอนชอนใบ!$F$5:$F$69)</f>
        <v>0</v>
      </c>
      <c r="FD19" s="549">
        <f>SUMIF(หนอนกินใบ!$B$5:$B$69,ทดสอบ!$E19,หนอนกินใบ!$F$5:$F$69)</f>
        <v>0</v>
      </c>
      <c r="FE19" s="549">
        <f>SUMIF('ไรแดง(มังคุด)'!$B$5:$B$76,ทดสอบ!$E19,'ไรแดง(มังคุด)'!$F$5:$F$76)</f>
        <v>0</v>
      </c>
      <c r="FF19" s="549">
        <f>SUMIF(โรคแอนแทรคโนส!$B$5:$B$76,ทดสอบ!$E19,โรคแอนแทรคโนส!$F$5:$F$76)</f>
        <v>0</v>
      </c>
      <c r="FG19" s="549">
        <f>SUMIF('โรคใบจุดสาหร่าย (mangosteen)'!$B$5:$B$69,ทดสอบ!$E19,'โรคใบจุดสาหร่าย (mangosteen)'!$F$5:$F$69)</f>
        <v>0</v>
      </c>
      <c r="FH19" s="549">
        <f>SUMIF(โรคใบแห้งและขอบใบแห้ง!$B$5:$B$76,ทดสอบ!$E19,โรคใบแห้งและขอบใบแห้ง!$F$5:$F$76)</f>
        <v>0</v>
      </c>
      <c r="FI19" s="549">
        <f>SUMIF(เพลี้ยแป้ง!$B$5:$B$76,ทดสอบ!$E19,เพลี้ยแป้ง!$F$5:$F$76)</f>
        <v>0</v>
      </c>
      <c r="FJ19" s="549">
        <f>SUMIF('โรคใบจุด (mangosteen)'!$B$5:$B$69,ทดสอบ!$E19,'โรคใบจุด (mangosteen)'!$F$5:$F$69)</f>
        <v>0</v>
      </c>
      <c r="FK19" s="576">
        <f t="shared" si="62"/>
        <v>0</v>
      </c>
      <c r="FL19" s="549">
        <f>SUMIF(โรคพุ่มไม้กวาด!$B$5:$B$79,ทดสอบ!$E19,โรคพุ่มไม้กวาด!$F$5:$F$79)</f>
        <v>0</v>
      </c>
      <c r="FM19" s="549">
        <f>SUMIF('เพลี้ยแป้ง (ลำไย)'!$B$5:$B$76,ทดสอบ!$E19,'เพลี้ยแป้ง (ลำไย)'!$F$5:$F$76)</f>
        <v>0</v>
      </c>
      <c r="FN19" s="549">
        <f>SUMIF('โรคราดำ (ลำไย)'!$B$5:$B$79,ทดสอบ!$E19,'โรคราดำ (ลำไย)'!$F$5:$F$79)</f>
        <v>0</v>
      </c>
      <c r="FO19" s="549">
        <f>SUMIF('หนอนคืบกินใบ (ลำไย)'!$B$5:$B$76,ทดสอบ!$E19,'หนอนคืบกินใบ (ลำไย)'!$F$5:$F$76)</f>
        <v>0</v>
      </c>
      <c r="FP19" s="549">
        <f>SUMIF(ไรกำมะหยี่!$B$5:$B$79,ทดสอบ!$E19,ไรกำมะหยี่!$F$5:$F$79)</f>
        <v>0</v>
      </c>
      <c r="FQ19" s="549">
        <f>SUMIF(หนอนม้วนใบ!$B$5:$B$79,ทดสอบ!$E19,หนอนม้วนใบ!$F$5:$F$79)</f>
        <v>0</v>
      </c>
      <c r="FR19" s="549">
        <f>SUMIF(หนอนเจาะกิ่งและลำต้น!$B$5:$B$80,ทดสอบ!$E19,หนอนเจาะกิ่งและลำต้น!$F$5:$F$80)</f>
        <v>0</v>
      </c>
      <c r="FS19" s="549">
        <f>SUMIF(เพลี้ยไฟลำไย!$B$5:$B$76,ทดสอบ!$E19,เพลี้ยไฟลำไย!$F$5:$F$76)</f>
        <v>0</v>
      </c>
      <c r="FT19" s="549">
        <f>SUMIF(หนอนกินดอกลำไย!$B$5:$B$76,ทดสอบ!$E19,หนอนกินดอกลำไย!$F$5:$F$76)</f>
        <v>0</v>
      </c>
      <c r="FU19" s="549">
        <f>SUMIF(มวนลำไย!$B$5:$B$79,ทดสอบ!$E19,มวนลำไย!$F$5:$F$79)</f>
        <v>0</v>
      </c>
      <c r="FV19" s="578">
        <f t="shared" si="63"/>
        <v>0</v>
      </c>
      <c r="FW19" s="550">
        <f t="shared" ca="1" si="52"/>
        <v>921.05</v>
      </c>
      <c r="FX19" s="353">
        <f t="shared" ca="1" si="6"/>
        <v>921.05</v>
      </c>
      <c r="FY19" s="319">
        <f t="shared" ca="1" si="31"/>
        <v>0</v>
      </c>
      <c r="GA19" s="384"/>
    </row>
    <row r="20" spans="1:184" s="110" customFormat="1" x14ac:dyDescent="0.55000000000000004">
      <c r="A20" s="303">
        <v>0</v>
      </c>
      <c r="B20" s="303">
        <f t="shared" ca="1" si="49"/>
        <v>1</v>
      </c>
      <c r="C20" s="303">
        <f ca="1">IF(B20=1,SUBTOTAL(2,$B$10:B20),"")</f>
        <v>10</v>
      </c>
      <c r="D20" s="279">
        <f t="shared" ca="1" si="64"/>
        <v>10</v>
      </c>
      <c r="E20" s="280" t="s">
        <v>126</v>
      </c>
      <c r="F20" s="295"/>
      <c r="G20" s="295"/>
      <c r="H20" s="295"/>
      <c r="I20" s="295"/>
      <c r="J20" s="291"/>
      <c r="K20" s="549">
        <f>SUMIF(หนอนห่อใบข้าว!$B$5:$B$76,ทดสอบ!$E20,หนอนห่อใบข้าว!$G$5:$G$76)</f>
        <v>0</v>
      </c>
      <c r="L20" s="549">
        <f>SUMIF(เพลี้ยกระโดดหลังขาว!$B$5:$B$76,ทดสอบ!$E20,เพลี้ยกระโดดหลังขาว!$G$5:$G$76)</f>
        <v>0</v>
      </c>
      <c r="M20" s="549">
        <f>SUMIF(โรคไหม้ข้าว!$B$5:$B$76,ทดสอบ!$E20,โรคไหม้ข้าว!$G$5:$G$76)</f>
        <v>0</v>
      </c>
      <c r="N20" s="549">
        <f>SUMIF(แมลงหวี่ขาว!$B$5:$B$76,ทดสอบ!$E20,แมลงหวี่ขาว!$G$5:$G$76)</f>
        <v>0</v>
      </c>
      <c r="O20" s="549">
        <f>SUMIF(เพลี้ยกระโดดสีน้ำตาล!$B$5:$B$77,ทดสอบ!$E20,เพลี้ยกระโดดสีน้ำตาล!$G$5:$G$77)</f>
        <v>0</v>
      </c>
      <c r="P20" s="549">
        <f>SUMIF(แมลงสิง!$B$5:$B$81,ทดสอบ!$E20,แมลงสิง!$G$5:$G$81)</f>
        <v>0</v>
      </c>
      <c r="Q20" s="549">
        <f>SUMIF(เพลี้ยไฟ!$B$5:$B$76,ทดสอบ!$E20,เพลี้ยไฟ!$G$5:$G$76)</f>
        <v>0</v>
      </c>
      <c r="R20" s="549">
        <f>SUMIF(แมลงดำหนาม1!$B$5:$B$81,ทดสอบ!$E20,แมลงดำหนาม1!$G$5:$G$81)</f>
        <v>0</v>
      </c>
      <c r="S20" s="549">
        <f>SUMIF(โรคขอบใบแห้ง!$B$5:$B$78,ทดสอบ!$E20,โรคขอบใบแห้ง!$G$5:$G$78)</f>
        <v>0</v>
      </c>
      <c r="T20" s="549">
        <f>SUMIF(โรคกาบใบแห้ง!$B$5:$B$81,ทดสอบ!$E20,โรคกาบใบแห้ง!$G$5:$G$81)</f>
        <v>0</v>
      </c>
      <c r="U20" s="549">
        <f>SUMIF(โรคใบจุดสีน้ำตาล!$B$5:$B$77,ทดสอบ!$E20,โรคใบจุดสีน้ำตาล!$G$5:$G$77)</f>
        <v>0</v>
      </c>
      <c r="V20" s="549">
        <f>SUMIF(หนอนกระทู้กล้า!$B$5:$B$76,ทดสอบ!$E20,หนอนกระทู้กล้า!$G$5:$G$76)</f>
        <v>0</v>
      </c>
      <c r="W20" s="549">
        <f>SUMIF(โรคใบขีดโปร่งแสง!$B$5:$B$81,ทดสอบ!$E20,โรคใบขีดโปร่งแสง!$G$5:$G$81)</f>
        <v>0</v>
      </c>
      <c r="X20" s="549">
        <f>SUMIF(โรคใบขีดสีน้ำตาล!$B$5:$B$77,ทดสอบ!$E20,โรคใบขีดสีน้ำตาล!$G$5:$G$77)</f>
        <v>0</v>
      </c>
      <c r="Y20" s="549">
        <f>SUMIF(หนอนกัดใบข้าว!$B$5:$B$81,ทดสอบ!$E20,หนอนกัดใบข้าว!$G$5:$G$81)</f>
        <v>0</v>
      </c>
      <c r="Z20" s="549">
        <f>SUMIF(แมลงหล่า!$B$5:$B$81,ทดสอบ!$E20,แมลงหล่า!$G$5:$G$81)</f>
        <v>0</v>
      </c>
      <c r="AA20" s="549">
        <f>SUMIF(แมลงบั่ว!$B$5:$B$77,ทดสอบ!$E20,แมลงบั่ว!$G$5:$G$77)</f>
        <v>0</v>
      </c>
      <c r="AB20" s="549">
        <f>SUMIF(โรคเมล็ดด่าง!$B$5:$B$81,ทดสอบ!$E20,โรคเมล็ดด่าง!$G$5:$G$81)</f>
        <v>0</v>
      </c>
      <c r="AC20" s="549">
        <f>SUMIF(ด้วงดำ!$B$5:$B$81,ทดสอบ!$E20,ด้วงดำ!$G$5:$G$81)</f>
        <v>0</v>
      </c>
      <c r="AD20" s="549">
        <f>SUMIF(ตั๊กแตนหนวดสั้น!$B$5:$B$81,ทดสอบ!$E20,ตั๊กแตนหนวดสั้น!$G$5:$G$81)</f>
        <v>0</v>
      </c>
      <c r="AE20" s="549">
        <f>SUMIF(หนอนกอข้าว!$B$5:$B$77,ทดสอบ!$E20,หนอนกอข้าว!$G$5:$G$77)</f>
        <v>0</v>
      </c>
      <c r="AF20" s="549">
        <f>SUMIF(หนอนกระทู้ข้าว!$B$5:$B$81,ทดสอบ!$E20,หนอนกระทู้ข้าว!$G$5:$G$81)</f>
        <v>0</v>
      </c>
      <c r="AG20" s="549">
        <f>SUMIF(โรคกาบใบเน่า!$B$5:$B$81,ทดสอบ!$E20,โรคกาบใบเน่า!$G$5:$G$81)</f>
        <v>0</v>
      </c>
      <c r="AH20" s="549">
        <f>SUMIF(เพลี้ยจั๊กจั่นสีเขียว!$B$5:$B$80,ทดสอบ!$E20,เพลี้ยจั๊กจั่นสีเขียว!$G$5:$G$80)</f>
        <v>0</v>
      </c>
      <c r="AI20" s="549">
        <f>SUMIF(หอยเชอรี่!$B$5:$B$81,ทดสอบ!$E20,หอยเชอรี่!$G$5:$G$81)</f>
        <v>0</v>
      </c>
      <c r="AJ20" s="549">
        <f>SUMIF(โรคใบสีส้ม!$B$5:$B$77,ทดสอบ!$E20,โรคใบสีส้ม!$G$5:$G$77)</f>
        <v>0</v>
      </c>
      <c r="AK20" s="563">
        <f t="shared" si="65"/>
        <v>0</v>
      </c>
      <c r="AL20" s="549">
        <f>SUMIF(หนอนหัวดำ!$B$6:$B$75,ทดสอบ!$E20,หนอนหัวดำ!$M$6:$M$75)</f>
        <v>0</v>
      </c>
      <c r="AM20" s="517">
        <f>SUMIF(แมลงดำหนาม!$B$6:$B$75,ทดสอบ!$E20,แมลงดำหนาม!$M$6:$M$75)</f>
        <v>0</v>
      </c>
      <c r="AN20" s="549">
        <f>SUMIF('ด้วงแรด มะพร้าว'!$B$6:$B$75,ทดสอบ!$E20,'ด้วงแรด มะพร้าว'!$I$6:$I$75)</f>
        <v>0</v>
      </c>
      <c r="AO20" s="549">
        <f>SUMIF(ด้วงงวง!$B$6:$B$75,ทดสอบ!$E20,ด้วงงวง!$I$6:$I$75)</f>
        <v>0</v>
      </c>
      <c r="AP20" s="549">
        <f>SUMIF(ไรสี่ขามะพร้าว!$B$6:$B$75,ทดสอบ!$E20,ไรสี่ขามะพร้าว!$I$6:$I$75)</f>
        <v>0</v>
      </c>
      <c r="AQ20" s="549">
        <f>SUMIF(หนอนพาราซา!$C$6:$C$67,ทดสอบ!$E20,หนอนพาราซา!$J$6:$J$67)</f>
        <v>0</v>
      </c>
      <c r="AR20" s="549">
        <f>SUMIF(หนอนกินใบมะพร้าว!$C$6:$C$67,ทดสอบ!$E20,หนอนกินใบมะพร้าว!$J$6:$J$67)</f>
        <v>0</v>
      </c>
      <c r="AS20" s="565">
        <f t="shared" si="53"/>
        <v>0</v>
      </c>
      <c r="AT20" s="549">
        <f>SUMIF('ด้วงแรด ปาล์ม'!$B$5:$B$73,ทดสอบ!$E20,'ด้วงแรด ปาล์ม'!$F$5:$F$73)</f>
        <v>0</v>
      </c>
      <c r="AU20" s="549">
        <f>SUMIF(หนอนปลอกเล็ก!$B$5:$B$73,ทดสอบ!$E20,หนอนปลอกเล็ก!$F$5:$F$73)</f>
        <v>0</v>
      </c>
      <c r="AV20" s="549">
        <f>SUMIF(ด้วงกุหลาบ!$B$5:$B$73,ทดสอบ!$E20,ด้วงกุหลาบ!$F$5:$F$73)</f>
        <v>0</v>
      </c>
      <c r="AW20" s="549">
        <f>SUMIF(โรคทะลายเน่า!$B$5:$B$73,ทดสอบ!$E20,โรคทะลายเน่า!$F$5:$F$73)</f>
        <v>0</v>
      </c>
      <c r="AX20" s="549">
        <f>SUMIF(โรคลำต้นเน่า!$B$5:$B$73,ทดสอบ!$E20,โรคลำต้นเน่า!$F$5:$F$73)</f>
        <v>0</v>
      </c>
      <c r="AY20" s="549">
        <f>SUMIF('โรคใบจุด ปาล์ม'!$B$5:$B$73,ทดสอบ!$E20,'โรคใบจุด ปาล์ม'!$F$5:$F$73)</f>
        <v>0</v>
      </c>
      <c r="AZ20" s="549">
        <f>SUMIF(โรคก้านทางใบเน่า!$C$5:$C$71,ทดสอบ!$E20,โรคก้านทางใบเน่า!$G$5:$G$71)</f>
        <v>0</v>
      </c>
      <c r="BA20" s="549">
        <f>SUMIF(หนอนหน้าแมว!$B$5:$B$73,ทดสอบ!$E20,หนอนหน้าแมว!$F$5:$F$73)</f>
        <v>0</v>
      </c>
      <c r="BB20" s="551">
        <f>SUMIF('หนอนหัวดำ ปาล์ม'!$B$5:$B$73,ทดสอบ!$E20,'หนอนหัวดำ ปาล์ม'!$F$5:$F$73)</f>
        <v>0</v>
      </c>
      <c r="BC20" s="549">
        <f>SUMIF('โรคใบจุดสาหร่าย ปาล์ม'!$B$5:$B$73,ทดสอบ!$E20,'โรคใบจุดสาหร่าย ปาล์ม'!$F$5:$F$73)</f>
        <v>0</v>
      </c>
      <c r="BD20" s="567">
        <f t="shared" si="54"/>
        <v>0</v>
      </c>
      <c r="BE20" s="549">
        <f>SUMIF(โรครากขาว!$B$5:$B$72,ทดสอบ!$E20,โรครากขาว!$F$5:$F$72)</f>
        <v>0</v>
      </c>
      <c r="BF20" s="549">
        <f>SUMIF(โรคใบร่วงยางพาราชนิดใหม่!$B$5:$B$72,ทดสอบ!$E20,โรคใบร่วงยางพาราชนิดใหม่!$F$5:$F$72)</f>
        <v>0</v>
      </c>
      <c r="BG20" s="549">
        <f>SUMIF(โรคใบร่วงยางพารา!$B$5:$B$72,ทดสอบ!$E20,โรคใบร่วงยางพารา!$F$5:$F$72)</f>
        <v>20</v>
      </c>
      <c r="BH20" s="549">
        <f>SUMIF(โรคราแป้งยางพารา!$B$5:$B$72,ทดสอบ!$E20,โรคราแป้งยางพารา!$F$5:$F$72)</f>
        <v>0</v>
      </c>
      <c r="BI20" s="551">
        <f>SUMIF(โรคเส้นดำยางพารา!$B$5:$B$72,ทดสอบ!$E20,โรคเส้นดำยางพารา!$F$5:$F$72)</f>
        <v>0</v>
      </c>
      <c r="BJ20" s="549">
        <f>SUMIF(โรคหน้ายางแห้ง!$B$5:$B$72,ทดสอบ!$E20,โรคหน้ายางแห้ง!$F$5:$F$72)</f>
        <v>0</v>
      </c>
      <c r="BK20" s="568">
        <f t="shared" si="55"/>
        <v>20</v>
      </c>
      <c r="BL20" s="549">
        <f>SUMIF(โรคราสนิม!$C$5:$C$64,ทดสอบ!$E20,โรคราสนิม!$G$5:$G$64)</f>
        <v>0</v>
      </c>
      <c r="BM20" s="549">
        <f>SUMIF(หนอนกาแฟสีแดง!$C$5:$C$64,ทดสอบ!$E20,หนอนกาแฟสีแดง!$G$5:$G$64)</f>
        <v>0</v>
      </c>
      <c r="BN20" s="549">
        <v>0</v>
      </c>
      <c r="BO20" s="549">
        <f ca="1">SUMIF(หนอนเจาะกิ่งลำต้น!$C$5:$C474,ทดสอบ!$E20,หนอนเจาะกิ่งลำต้น!$G$5:$G$64)</f>
        <v>0</v>
      </c>
      <c r="BP20" s="551">
        <f>SUMIF(มอดเจาะเมล็ดกาแฟ!$C$5:$C$64,ทดสอบ!$E20,มอดเจาะเมล็ดกาแฟ!$G$5:$G$64)</f>
        <v>0</v>
      </c>
      <c r="BQ20" s="549">
        <f>SUMIF('ด้วงหนวดยาว (กาแฟ)'!$C$5:$C$64,ทดสอบ!$E20,'ด้วงหนวดยาว (กาแฟ)'!$G$5:$G$64)</f>
        <v>0</v>
      </c>
      <c r="BR20" s="549">
        <f>SUMIF(มอดเจาะผลกาแฟ!$C$5:$C$64,ทดสอบ!$E20,มอดเจาะผลกาแฟ!$G$5:$G$64)</f>
        <v>0</v>
      </c>
      <c r="BS20" s="570">
        <f t="shared" ca="1" si="56"/>
        <v>0</v>
      </c>
      <c r="BT20" s="549">
        <f>SUMIF(เพลี้ยแป้งมัน!$B$5:$B$59,ทดสอบ!$E20,เพลี้ยแป้งมัน!$H$5:$H$59)</f>
        <v>0</v>
      </c>
      <c r="BU20" s="551">
        <f>SUMIF('โรคใบไหม้ (มัน)'!$B$5:$B$58,ทดสอบ!$E20,'โรคใบไหม้ (มัน)'!$H$5:$H$58)</f>
        <v>0</v>
      </c>
      <c r="BV20" s="549">
        <f>SUMIF(ไรแดง!$B$5:$B$59,ทดสอบ!$E20,ไรแดง!$H$5:$H$59)</f>
        <v>0</v>
      </c>
      <c r="BW20" s="549"/>
      <c r="BX20" s="549"/>
      <c r="BY20" s="549"/>
      <c r="BZ20" s="549"/>
      <c r="CA20" s="549"/>
      <c r="CB20" s="549">
        <f>SUMIF(โรคโคนเน่าหัวเน่า!$B$5:$B$59,ทดสอบ!$E20,โรคโคนเน่าหัวเน่า!$H$5:$H$59)</f>
        <v>0</v>
      </c>
      <c r="CC20" s="549"/>
      <c r="CD20" s="549">
        <f>SUMIF(โรคพุ่มแจ้!$B$5:$B$58,ทดสอบ!$E20,โรคพุ่มแจ้!$H$5:$H$58)</f>
        <v>0</v>
      </c>
      <c r="CE20" s="549">
        <f>SUMIF(โรคใบด่างมันสำปะหลัง!$B$5:$B$59,ทดสอบ!$E20,โรคใบด่างมันสำปะหลัง!$H$5:$H$59)</f>
        <v>0</v>
      </c>
      <c r="CF20" s="563">
        <f t="shared" si="50"/>
        <v>0</v>
      </c>
      <c r="CG20" s="549">
        <f>SUMIF(หนอนกออ้อย!$B$5:$B$48,ทดสอบ!$E20,หนอนกออ้อย!$G$5:$G$48)</f>
        <v>0</v>
      </c>
      <c r="CH20" s="549">
        <f>SUMIF('ด้วงหนวดยาว อ้อย'!$B$5:$B$48,ทดสอบ!$E20,'ด้วงหนวดยาว อ้อย'!$G$5:$G$48)</f>
        <v>0</v>
      </c>
      <c r="CI20" s="549"/>
      <c r="CJ20" s="549"/>
      <c r="CK20" s="549"/>
      <c r="CL20" s="549"/>
      <c r="CM20" s="549"/>
      <c r="CN20" s="549"/>
      <c r="CO20" s="549"/>
      <c r="CP20" s="549"/>
      <c r="CQ20" s="549"/>
      <c r="CR20" s="549"/>
      <c r="CS20" s="549">
        <f>SUMIF('โรคแส้ดำ อ้อย '!$B$5:$B$48,ทดสอบ!$E20,'โรคแส้ดำ อ้อย '!$G$5:$G$48)</f>
        <v>0</v>
      </c>
      <c r="CT20" s="549">
        <f>SUMIF('โรคใบขาว อ้อย'!$B$5:$B$48,ทดสอบ!$E20,'โรคใบขาว อ้อย'!$G$5:$G$48)</f>
        <v>0</v>
      </c>
      <c r="CU20" s="549"/>
      <c r="CV20" s="565">
        <f t="shared" si="57"/>
        <v>0</v>
      </c>
      <c r="CW20" s="549"/>
      <c r="CX20" s="549">
        <f>SUMIF('หนอนกระทู้ข้าวโพดลายจุด (FAW)'!$B$5:$B$54,ทดสอบ!$E20,'หนอนกระทู้ข้าวโพดลายจุด (FAW)'!$F$5:$F$54)</f>
        <v>0</v>
      </c>
      <c r="CY20" s="549">
        <f>SUMIF(โรคฝักเน่า!$C$5:$C$57,ทดสอบ!$E20,โรคฝักเน่า!$G$5:$G$57)</f>
        <v>0</v>
      </c>
      <c r="CZ20" s="549"/>
      <c r="DA20" s="549"/>
      <c r="DB20" s="549"/>
      <c r="DC20" s="549"/>
      <c r="DD20" s="549"/>
      <c r="DE20" s="549"/>
      <c r="DF20" s="572">
        <f t="shared" si="51"/>
        <v>0</v>
      </c>
      <c r="DG20" s="549">
        <f>SUMIF(โรคเหี่ยว!$B$5:$B$65,ทดสอบ!$E20,โรคเหี่ยว!$E$5:$E$65)</f>
        <v>0</v>
      </c>
      <c r="DH20" s="549"/>
      <c r="DI20" s="549"/>
      <c r="DJ20" s="549"/>
      <c r="DK20" s="549"/>
      <c r="DL20" s="574">
        <f t="shared" si="58"/>
        <v>0</v>
      </c>
      <c r="DM20" s="549"/>
      <c r="DN20" s="549"/>
      <c r="DO20" s="549"/>
      <c r="DP20" s="549"/>
      <c r="DQ20" s="549"/>
      <c r="DR20" s="550">
        <f t="shared" si="59"/>
        <v>0</v>
      </c>
      <c r="DS20" s="549"/>
      <c r="DT20" s="549"/>
      <c r="DU20" s="549">
        <f>SUMIF('เพลี้ยไฟ ทุเรียน'!$B$5:$B$81,ทดสอบ!$E20,'เพลี้ยไฟ ทุเรียน'!$F$5:$F$81)</f>
        <v>0</v>
      </c>
      <c r="DV20" s="549">
        <f>SUMIF('เพลี้ยแป้ง ทุเรียน'!$B$5:$B$81,ทดสอบ!$E20,'เพลี้ยแป้ง ทุเรียน'!$F$5:$F$81)</f>
        <v>0</v>
      </c>
      <c r="DW20" s="549">
        <f>SUMIF(เพลี้ยไก่แจ้ทุเรียน!$B$5:$B$81,ทดสอบ!$E20,เพลี้ยไก่แจ้ทุเรียน!$F$5:$F$81)</f>
        <v>0</v>
      </c>
      <c r="DX20" s="549">
        <f>SUMIF(เพลี้ยหอยเกล็ด!$B$5:$B$81,ทดสอบ!$E20,เพลี้ยหอยเกล็ด!$F$5:$F$81)</f>
        <v>0</v>
      </c>
      <c r="DY20" s="549">
        <f>SUMIF(เพลี้ยจั๊กจั่นฝอย!$B$5:$B$81,ทดสอบ!$E20,เพลี้ยจั๊กจั่นฝอย!$F$5:$F$81)</f>
        <v>0</v>
      </c>
      <c r="DZ20" s="549">
        <f>SUMIF(หนอนเจาะเมล็ดทุเรียน!$B$5:$B$81,ทดสอบ!$E20,หนอนเจาะเมล็ดทุเรียน!$F$5:$F$81)</f>
        <v>0</v>
      </c>
      <c r="EA20" s="549">
        <f>SUMIF(ไรแดงทุเรียน!$B$5:$B$81,ทดสอบ!$E20,ไรแดงทุเรียน!$F$5:$F$81)</f>
        <v>0</v>
      </c>
      <c r="EB20" s="549"/>
      <c r="EC20" s="549">
        <f>SUMIF(โรครากเน่าโคนเน่า!$B$5:$B$81,ทดสอบ!$E20,โรครากเน่าโคนเน่า!$F$5:$F$81)</f>
        <v>0</v>
      </c>
      <c r="ED20" s="549">
        <f>SUMIF('โรคราดำ ทุเรียน'!$B$5:$B$81,ทดสอบ!$E20,'โรคราดำ ทุเรียน'!$F$5:$F$81)</f>
        <v>0</v>
      </c>
      <c r="EE20" s="549"/>
      <c r="EF20" s="549">
        <f>SUMIF(โรคผลเน่า!$B$6:$B$82,ทดสอบ!$E20,โรคผลเน่า!$F$6:$F$82)</f>
        <v>0</v>
      </c>
      <c r="EG20" s="549">
        <f>SUMIF(โรคราสีชมพู!$B$5:$B$81,ทดสอบ!$E20,โรคราสีชมพู!$F$5:$F$81)</f>
        <v>0</v>
      </c>
      <c r="EH20" s="549">
        <f>SUMIF(โรคใบติดหรือใบไหม้!$B$5:$B$81,ทดสอบ!$E20,โรคใบติดหรือใบไหม้!$F$5:$F$81)</f>
        <v>0</v>
      </c>
      <c r="EI20" s="549"/>
      <c r="EJ20" s="549">
        <f>SUMIF('โรคใบจุดสาหร่าย (durian)'!$B$5:$B$81,ทดสอบ!$E20,'โรคใบจุดสาหร่าย (durian)'!$F$5:$F$81)</f>
        <v>0</v>
      </c>
      <c r="EK20" s="549">
        <f>SUMIF(มอดเจาะลำต้นทุเรียน!$B$5:$B$81,ทดสอบ!$E20,มอดเจาะลำต้นทุเรียน!$F$5:$F$81)</f>
        <v>0</v>
      </c>
      <c r="EL20" s="549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549">
        <f>SUMIF(หนอนกินใบทุเรียน!$B$5:$B$81,ทดสอบ!$E20,หนอนกินใบทุเรียน!$F$5:$F$81)</f>
        <v>0</v>
      </c>
      <c r="EN20" s="549">
        <f>SUMIF(โรคกิ่งแห้งทุเรียน!$B$5:$B$81,ทดสอบ!$E20,โรคกิ่งแห้งทุเรียน!$F$5:$F$81)</f>
        <v>0</v>
      </c>
      <c r="EO20" s="551">
        <f>SUMIF(โรคแอนแทรกโนสทุเรียน!$B$5:$B$81,ทดสอบ!$E20,โรคแอนแทรกโนสทุเรียน!$F$5:$F$81)</f>
        <v>0</v>
      </c>
      <c r="EP20" s="549">
        <f>SUMIF(หนอนเจาะผล!$B$5:$B$81,ทดสอบ!$E20,หนอนเจาะผล!$F$5:$F$81)</f>
        <v>0</v>
      </c>
      <c r="EQ20" s="563">
        <f t="shared" ca="1" si="60"/>
        <v>0</v>
      </c>
      <c r="ER20" s="549"/>
      <c r="ES20" s="549">
        <f>SUMIF('เพลี้ยไฟ (เงาะ)'!$B$5:$B$76,ทดสอบ!$E20,'เพลี้ยไฟ (เงาะ)'!$F$5:$F$76)</f>
        <v>0</v>
      </c>
      <c r="ET20" s="517">
        <f>SUMIF('เพลี้ยแป้ง (เงาะ)'!$B$5:$B$75,ทดสอบ!$E20,'เพลี้ยแป้ง (เงาะ)'!$F$5:$F$75)</f>
        <v>0</v>
      </c>
      <c r="EU20" s="549">
        <f>SUMIF(หนอนคืบกินใบ!$B$5:$B$75,ทดสอบ!$E20,หนอนคืบกินใบ!$F$5:$F$75)</f>
        <v>0</v>
      </c>
      <c r="EV20" s="549">
        <f>SUMIF('โรคราแป้ง (เงาะ)'!$B$5:$B$75,ทดสอบ!$E20,'โรคราแป้ง (เงาะ)'!$F$5:$F$75)</f>
        <v>0</v>
      </c>
      <c r="EW20" s="549"/>
      <c r="EX20" s="549">
        <f>SUMIF('โรคขอบใบแห้ง (เงาะ)'!$B$5:$B$76,ทดสอบ!$E20,'โรคขอบใบแห้ง (เงาะ)'!$F$5:$F$76)</f>
        <v>0</v>
      </c>
      <c r="EY20" s="549">
        <f>SUMIF(หนอนกินช่อดอก!$B$5:$B$76,ทดสอบ!$E20,หนอนกินช่อดอก!$F$5:$F$76)</f>
        <v>0</v>
      </c>
      <c r="EZ20" s="549">
        <f>SUMIF('โรคใบจุดสาหร่าย(เงาะ)'!$B$5:$B$75,ทดสอบ!$E20,'โรคใบจุดสาหร่าย(เงาะ)'!$F$5:$F$75)</f>
        <v>0</v>
      </c>
      <c r="FA20" s="567">
        <f t="shared" si="61"/>
        <v>0</v>
      </c>
      <c r="FB20" s="549">
        <f>SUMIF('เพลี้ยไฟ (mangosteen)'!$B$5:$B$69,ทดสอบ!$E20,'เพลี้ยไฟ (mangosteen)'!$F$5:$F$69)</f>
        <v>0</v>
      </c>
      <c r="FC20" s="549">
        <f>SUMIF(หนอนชอนใบ!$B$5:$B$69,ทดสอบ!$E20,หนอนชอนใบ!$F$5:$F$69)</f>
        <v>0</v>
      </c>
      <c r="FD20" s="549">
        <f>SUMIF(หนอนกินใบ!$B$5:$B$69,ทดสอบ!$E20,หนอนกินใบ!$F$5:$F$69)</f>
        <v>0</v>
      </c>
      <c r="FE20" s="549">
        <f>SUMIF('ไรแดง(มังคุด)'!$B$5:$B$76,ทดสอบ!$E20,'ไรแดง(มังคุด)'!$F$5:$F$76)</f>
        <v>0</v>
      </c>
      <c r="FF20" s="549">
        <f>SUMIF(โรคแอนแทรคโนส!$B$5:$B$76,ทดสอบ!$E20,โรคแอนแทรคโนส!$F$5:$F$76)</f>
        <v>0</v>
      </c>
      <c r="FG20" s="549">
        <f>SUMIF('โรคใบจุดสาหร่าย (mangosteen)'!$B$5:$B$69,ทดสอบ!$E20,'โรคใบจุดสาหร่าย (mangosteen)'!$F$5:$F$69)</f>
        <v>0</v>
      </c>
      <c r="FH20" s="549">
        <f>SUMIF(โรคใบแห้งและขอบใบแห้ง!$B$5:$B$76,ทดสอบ!$E20,โรคใบแห้งและขอบใบแห้ง!$F$5:$F$76)</f>
        <v>0</v>
      </c>
      <c r="FI20" s="549">
        <f>SUMIF(เพลี้ยแป้ง!$B$5:$B$76,ทดสอบ!$E20,เพลี้ยแป้ง!$F$5:$F$76)</f>
        <v>0</v>
      </c>
      <c r="FJ20" s="549">
        <f>SUMIF('โรคใบจุด (mangosteen)'!$B$5:$B$69,ทดสอบ!$E20,'โรคใบจุด (mangosteen)'!$F$5:$F$69)</f>
        <v>0</v>
      </c>
      <c r="FK20" s="576">
        <f t="shared" si="62"/>
        <v>0</v>
      </c>
      <c r="FL20" s="549">
        <f>SUMIF(โรคพุ่มไม้กวาด!$B$5:$B$79,ทดสอบ!$E20,โรคพุ่มไม้กวาด!$F$5:$F$79)</f>
        <v>0</v>
      </c>
      <c r="FM20" s="549">
        <f>SUMIF('เพลี้ยแป้ง (ลำไย)'!$B$5:$B$76,ทดสอบ!$E20,'เพลี้ยแป้ง (ลำไย)'!$F$5:$F$76)</f>
        <v>0</v>
      </c>
      <c r="FN20" s="549">
        <f>SUMIF('โรคราดำ (ลำไย)'!$B$5:$B$79,ทดสอบ!$E20,'โรคราดำ (ลำไย)'!$F$5:$F$79)</f>
        <v>0</v>
      </c>
      <c r="FO20" s="549">
        <f>SUMIF('หนอนคืบกินใบ (ลำไย)'!$B$5:$B$76,ทดสอบ!$E20,'หนอนคืบกินใบ (ลำไย)'!$F$5:$F$76)</f>
        <v>0</v>
      </c>
      <c r="FP20" s="549">
        <f>SUMIF(ไรกำมะหยี่!$B$5:$B$79,ทดสอบ!$E20,ไรกำมะหยี่!$F$5:$F$79)</f>
        <v>0</v>
      </c>
      <c r="FQ20" s="549">
        <f>SUMIF(หนอนม้วนใบ!$B$5:$B$79,ทดสอบ!$E20,หนอนม้วนใบ!$F$5:$F$79)</f>
        <v>0</v>
      </c>
      <c r="FR20" s="549">
        <f>SUMIF(หนอนเจาะกิ่งและลำต้น!$B$5:$B$80,ทดสอบ!$E20,หนอนเจาะกิ่งและลำต้น!$F$5:$F$80)</f>
        <v>0</v>
      </c>
      <c r="FS20" s="549">
        <f>SUMIF(เพลี้ยไฟลำไย!$B$5:$B$76,ทดสอบ!$E20,เพลี้ยไฟลำไย!$F$5:$F$76)</f>
        <v>0</v>
      </c>
      <c r="FT20" s="549">
        <f>SUMIF(หนอนกินดอกลำไย!$B$5:$B$76,ทดสอบ!$E20,หนอนกินดอกลำไย!$F$5:$F$76)</f>
        <v>0</v>
      </c>
      <c r="FU20" s="549">
        <f>SUMIF(มวนลำไย!$B$5:$B$79,ทดสอบ!$E20,มวนลำไย!$F$5:$F$79)</f>
        <v>0</v>
      </c>
      <c r="FV20" s="578">
        <f t="shared" si="63"/>
        <v>0</v>
      </c>
      <c r="FW20" s="550">
        <f t="shared" ca="1" si="52"/>
        <v>20</v>
      </c>
      <c r="FX20" s="353">
        <f t="shared" ca="1" si="6"/>
        <v>20</v>
      </c>
      <c r="FY20" s="388">
        <f t="shared" ca="1" si="31"/>
        <v>0</v>
      </c>
      <c r="FZ20" s="384"/>
      <c r="GA20" s="384"/>
    </row>
    <row r="21" spans="1:184" s="110" customFormat="1" ht="21" customHeight="1" x14ac:dyDescent="0.55000000000000004">
      <c r="A21" s="303">
        <v>0</v>
      </c>
      <c r="B21" s="303">
        <f t="shared" ca="1" si="49"/>
        <v>1</v>
      </c>
      <c r="C21" s="303">
        <f ca="1">IF(B21=1,SUBTOTAL(2,$B$10:B21),"")</f>
        <v>11</v>
      </c>
      <c r="D21" s="279">
        <f t="shared" ca="1" si="64"/>
        <v>11</v>
      </c>
      <c r="E21" s="280" t="s">
        <v>127</v>
      </c>
      <c r="F21" s="295"/>
      <c r="G21" s="295"/>
      <c r="H21" s="295"/>
      <c r="I21" s="295"/>
      <c r="J21" s="291"/>
      <c r="K21" s="549">
        <f>SUMIF(หนอนห่อใบข้าว!$B$5:$B$76,ทดสอบ!$E21,หนอนห่อใบข้าว!$G$5:$G$76)</f>
        <v>0</v>
      </c>
      <c r="L21" s="549">
        <f>SUMIF(เพลี้ยกระโดดหลังขาว!$B$5:$B$76,ทดสอบ!$E21,เพลี้ยกระโดดหลังขาว!$G$5:$G$76)</f>
        <v>0</v>
      </c>
      <c r="M21" s="549">
        <f>SUMIF(โรคไหม้ข้าว!$B$5:$B$76,ทดสอบ!$E21,โรคไหม้ข้าว!$G$5:$G$76)</f>
        <v>0</v>
      </c>
      <c r="N21" s="549">
        <f>SUMIF(แมลงหวี่ขาว!$B$5:$B$76,ทดสอบ!$E21,แมลงหวี่ขาว!$G$5:$G$76)</f>
        <v>0</v>
      </c>
      <c r="O21" s="549">
        <f>SUMIF(เพลี้ยกระโดดสีน้ำตาล!$B$5:$B$77,ทดสอบ!$E21,เพลี้ยกระโดดสีน้ำตาล!$G$5:$G$77)</f>
        <v>3736</v>
      </c>
      <c r="P21" s="549">
        <f>SUMIF(แมลงสิง!$B$5:$B$81,ทดสอบ!$E21,แมลงสิง!$G$5:$G$81)</f>
        <v>0</v>
      </c>
      <c r="Q21" s="549">
        <f>SUMIF(เพลี้ยไฟ!$B$5:$B$76,ทดสอบ!$E21,เพลี้ยไฟ!$G$5:$G$76)</f>
        <v>0</v>
      </c>
      <c r="R21" s="549">
        <f>SUMIF(แมลงดำหนาม1!$B$5:$B$81,ทดสอบ!$E21,แมลงดำหนาม1!$G$5:$G$81)</f>
        <v>0</v>
      </c>
      <c r="S21" s="549">
        <f>SUMIF(โรคขอบใบแห้ง!$B$5:$B$78,ทดสอบ!$E21,โรคขอบใบแห้ง!$G$5:$G$78)</f>
        <v>0</v>
      </c>
      <c r="T21" s="549">
        <f>SUMIF(โรคกาบใบแห้ง!$B$5:$B$81,ทดสอบ!$E21,โรคกาบใบแห้ง!$G$5:$G$81)</f>
        <v>0</v>
      </c>
      <c r="U21" s="549">
        <f>SUMIF(โรคใบจุดสีน้ำตาล!$B$5:$B$77,ทดสอบ!$E21,โรคใบจุดสีน้ำตาล!$G$5:$G$77)</f>
        <v>0</v>
      </c>
      <c r="V21" s="549">
        <f>SUMIF(หนอนกระทู้กล้า!$B$5:$B$76,ทดสอบ!$E21,หนอนกระทู้กล้า!$G$5:$G$76)</f>
        <v>0</v>
      </c>
      <c r="W21" s="549">
        <f>SUMIF(โรคใบขีดโปร่งแสง!$B$5:$B$81,ทดสอบ!$E21,โรคใบขีดโปร่งแสง!$G$5:$G$81)</f>
        <v>0</v>
      </c>
      <c r="X21" s="549">
        <f>SUMIF(โรคใบขีดสีน้ำตาล!$B$5:$B$77,ทดสอบ!$E21,โรคใบขีดสีน้ำตาล!$G$5:$G$77)</f>
        <v>0</v>
      </c>
      <c r="Y21" s="549">
        <f>SUMIF(หนอนกัดใบข้าว!$B$5:$B$81,ทดสอบ!$E21,หนอนกัดใบข้าว!$G$5:$G$81)</f>
        <v>0</v>
      </c>
      <c r="Z21" s="549">
        <f>SUMIF(แมลงหล่า!$B$5:$B$81,ทดสอบ!$E21,แมลงหล่า!$G$5:$G$81)</f>
        <v>0</v>
      </c>
      <c r="AA21" s="549">
        <f>SUMIF(แมลงบั่ว!$B$5:$B$77,ทดสอบ!$E21,แมลงบั่ว!$G$5:$G$77)</f>
        <v>0</v>
      </c>
      <c r="AB21" s="549">
        <f>SUMIF(โรคเมล็ดด่าง!$B$5:$B$81,ทดสอบ!$E21,โรคเมล็ดด่าง!$G$5:$G$81)</f>
        <v>0</v>
      </c>
      <c r="AC21" s="549">
        <f>SUMIF(ด้วงดำ!$B$5:$B$81,ทดสอบ!$E21,ด้วงดำ!$G$5:$G$81)</f>
        <v>0</v>
      </c>
      <c r="AD21" s="549">
        <f>SUMIF(ตั๊กแตนหนวดสั้น!$B$5:$B$81,ทดสอบ!$E21,ตั๊กแตนหนวดสั้น!$G$5:$G$81)</f>
        <v>0</v>
      </c>
      <c r="AE21" s="549">
        <f>SUMIF(หนอนกอข้าว!$B$5:$B$77,ทดสอบ!$E21,หนอนกอข้าว!$G$5:$G$77)</f>
        <v>0</v>
      </c>
      <c r="AF21" s="549">
        <f>SUMIF(หนอนกระทู้ข้าว!$B$5:$B$81,ทดสอบ!$E21,หนอนกระทู้ข้าว!$G$5:$G$81)</f>
        <v>0</v>
      </c>
      <c r="AG21" s="549">
        <f>SUMIF(โรคกาบใบเน่า!$B$5:$B$81,ทดสอบ!$E21,โรคกาบใบเน่า!$G$5:$G$81)</f>
        <v>0</v>
      </c>
      <c r="AH21" s="549">
        <f>SUMIF(เพลี้ยจั๊กจั่นสีเขียว!$B$5:$B$80,ทดสอบ!$E21,เพลี้ยจั๊กจั่นสีเขียว!$G$5:$G$80)</f>
        <v>0</v>
      </c>
      <c r="AI21" s="549">
        <f>SUMIF(หอยเชอรี่!$B$5:$B$81,ทดสอบ!$E21,หอยเชอรี่!$G$5:$G$81)</f>
        <v>0</v>
      </c>
      <c r="AJ21" s="549">
        <f>SUMIF(โรคใบสีส้ม!$B$5:$B$77,ทดสอบ!$E21,โรคใบสีส้ม!$G$5:$G$77)</f>
        <v>0</v>
      </c>
      <c r="AK21" s="563">
        <f t="shared" si="65"/>
        <v>3736</v>
      </c>
      <c r="AL21" s="549">
        <f>SUMIF(หนอนหัวดำ!$B$6:$B$75,ทดสอบ!$E21,หนอนหัวดำ!$M$6:$M$75)</f>
        <v>0</v>
      </c>
      <c r="AM21" s="517">
        <f>SUMIF(แมลงดำหนาม!$B$6:$B$75,ทดสอบ!$E21,แมลงดำหนาม!$M$6:$M$75)</f>
        <v>0</v>
      </c>
      <c r="AN21" s="549">
        <f>SUMIF('ด้วงแรด มะพร้าว'!$B$6:$B$75,ทดสอบ!$E21,'ด้วงแรด มะพร้าว'!$I$6:$I$75)</f>
        <v>0</v>
      </c>
      <c r="AO21" s="549">
        <f>SUMIF(ด้วงงวง!$B$6:$B$75,ทดสอบ!$E21,ด้วงงวง!$I$6:$I$75)</f>
        <v>0</v>
      </c>
      <c r="AP21" s="549">
        <f>SUMIF(ไรสี่ขามะพร้าว!$B$6:$B$75,ทดสอบ!$E21,ไรสี่ขามะพร้าว!$I$6:$I$75)</f>
        <v>0</v>
      </c>
      <c r="AQ21" s="549">
        <f>SUMIF(หนอนพาราซา!$C$6:$C$67,ทดสอบ!$E21,หนอนพาราซา!$J$6:$J$67)</f>
        <v>0</v>
      </c>
      <c r="AR21" s="549">
        <f>SUMIF(หนอนกินใบมะพร้าว!$C$6:$C$67,ทดสอบ!$E21,หนอนกินใบมะพร้าว!$J$6:$J$67)</f>
        <v>0</v>
      </c>
      <c r="AS21" s="565">
        <f t="shared" si="53"/>
        <v>0</v>
      </c>
      <c r="AT21" s="549">
        <f>SUMIF('ด้วงแรด ปาล์ม'!$B$5:$B$73,ทดสอบ!$E21,'ด้วงแรด ปาล์ม'!$F$5:$F$73)</f>
        <v>0</v>
      </c>
      <c r="AU21" s="549">
        <f>SUMIF(หนอนปลอกเล็ก!$B$5:$B$73,ทดสอบ!$E21,หนอนปลอกเล็ก!$F$5:$F$73)</f>
        <v>0</v>
      </c>
      <c r="AV21" s="549">
        <f>SUMIF(ด้วงกุหลาบ!$B$5:$B$73,ทดสอบ!$E21,ด้วงกุหลาบ!$F$5:$F$73)</f>
        <v>0</v>
      </c>
      <c r="AW21" s="549">
        <f>SUMIF(โรคทะลายเน่า!$B$5:$B$73,ทดสอบ!$E21,โรคทะลายเน่า!$F$5:$F$73)</f>
        <v>0</v>
      </c>
      <c r="AX21" s="549">
        <f>SUMIF(โรคลำต้นเน่า!$B$5:$B$73,ทดสอบ!$E21,โรคลำต้นเน่า!$F$5:$F$73)</f>
        <v>0</v>
      </c>
      <c r="AY21" s="549">
        <f>SUMIF('โรคใบจุด ปาล์ม'!$B$5:$B$73,ทดสอบ!$E21,'โรคใบจุด ปาล์ม'!$F$5:$F$73)</f>
        <v>0</v>
      </c>
      <c r="AZ21" s="549">
        <f>SUMIF(โรคก้านทางใบเน่า!$C$5:$C$71,ทดสอบ!$E21,โรคก้านทางใบเน่า!$G$5:$G$71)</f>
        <v>0</v>
      </c>
      <c r="BA21" s="549">
        <f>SUMIF(หนอนหน้าแมว!$B$5:$B$73,ทดสอบ!$E21,หนอนหน้าแมว!$F$5:$F$73)</f>
        <v>0</v>
      </c>
      <c r="BB21" s="551">
        <f>SUMIF('หนอนหัวดำ ปาล์ม'!$B$5:$B$73,ทดสอบ!$E21,'หนอนหัวดำ ปาล์ม'!$F$5:$F$73)</f>
        <v>0</v>
      </c>
      <c r="BC21" s="549">
        <f>SUMIF('โรคใบจุดสาหร่าย ปาล์ม'!$B$5:$B$73,ทดสอบ!$E21,'โรคใบจุดสาหร่าย ปาล์ม'!$F$5:$F$73)</f>
        <v>0</v>
      </c>
      <c r="BD21" s="567">
        <f t="shared" si="54"/>
        <v>0</v>
      </c>
      <c r="BE21" s="549">
        <f>SUMIF(โรครากขาว!$B$5:$B$72,ทดสอบ!$E21,โรครากขาว!$F$5:$F$72)</f>
        <v>0</v>
      </c>
      <c r="BF21" s="549">
        <f>SUMIF(โรคใบร่วงยางพาราชนิดใหม่!$B$5:$B$72,ทดสอบ!$E21,โรคใบร่วงยางพาราชนิดใหม่!$F$5:$F$72)</f>
        <v>0</v>
      </c>
      <c r="BG21" s="549">
        <f>SUMIF(โรคใบร่วงยางพารา!$B$5:$B$72,ทดสอบ!$E21,โรคใบร่วงยางพารา!$F$5:$F$72)</f>
        <v>0</v>
      </c>
      <c r="BH21" s="549">
        <f>SUMIF(โรคราแป้งยางพารา!$B$5:$B$72,ทดสอบ!$E21,โรคราแป้งยางพารา!$F$5:$F$72)</f>
        <v>0</v>
      </c>
      <c r="BI21" s="551">
        <f>SUMIF(โรคเส้นดำยางพารา!$B$5:$B$72,ทดสอบ!$E21,โรคเส้นดำยางพารา!$F$5:$F$72)</f>
        <v>0</v>
      </c>
      <c r="BJ21" s="549">
        <f>SUMIF(โรคหน้ายางแห้ง!$B$5:$B$72,ทดสอบ!$E21,โรคหน้ายางแห้ง!$F$5:$F$72)</f>
        <v>0</v>
      </c>
      <c r="BK21" s="568">
        <f t="shared" si="55"/>
        <v>0</v>
      </c>
      <c r="BL21" s="549">
        <f>SUMIF(โรคราสนิม!$C$5:$C$64,ทดสอบ!$E21,โรคราสนิม!$G$5:$G$64)</f>
        <v>0</v>
      </c>
      <c r="BM21" s="549">
        <f>SUMIF(หนอนกาแฟสีแดง!$C$5:$C$64,ทดสอบ!$E21,หนอนกาแฟสีแดง!$G$5:$G$64)</f>
        <v>0</v>
      </c>
      <c r="BN21" s="549">
        <v>0</v>
      </c>
      <c r="BO21" s="549">
        <f ca="1">SUMIF(หนอนเจาะกิ่งลำต้น!$C$5:$C475,ทดสอบ!$E21,หนอนเจาะกิ่งลำต้น!$G$5:$G$64)</f>
        <v>0</v>
      </c>
      <c r="BP21" s="551">
        <f>SUMIF(มอดเจาะเมล็ดกาแฟ!$C$5:$C$64,ทดสอบ!$E21,มอดเจาะเมล็ดกาแฟ!$G$5:$G$64)</f>
        <v>0</v>
      </c>
      <c r="BQ21" s="549">
        <f>SUMIF('ด้วงหนวดยาว (กาแฟ)'!$C$5:$C$64,ทดสอบ!$E21,'ด้วงหนวดยาว (กาแฟ)'!$G$5:$G$64)</f>
        <v>0</v>
      </c>
      <c r="BR21" s="549">
        <f>SUMIF(มอดเจาะผลกาแฟ!$C$5:$C$64,ทดสอบ!$E21,มอดเจาะผลกาแฟ!$G$5:$G$64)</f>
        <v>0</v>
      </c>
      <c r="BS21" s="570">
        <f t="shared" ca="1" si="56"/>
        <v>0</v>
      </c>
      <c r="BT21" s="549">
        <f>SUMIF(เพลี้ยแป้งมัน!$B$5:$B$59,ทดสอบ!$E21,เพลี้ยแป้งมัน!$H$5:$H$59)</f>
        <v>0</v>
      </c>
      <c r="BU21" s="551">
        <f>SUMIF('โรคใบไหม้ (มัน)'!$B$5:$B$58,ทดสอบ!$E21,'โรคใบไหม้ (มัน)'!$H$5:$H$58)</f>
        <v>0</v>
      </c>
      <c r="BV21" s="549">
        <f>SUMIF(ไรแดง!$B$5:$B$59,ทดสอบ!$E21,ไรแดง!$H$5:$H$59)</f>
        <v>0</v>
      </c>
      <c r="BW21" s="549"/>
      <c r="BX21" s="549"/>
      <c r="BY21" s="549"/>
      <c r="BZ21" s="549"/>
      <c r="CA21" s="549"/>
      <c r="CB21" s="549">
        <f>SUMIF(โรคโคนเน่าหัวเน่า!$B$5:$B$59,ทดสอบ!$E21,โรคโคนเน่าหัวเน่า!$H$5:$H$59)</f>
        <v>0</v>
      </c>
      <c r="CC21" s="549"/>
      <c r="CD21" s="549">
        <f>SUMIF(โรคพุ่มแจ้!$B$5:$B$58,ทดสอบ!$E21,โรคพุ่มแจ้!$H$5:$H$58)</f>
        <v>0</v>
      </c>
      <c r="CE21" s="549">
        <f>SUMIF(โรคใบด่างมันสำปะหลัง!$B$5:$B$59,ทดสอบ!$E21,โรคใบด่างมันสำปะหลัง!$H$5:$H$59)</f>
        <v>0</v>
      </c>
      <c r="CF21" s="563">
        <f t="shared" si="50"/>
        <v>0</v>
      </c>
      <c r="CG21" s="549">
        <f>SUMIF(หนอนกออ้อย!$B$5:$B$48,ทดสอบ!$E21,หนอนกออ้อย!$G$5:$G$48)</f>
        <v>0</v>
      </c>
      <c r="CH21" s="549">
        <f>SUMIF('ด้วงหนวดยาว อ้อย'!$B$5:$B$48,ทดสอบ!$E21,'ด้วงหนวดยาว อ้อย'!$G$5:$G$48)</f>
        <v>0</v>
      </c>
      <c r="CI21" s="549"/>
      <c r="CJ21" s="549"/>
      <c r="CK21" s="549"/>
      <c r="CL21" s="549"/>
      <c r="CM21" s="549"/>
      <c r="CN21" s="549"/>
      <c r="CO21" s="549"/>
      <c r="CP21" s="549"/>
      <c r="CQ21" s="549"/>
      <c r="CR21" s="549"/>
      <c r="CS21" s="549">
        <f>SUMIF('โรคแส้ดำ อ้อย '!$B$5:$B$48,ทดสอบ!$E21,'โรคแส้ดำ อ้อย '!$G$5:$G$48)</f>
        <v>0</v>
      </c>
      <c r="CT21" s="549">
        <f>SUMIF('โรคใบขาว อ้อย'!$B$5:$B$48,ทดสอบ!$E21,'โรคใบขาว อ้อย'!$G$5:$G$48)</f>
        <v>0</v>
      </c>
      <c r="CU21" s="549"/>
      <c r="CV21" s="565">
        <f t="shared" si="57"/>
        <v>0</v>
      </c>
      <c r="CW21" s="549"/>
      <c r="CX21" s="549">
        <f>SUMIF('หนอนกระทู้ข้าวโพดลายจุด (FAW)'!$B$5:$B$54,ทดสอบ!$E21,'หนอนกระทู้ข้าวโพดลายจุด (FAW)'!$F$5:$F$54)</f>
        <v>0</v>
      </c>
      <c r="CY21" s="549">
        <f>SUMIF(โรคฝักเน่า!$C$5:$C$57,ทดสอบ!$E21,โรคฝักเน่า!$G$5:$G$57)</f>
        <v>0</v>
      </c>
      <c r="CZ21" s="549"/>
      <c r="DA21" s="549"/>
      <c r="DB21" s="549"/>
      <c r="DC21" s="549"/>
      <c r="DD21" s="549"/>
      <c r="DE21" s="549"/>
      <c r="DF21" s="572">
        <f t="shared" si="51"/>
        <v>0</v>
      </c>
      <c r="DG21" s="549">
        <f>SUMIF(โรคเหี่ยว!$B$5:$B$65,ทดสอบ!$E21,โรคเหี่ยว!$E$5:$E$65)</f>
        <v>0</v>
      </c>
      <c r="DH21" s="549"/>
      <c r="DI21" s="549"/>
      <c r="DJ21" s="549"/>
      <c r="DK21" s="549"/>
      <c r="DL21" s="574">
        <f t="shared" si="58"/>
        <v>0</v>
      </c>
      <c r="DM21" s="549"/>
      <c r="DN21" s="549"/>
      <c r="DO21" s="549"/>
      <c r="DP21" s="549"/>
      <c r="DQ21" s="549"/>
      <c r="DR21" s="550">
        <f t="shared" si="59"/>
        <v>0</v>
      </c>
      <c r="DS21" s="549"/>
      <c r="DT21" s="549"/>
      <c r="DU21" s="549">
        <f>SUMIF('เพลี้ยไฟ ทุเรียน'!$B$5:$B$81,ทดสอบ!$E21,'เพลี้ยไฟ ทุเรียน'!$F$5:$F$81)</f>
        <v>0</v>
      </c>
      <c r="DV21" s="549">
        <f>SUMIF('เพลี้ยแป้ง ทุเรียน'!$B$5:$B$81,ทดสอบ!$E21,'เพลี้ยแป้ง ทุเรียน'!$F$5:$F$81)</f>
        <v>0</v>
      </c>
      <c r="DW21" s="549">
        <f>SUMIF(เพลี้ยไก่แจ้ทุเรียน!$B$5:$B$81,ทดสอบ!$E21,เพลี้ยไก่แจ้ทุเรียน!$F$5:$F$81)</f>
        <v>0</v>
      </c>
      <c r="DX21" s="549">
        <f>SUMIF(เพลี้ยหอยเกล็ด!$B$5:$B$81,ทดสอบ!$E21,เพลี้ยหอยเกล็ด!$F$5:$F$81)</f>
        <v>0</v>
      </c>
      <c r="DY21" s="549">
        <f>SUMIF(เพลี้ยจั๊กจั่นฝอย!$B$5:$B$81,ทดสอบ!$E21,เพลี้ยจั๊กจั่นฝอย!$F$5:$F$81)</f>
        <v>0</v>
      </c>
      <c r="DZ21" s="549">
        <f>SUMIF(หนอนเจาะเมล็ดทุเรียน!$B$5:$B$81,ทดสอบ!$E21,หนอนเจาะเมล็ดทุเรียน!$F$5:$F$81)</f>
        <v>0</v>
      </c>
      <c r="EA21" s="549">
        <f>SUMIF(ไรแดงทุเรียน!$B$5:$B$81,ทดสอบ!$E21,ไรแดงทุเรียน!$F$5:$F$81)</f>
        <v>0</v>
      </c>
      <c r="EB21" s="549"/>
      <c r="EC21" s="549">
        <f>SUMIF(โรครากเน่าโคนเน่า!$B$5:$B$81,ทดสอบ!$E21,โรครากเน่าโคนเน่า!$F$5:$F$81)</f>
        <v>0</v>
      </c>
      <c r="ED21" s="549">
        <f>SUMIF('โรคราดำ ทุเรียน'!$B$5:$B$81,ทดสอบ!$E21,'โรคราดำ ทุเรียน'!$F$5:$F$81)</f>
        <v>0</v>
      </c>
      <c r="EE21" s="549"/>
      <c r="EF21" s="549">
        <f>SUMIF(โรคผลเน่า!$B$6:$B$82,ทดสอบ!$E21,โรคผลเน่า!$F$6:$F$82)</f>
        <v>0</v>
      </c>
      <c r="EG21" s="549">
        <f>SUMIF(โรคราสีชมพู!$B$5:$B$81,ทดสอบ!$E21,โรคราสีชมพู!$F$5:$F$81)</f>
        <v>0</v>
      </c>
      <c r="EH21" s="549">
        <f>SUMIF(โรคใบติดหรือใบไหม้!$B$5:$B$81,ทดสอบ!$E21,โรคใบติดหรือใบไหม้!$F$5:$F$81)</f>
        <v>0</v>
      </c>
      <c r="EI21" s="549"/>
      <c r="EJ21" s="549">
        <f>SUMIF('โรคใบจุดสาหร่าย (durian)'!$B$5:$B$81,ทดสอบ!$E21,'โรคใบจุดสาหร่าย (durian)'!$F$5:$F$81)</f>
        <v>0</v>
      </c>
      <c r="EK21" s="549">
        <f>SUMIF(มอดเจาะลำต้นทุเรียน!$B$5:$B$81,ทดสอบ!$E21,มอดเจาะลำต้นทุเรียน!$F$5:$F$81)</f>
        <v>0</v>
      </c>
      <c r="EL21" s="549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549">
        <f>SUMIF(หนอนกินใบทุเรียน!$B$5:$B$81,ทดสอบ!$E21,หนอนกินใบทุเรียน!$F$5:$F$81)</f>
        <v>0</v>
      </c>
      <c r="EN21" s="549">
        <f>SUMIF(โรคกิ่งแห้งทุเรียน!$B$5:$B$81,ทดสอบ!$E21,โรคกิ่งแห้งทุเรียน!$F$5:$F$81)</f>
        <v>0</v>
      </c>
      <c r="EO21" s="551">
        <f>SUMIF(โรคแอนแทรกโนสทุเรียน!$B$5:$B$81,ทดสอบ!$E21,โรคแอนแทรกโนสทุเรียน!$F$5:$F$81)</f>
        <v>0</v>
      </c>
      <c r="EP21" s="549">
        <f>SUMIF(หนอนเจาะผล!$B$5:$B$81,ทดสอบ!$E21,หนอนเจาะผล!$F$5:$F$81)</f>
        <v>0</v>
      </c>
      <c r="EQ21" s="563">
        <f t="shared" ca="1" si="60"/>
        <v>0</v>
      </c>
      <c r="ER21" s="549"/>
      <c r="ES21" s="549">
        <f>SUMIF('เพลี้ยไฟ (เงาะ)'!$B$5:$B$76,ทดสอบ!$E21,'เพลี้ยไฟ (เงาะ)'!$F$5:$F$76)</f>
        <v>0</v>
      </c>
      <c r="ET21" s="517">
        <f>SUMIF('เพลี้ยแป้ง (เงาะ)'!$B$5:$B$75,ทดสอบ!$E21,'เพลี้ยแป้ง (เงาะ)'!$F$5:$F$75)</f>
        <v>0</v>
      </c>
      <c r="EU21" s="549">
        <f>SUMIF(หนอนคืบกินใบ!$B$5:$B$75,ทดสอบ!$E21,หนอนคืบกินใบ!$F$5:$F$75)</f>
        <v>0</v>
      </c>
      <c r="EV21" s="549">
        <f>SUMIF('โรคราแป้ง (เงาะ)'!$B$5:$B$75,ทดสอบ!$E21,'โรคราแป้ง (เงาะ)'!$F$5:$F$75)</f>
        <v>0</v>
      </c>
      <c r="EW21" s="549"/>
      <c r="EX21" s="549">
        <f>SUMIF('โรคขอบใบแห้ง (เงาะ)'!$B$5:$B$76,ทดสอบ!$E21,'โรคขอบใบแห้ง (เงาะ)'!$F$5:$F$76)</f>
        <v>0</v>
      </c>
      <c r="EY21" s="549">
        <f>SUMIF(หนอนกินช่อดอก!$B$5:$B$76,ทดสอบ!$E21,หนอนกินช่อดอก!$F$5:$F$76)</f>
        <v>0</v>
      </c>
      <c r="EZ21" s="549">
        <f>SUMIF('โรคใบจุดสาหร่าย(เงาะ)'!$B$5:$B$75,ทดสอบ!$E21,'โรคใบจุดสาหร่าย(เงาะ)'!$F$5:$F$75)</f>
        <v>0</v>
      </c>
      <c r="FA21" s="567">
        <f t="shared" si="61"/>
        <v>0</v>
      </c>
      <c r="FB21" s="549">
        <f>SUMIF('เพลี้ยไฟ (mangosteen)'!$B$5:$B$69,ทดสอบ!$E21,'เพลี้ยไฟ (mangosteen)'!$F$5:$F$69)</f>
        <v>0</v>
      </c>
      <c r="FC21" s="549">
        <f>SUMIF(หนอนชอนใบ!$B$5:$B$69,ทดสอบ!$E21,หนอนชอนใบ!$F$5:$F$69)</f>
        <v>0</v>
      </c>
      <c r="FD21" s="549">
        <f>SUMIF(หนอนกินใบ!$B$5:$B$69,ทดสอบ!$E21,หนอนกินใบ!$F$5:$F$69)</f>
        <v>0</v>
      </c>
      <c r="FE21" s="549">
        <f>SUMIF('ไรแดง(มังคุด)'!$B$5:$B$76,ทดสอบ!$E21,'ไรแดง(มังคุด)'!$F$5:$F$76)</f>
        <v>0</v>
      </c>
      <c r="FF21" s="549">
        <f>SUMIF(โรคแอนแทรคโนส!$B$5:$B$76,ทดสอบ!$E21,โรคแอนแทรคโนส!$F$5:$F$76)</f>
        <v>0</v>
      </c>
      <c r="FG21" s="549">
        <f>SUMIF('โรคใบจุดสาหร่าย (mangosteen)'!$B$5:$B$69,ทดสอบ!$E21,'โรคใบจุดสาหร่าย (mangosteen)'!$F$5:$F$69)</f>
        <v>0</v>
      </c>
      <c r="FH21" s="549">
        <f>SUMIF(โรคใบแห้งและขอบใบแห้ง!$B$5:$B$76,ทดสอบ!$E21,โรคใบแห้งและขอบใบแห้ง!$F$5:$F$76)</f>
        <v>0</v>
      </c>
      <c r="FI21" s="549">
        <f>SUMIF(เพลี้ยแป้ง!$B$5:$B$76,ทดสอบ!$E21,เพลี้ยแป้ง!$F$5:$F$76)</f>
        <v>0</v>
      </c>
      <c r="FJ21" s="549">
        <f>SUMIF('โรคใบจุด (mangosteen)'!$B$5:$B$69,ทดสอบ!$E21,'โรคใบจุด (mangosteen)'!$F$5:$F$69)</f>
        <v>0</v>
      </c>
      <c r="FK21" s="576">
        <f t="shared" si="62"/>
        <v>0</v>
      </c>
      <c r="FL21" s="549">
        <f>SUMIF(โรคพุ่มไม้กวาด!$B$5:$B$79,ทดสอบ!$E21,โรคพุ่มไม้กวาด!$F$5:$F$79)</f>
        <v>0</v>
      </c>
      <c r="FM21" s="549">
        <f>SUMIF('เพลี้ยแป้ง (ลำไย)'!$B$5:$B$76,ทดสอบ!$E21,'เพลี้ยแป้ง (ลำไย)'!$F$5:$F$76)</f>
        <v>0</v>
      </c>
      <c r="FN21" s="549">
        <f>SUMIF('โรคราดำ (ลำไย)'!$B$5:$B$79,ทดสอบ!$E21,'โรคราดำ (ลำไย)'!$F$5:$F$79)</f>
        <v>0</v>
      </c>
      <c r="FO21" s="549">
        <f>SUMIF('หนอนคืบกินใบ (ลำไย)'!$B$5:$B$76,ทดสอบ!$E21,'หนอนคืบกินใบ (ลำไย)'!$F$5:$F$76)</f>
        <v>0</v>
      </c>
      <c r="FP21" s="549">
        <f>SUMIF(ไรกำมะหยี่!$B$5:$B$79,ทดสอบ!$E21,ไรกำมะหยี่!$F$5:$F$79)</f>
        <v>0</v>
      </c>
      <c r="FQ21" s="549">
        <f>SUMIF(หนอนม้วนใบ!$B$5:$B$79,ทดสอบ!$E21,หนอนม้วนใบ!$F$5:$F$79)</f>
        <v>0</v>
      </c>
      <c r="FR21" s="549">
        <f>SUMIF(หนอนเจาะกิ่งและลำต้น!$B$5:$B$80,ทดสอบ!$E21,หนอนเจาะกิ่งและลำต้น!$F$5:$F$80)</f>
        <v>0</v>
      </c>
      <c r="FS21" s="549">
        <f>SUMIF(เพลี้ยไฟลำไย!$B$5:$B$76,ทดสอบ!$E21,เพลี้ยไฟลำไย!$F$5:$F$76)</f>
        <v>0</v>
      </c>
      <c r="FT21" s="549">
        <f>SUMIF(หนอนกินดอกลำไย!$B$5:$B$76,ทดสอบ!$E21,หนอนกินดอกลำไย!$F$5:$F$76)</f>
        <v>0</v>
      </c>
      <c r="FU21" s="549">
        <f>SUMIF(มวนลำไย!$B$5:$B$79,ทดสอบ!$E21,มวนลำไย!$F$5:$F$79)</f>
        <v>0</v>
      </c>
      <c r="FV21" s="578">
        <f t="shared" si="63"/>
        <v>0</v>
      </c>
      <c r="FW21" s="550">
        <f ca="1">FV21+FK21+FA21+EQ21+DR21+DL21+DF21+CV21+CF21+BS21+BK21+BD21+AS21+AK21</f>
        <v>3736</v>
      </c>
      <c r="FX21" s="353">
        <f t="shared" ca="1" si="6"/>
        <v>3736</v>
      </c>
      <c r="FY21" s="388">
        <f t="shared" ca="1" si="31"/>
        <v>0</v>
      </c>
      <c r="FZ21" s="385"/>
      <c r="GA21" s="384"/>
    </row>
    <row r="22" spans="1:184" s="110" customFormat="1" ht="21" customHeight="1" x14ac:dyDescent="0.55000000000000004">
      <c r="A22" s="303">
        <v>0</v>
      </c>
      <c r="B22" s="303">
        <f t="shared" ca="1" si="49"/>
        <v>1</v>
      </c>
      <c r="C22" s="303">
        <f ca="1">IF(B22=1,SUBTOTAL(2,$B$10:B22),"")</f>
        <v>12</v>
      </c>
      <c r="D22" s="279">
        <f t="shared" ca="1" si="64"/>
        <v>12</v>
      </c>
      <c r="E22" s="280" t="s">
        <v>128</v>
      </c>
      <c r="F22" s="295"/>
      <c r="G22" s="295"/>
      <c r="H22" s="295"/>
      <c r="I22" s="295"/>
      <c r="J22" s="291"/>
      <c r="K22" s="549">
        <f>SUMIF(หนอนห่อใบข้าว!$B$5:$B$76,ทดสอบ!$E22,หนอนห่อใบข้าว!$G$5:$G$76)</f>
        <v>0</v>
      </c>
      <c r="L22" s="549">
        <f>SUMIF(เพลี้ยกระโดดหลังขาว!$B$5:$B$76,ทดสอบ!$E22,เพลี้ยกระโดดหลังขาว!$G$5:$G$76)</f>
        <v>80</v>
      </c>
      <c r="M22" s="549">
        <f>SUMIF(โรคไหม้ข้าว!$B$5:$B$76,ทดสอบ!$E22,โรคไหม้ข้าว!$G$5:$G$76)</f>
        <v>0</v>
      </c>
      <c r="N22" s="549">
        <f>SUMIF(แมลงหวี่ขาว!$B$5:$B$76,ทดสอบ!$E22,แมลงหวี่ขาว!$G$5:$G$76)</f>
        <v>0</v>
      </c>
      <c r="O22" s="549">
        <f>SUMIF(เพลี้ยกระโดดสีน้ำตาล!$B$5:$B$77,ทดสอบ!$E22,เพลี้ยกระโดดสีน้ำตาล!$G$5:$G$77)</f>
        <v>0</v>
      </c>
      <c r="P22" s="549">
        <f>SUMIF(แมลงสิง!$B$5:$B$81,ทดสอบ!$E22,แมลงสิง!$G$5:$G$81)</f>
        <v>0</v>
      </c>
      <c r="Q22" s="549">
        <f>SUMIF(เพลี้ยไฟ!$B$5:$B$76,ทดสอบ!$E22,เพลี้ยไฟ!$G$5:$G$76)</f>
        <v>0</v>
      </c>
      <c r="R22" s="549">
        <f>SUMIF(แมลงดำหนาม1!$B$5:$B$81,ทดสอบ!$E22,แมลงดำหนาม1!$G$5:$G$81)</f>
        <v>0</v>
      </c>
      <c r="S22" s="549">
        <f>SUMIF(โรคขอบใบแห้ง!$B$5:$B$78,ทดสอบ!$E22,โรคขอบใบแห้ง!$G$5:$G$78)</f>
        <v>0</v>
      </c>
      <c r="T22" s="549">
        <f>SUMIF(โรคกาบใบแห้ง!$B$5:$B$81,ทดสอบ!$E22,โรคกาบใบแห้ง!$G$5:$G$81)</f>
        <v>0</v>
      </c>
      <c r="U22" s="549">
        <f>SUMIF(โรคใบจุดสีน้ำตาล!$B$5:$B$77,ทดสอบ!$E22,โรคใบจุดสีน้ำตาล!$G$5:$G$77)</f>
        <v>0</v>
      </c>
      <c r="V22" s="549">
        <f>SUMIF(หนอนกระทู้กล้า!$B$5:$B$76,ทดสอบ!$E22,หนอนกระทู้กล้า!$G$5:$G$76)</f>
        <v>0</v>
      </c>
      <c r="W22" s="549">
        <f>SUMIF(โรคใบขีดโปร่งแสง!$B$5:$B$81,ทดสอบ!$E22,โรคใบขีดโปร่งแสง!$G$5:$G$81)</f>
        <v>0</v>
      </c>
      <c r="X22" s="549">
        <f>SUMIF(โรคใบขีดสีน้ำตาล!$B$5:$B$77,ทดสอบ!$E22,โรคใบขีดสีน้ำตาล!$G$5:$G$77)</f>
        <v>0</v>
      </c>
      <c r="Y22" s="549">
        <f>SUMIF(หนอนกัดใบข้าว!$B$5:$B$81,ทดสอบ!$E22,หนอนกัดใบข้าว!$G$5:$G$81)</f>
        <v>0</v>
      </c>
      <c r="Z22" s="549">
        <f>SUMIF(แมลงหล่า!$B$5:$B$81,ทดสอบ!$E22,แมลงหล่า!$G$5:$G$81)</f>
        <v>0</v>
      </c>
      <c r="AA22" s="549">
        <f>SUMIF(แมลงบั่ว!$B$5:$B$77,ทดสอบ!$E22,แมลงบั่ว!$G$5:$G$77)</f>
        <v>0</v>
      </c>
      <c r="AB22" s="549">
        <f>SUMIF(โรคเมล็ดด่าง!$B$5:$B$81,ทดสอบ!$E22,โรคเมล็ดด่าง!$G$5:$G$81)</f>
        <v>0</v>
      </c>
      <c r="AC22" s="549">
        <f>SUMIF(ด้วงดำ!$B$5:$B$81,ทดสอบ!$E22,ด้วงดำ!$G$5:$G$81)</f>
        <v>0</v>
      </c>
      <c r="AD22" s="549">
        <f>SUMIF(ตั๊กแตนหนวดสั้น!$B$5:$B$81,ทดสอบ!$E22,ตั๊กแตนหนวดสั้น!$G$5:$G$81)</f>
        <v>0</v>
      </c>
      <c r="AE22" s="549">
        <f>SUMIF(หนอนกอข้าว!$B$5:$B$77,ทดสอบ!$E22,หนอนกอข้าว!$G$5:$G$77)</f>
        <v>0</v>
      </c>
      <c r="AF22" s="549">
        <f>SUMIF(หนอนกระทู้ข้าว!$B$5:$B$81,ทดสอบ!$E22,หนอนกระทู้ข้าว!$G$5:$G$81)</f>
        <v>0</v>
      </c>
      <c r="AG22" s="549">
        <f>SUMIF(โรคกาบใบเน่า!$B$5:$B$81,ทดสอบ!$E22,โรคกาบใบเน่า!$G$5:$G$81)</f>
        <v>0</v>
      </c>
      <c r="AH22" s="549">
        <f>SUMIF(เพลี้ยจั๊กจั่นสีเขียว!$B$5:$B$80,ทดสอบ!$E22,เพลี้ยจั๊กจั่นสีเขียว!$G$5:$G$80)</f>
        <v>0</v>
      </c>
      <c r="AI22" s="549">
        <f>SUMIF(หอยเชอรี่!$B$5:$B$81,ทดสอบ!$E22,หอยเชอรี่!$G$5:$G$81)</f>
        <v>0</v>
      </c>
      <c r="AJ22" s="549">
        <f>SUMIF(โรคใบสีส้ม!$B$5:$B$77,ทดสอบ!$E22,โรคใบสีส้ม!$G$5:$G$77)</f>
        <v>0</v>
      </c>
      <c r="AK22" s="563">
        <f t="shared" si="65"/>
        <v>80</v>
      </c>
      <c r="AL22" s="549">
        <f>SUMIF(หนอนหัวดำ!$B$6:$B$75,ทดสอบ!$E22,หนอนหัวดำ!$M$6:$M$75)</f>
        <v>0</v>
      </c>
      <c r="AM22" s="517">
        <f>SUMIF(แมลงดำหนาม!$B$6:$B$75,ทดสอบ!$E22,แมลงดำหนาม!$M$6:$M$75)</f>
        <v>0</v>
      </c>
      <c r="AN22" s="549">
        <f>SUMIF('ด้วงแรด มะพร้าว'!$B$6:$B$75,ทดสอบ!$E22,'ด้วงแรด มะพร้าว'!$I$6:$I$75)</f>
        <v>0</v>
      </c>
      <c r="AO22" s="549">
        <f>SUMIF(ด้วงงวง!$B$6:$B$75,ทดสอบ!$E22,ด้วงงวง!$I$6:$I$75)</f>
        <v>0</v>
      </c>
      <c r="AP22" s="549">
        <f>SUMIF(ไรสี่ขามะพร้าว!$B$6:$B$75,ทดสอบ!$E22,ไรสี่ขามะพร้าว!$I$6:$I$75)</f>
        <v>0</v>
      </c>
      <c r="AQ22" s="549">
        <f>SUMIF(หนอนพาราซา!$C$6:$C$67,ทดสอบ!$E22,หนอนพาราซา!$J$6:$J$67)</f>
        <v>0</v>
      </c>
      <c r="AR22" s="549">
        <f>SUMIF(หนอนกินใบมะพร้าว!$C$6:$C$67,ทดสอบ!$E22,หนอนกินใบมะพร้าว!$J$6:$J$67)</f>
        <v>0</v>
      </c>
      <c r="AS22" s="565">
        <f t="shared" si="53"/>
        <v>0</v>
      </c>
      <c r="AT22" s="549">
        <f>SUMIF('ด้วงแรด ปาล์ม'!$B$5:$B$73,ทดสอบ!$E22,'ด้วงแรด ปาล์ม'!$F$5:$F$73)</f>
        <v>0</v>
      </c>
      <c r="AU22" s="549">
        <f>SUMIF(หนอนปลอกเล็ก!$B$5:$B$73,ทดสอบ!$E22,หนอนปลอกเล็ก!$F$5:$F$73)</f>
        <v>0</v>
      </c>
      <c r="AV22" s="549">
        <f>SUMIF(ด้วงกุหลาบ!$B$5:$B$73,ทดสอบ!$E22,ด้วงกุหลาบ!$F$5:$F$73)</f>
        <v>0</v>
      </c>
      <c r="AW22" s="549">
        <f>SUMIF(โรคทะลายเน่า!$B$5:$B$73,ทดสอบ!$E22,โรคทะลายเน่า!$F$5:$F$73)</f>
        <v>0</v>
      </c>
      <c r="AX22" s="549">
        <f>SUMIF(โรคลำต้นเน่า!$B$5:$B$73,ทดสอบ!$E22,โรคลำต้นเน่า!$F$5:$F$73)</f>
        <v>0</v>
      </c>
      <c r="AY22" s="549">
        <f>SUMIF('โรคใบจุด ปาล์ม'!$B$5:$B$73,ทดสอบ!$E22,'โรคใบจุด ปาล์ม'!$F$5:$F$73)</f>
        <v>0</v>
      </c>
      <c r="AZ22" s="549">
        <f>SUMIF(โรคก้านทางใบเน่า!$C$5:$C$71,ทดสอบ!$E22,โรคก้านทางใบเน่า!$G$5:$G$71)</f>
        <v>0</v>
      </c>
      <c r="BA22" s="549">
        <f>SUMIF(หนอนหน้าแมว!$B$5:$B$73,ทดสอบ!$E22,หนอนหน้าแมว!$F$5:$F$73)</f>
        <v>0</v>
      </c>
      <c r="BB22" s="551">
        <f>SUMIF('หนอนหัวดำ ปาล์ม'!$B$5:$B$73,ทดสอบ!$E22,'หนอนหัวดำ ปาล์ม'!$F$5:$F$73)</f>
        <v>0</v>
      </c>
      <c r="BC22" s="549">
        <f>SUMIF('โรคใบจุดสาหร่าย ปาล์ม'!$B$5:$B$73,ทดสอบ!$E22,'โรคใบจุดสาหร่าย ปาล์ม'!$F$5:$F$73)</f>
        <v>0</v>
      </c>
      <c r="BD22" s="567">
        <f t="shared" si="54"/>
        <v>0</v>
      </c>
      <c r="BE22" s="549">
        <f>SUMIF(โรครากขาว!$B$5:$B$72,ทดสอบ!$E22,โรครากขาว!$F$5:$F$72)</f>
        <v>0</v>
      </c>
      <c r="BF22" s="549">
        <f>SUMIF(โรคใบร่วงยางพาราชนิดใหม่!$B$5:$B$72,ทดสอบ!$E22,โรคใบร่วงยางพาราชนิดใหม่!$F$5:$F$72)</f>
        <v>201</v>
      </c>
      <c r="BG22" s="549">
        <f>SUMIF(โรคใบร่วงยางพารา!$B$5:$B$72,ทดสอบ!$E22,โรคใบร่วงยางพารา!$F$5:$F$72)</f>
        <v>0</v>
      </c>
      <c r="BH22" s="549">
        <f>SUMIF(โรคราแป้งยางพารา!$B$5:$B$72,ทดสอบ!$E22,โรคราแป้งยางพารา!$F$5:$F$72)</f>
        <v>0</v>
      </c>
      <c r="BI22" s="551">
        <f>SUMIF(โรคเส้นดำยางพารา!$B$5:$B$72,ทดสอบ!$E22,โรคเส้นดำยางพารา!$F$5:$F$72)</f>
        <v>0</v>
      </c>
      <c r="BJ22" s="549">
        <f>SUMIF(โรคหน้ายางแห้ง!$B$5:$B$72,ทดสอบ!$E22,โรคหน้ายางแห้ง!$F$5:$F$72)</f>
        <v>0</v>
      </c>
      <c r="BK22" s="568">
        <f t="shared" si="55"/>
        <v>201</v>
      </c>
      <c r="BL22" s="549">
        <f>SUMIF(โรคราสนิม!$C$5:$C$64,ทดสอบ!$E22,โรคราสนิม!$G$5:$G$64)</f>
        <v>0</v>
      </c>
      <c r="BM22" s="549">
        <f>SUMIF(หนอนกาแฟสีแดง!$C$5:$C$64,ทดสอบ!$E22,หนอนกาแฟสีแดง!$G$5:$G$64)</f>
        <v>0</v>
      </c>
      <c r="BN22" s="549">
        <v>0</v>
      </c>
      <c r="BO22" s="549">
        <f ca="1">SUMIF(หนอนเจาะกิ่งลำต้น!$C$5:$C476,ทดสอบ!$E22,หนอนเจาะกิ่งลำต้น!$G$5:$G$64)</f>
        <v>0</v>
      </c>
      <c r="BP22" s="551">
        <f>SUMIF(มอดเจาะเมล็ดกาแฟ!$C$5:$C$64,ทดสอบ!$E22,มอดเจาะเมล็ดกาแฟ!$G$5:$G$64)</f>
        <v>0</v>
      </c>
      <c r="BQ22" s="549">
        <f>SUMIF('ด้วงหนวดยาว (กาแฟ)'!$C$5:$C$64,ทดสอบ!$E22,'ด้วงหนวดยาว (กาแฟ)'!$G$5:$G$64)</f>
        <v>0</v>
      </c>
      <c r="BR22" s="549">
        <f>SUMIF(มอดเจาะผลกาแฟ!$C$5:$C$64,ทดสอบ!$E22,มอดเจาะผลกาแฟ!$G$5:$G$64)</f>
        <v>0</v>
      </c>
      <c r="BS22" s="570">
        <f t="shared" ca="1" si="56"/>
        <v>0</v>
      </c>
      <c r="BT22" s="549">
        <f>SUMIF(เพลี้ยแป้งมัน!$B$5:$B$59,ทดสอบ!$E22,เพลี้ยแป้งมัน!$H$5:$H$59)</f>
        <v>0</v>
      </c>
      <c r="BU22" s="551">
        <f>SUMIF('โรคใบไหม้ (มัน)'!$B$5:$B$58,ทดสอบ!$E22,'โรคใบไหม้ (มัน)'!$H$5:$H$58)</f>
        <v>0</v>
      </c>
      <c r="BV22" s="549">
        <f>SUMIF(ไรแดง!$B$5:$B$59,ทดสอบ!$E22,ไรแดง!$H$5:$H$59)</f>
        <v>0</v>
      </c>
      <c r="BW22" s="549"/>
      <c r="BX22" s="549"/>
      <c r="BY22" s="549"/>
      <c r="BZ22" s="549"/>
      <c r="CA22" s="549"/>
      <c r="CB22" s="549">
        <f>SUMIF(โรคโคนเน่าหัวเน่า!$B$5:$B$59,ทดสอบ!$E22,โรคโคนเน่าหัวเน่า!$H$5:$H$59)</f>
        <v>0</v>
      </c>
      <c r="CC22" s="549"/>
      <c r="CD22" s="549">
        <f>SUMIF(โรคพุ่มแจ้!$B$5:$B$58,ทดสอบ!$E22,โรคพุ่มแจ้!$H$5:$H$58)</f>
        <v>0</v>
      </c>
      <c r="CE22" s="549">
        <f>SUMIF(โรคใบด่างมันสำปะหลัง!$B$5:$B$59,ทดสอบ!$E22,โรคใบด่างมันสำปะหลัง!$H$5:$H$59)</f>
        <v>0</v>
      </c>
      <c r="CF22" s="563">
        <f t="shared" si="50"/>
        <v>0</v>
      </c>
      <c r="CG22" s="549">
        <f>SUMIF(หนอนกออ้อย!$B$5:$B$48,ทดสอบ!$E22,หนอนกออ้อย!$G$5:$G$48)</f>
        <v>0</v>
      </c>
      <c r="CH22" s="549">
        <f>SUMIF('ด้วงหนวดยาว อ้อย'!$B$5:$B$48,ทดสอบ!$E22,'ด้วงหนวดยาว อ้อย'!$G$5:$G$48)</f>
        <v>0</v>
      </c>
      <c r="CI22" s="549"/>
      <c r="CJ22" s="549"/>
      <c r="CK22" s="549"/>
      <c r="CL22" s="549"/>
      <c r="CM22" s="549"/>
      <c r="CN22" s="549"/>
      <c r="CO22" s="549"/>
      <c r="CP22" s="549"/>
      <c r="CQ22" s="549"/>
      <c r="CR22" s="549"/>
      <c r="CS22" s="549">
        <f>SUMIF('โรคแส้ดำ อ้อย '!$B$5:$B$48,ทดสอบ!$E22,'โรคแส้ดำ อ้อย '!$G$5:$G$48)</f>
        <v>0</v>
      </c>
      <c r="CT22" s="549">
        <f>SUMIF('โรคใบขาว อ้อย'!$B$5:$B$48,ทดสอบ!$E22,'โรคใบขาว อ้อย'!$G$5:$G$48)</f>
        <v>0</v>
      </c>
      <c r="CU22" s="549"/>
      <c r="CV22" s="565">
        <f t="shared" si="57"/>
        <v>0</v>
      </c>
      <c r="CW22" s="549"/>
      <c r="CX22" s="549">
        <f>SUMIF('หนอนกระทู้ข้าวโพดลายจุด (FAW)'!$B$5:$B$54,ทดสอบ!$E22,'หนอนกระทู้ข้าวโพดลายจุด (FAW)'!$F$5:$F$54)</f>
        <v>0</v>
      </c>
      <c r="CY22" s="549">
        <f>SUMIF(โรคฝักเน่า!$C$5:$C$57,ทดสอบ!$E22,โรคฝักเน่า!$G$5:$G$57)</f>
        <v>0</v>
      </c>
      <c r="CZ22" s="549"/>
      <c r="DA22" s="549"/>
      <c r="DB22" s="549"/>
      <c r="DC22" s="549"/>
      <c r="DD22" s="549"/>
      <c r="DE22" s="549"/>
      <c r="DF22" s="572">
        <f t="shared" si="51"/>
        <v>0</v>
      </c>
      <c r="DG22" s="549">
        <f>SUMIF(โรคเหี่ยว!$B$5:$B$65,ทดสอบ!$E22,โรคเหี่ยว!$E$5:$E$65)</f>
        <v>0</v>
      </c>
      <c r="DH22" s="549"/>
      <c r="DI22" s="549"/>
      <c r="DJ22" s="549"/>
      <c r="DK22" s="549"/>
      <c r="DL22" s="574">
        <f t="shared" si="58"/>
        <v>0</v>
      </c>
      <c r="DM22" s="549"/>
      <c r="DN22" s="549"/>
      <c r="DO22" s="549"/>
      <c r="DP22" s="549"/>
      <c r="DQ22" s="549"/>
      <c r="DR22" s="550">
        <f t="shared" si="59"/>
        <v>0</v>
      </c>
      <c r="DS22" s="549"/>
      <c r="DT22" s="549"/>
      <c r="DU22" s="549">
        <f>SUMIF('เพลี้ยไฟ ทุเรียน'!$B$5:$B$81,ทดสอบ!$E22,'เพลี้ยไฟ ทุเรียน'!$F$5:$F$81)</f>
        <v>0</v>
      </c>
      <c r="DV22" s="549">
        <f>SUMIF('เพลี้ยแป้ง ทุเรียน'!$B$5:$B$81,ทดสอบ!$E22,'เพลี้ยแป้ง ทุเรียน'!$F$5:$F$81)</f>
        <v>0</v>
      </c>
      <c r="DW22" s="549">
        <f>SUMIF(เพลี้ยไก่แจ้ทุเรียน!$B$5:$B$81,ทดสอบ!$E22,เพลี้ยไก่แจ้ทุเรียน!$F$5:$F$81)</f>
        <v>0</v>
      </c>
      <c r="DX22" s="549">
        <f>SUMIF(เพลี้ยหอยเกล็ด!$B$5:$B$81,ทดสอบ!$E22,เพลี้ยหอยเกล็ด!$F$5:$F$81)</f>
        <v>0</v>
      </c>
      <c r="DY22" s="549">
        <f>SUMIF(เพลี้ยจั๊กจั่นฝอย!$B$5:$B$81,ทดสอบ!$E22,เพลี้ยจั๊กจั่นฝอย!$F$5:$F$81)</f>
        <v>0</v>
      </c>
      <c r="DZ22" s="549">
        <f>SUMIF(หนอนเจาะเมล็ดทุเรียน!$B$5:$B$81,ทดสอบ!$E22,หนอนเจาะเมล็ดทุเรียน!$F$5:$F$81)</f>
        <v>0</v>
      </c>
      <c r="EA22" s="549">
        <f>SUMIF(ไรแดงทุเรียน!$B$5:$B$81,ทดสอบ!$E22,ไรแดงทุเรียน!$F$5:$F$81)</f>
        <v>0</v>
      </c>
      <c r="EB22" s="549"/>
      <c r="EC22" s="549">
        <f>SUMIF(โรครากเน่าโคนเน่า!$B$5:$B$81,ทดสอบ!$E22,โรครากเน่าโคนเน่า!$F$5:$F$81)</f>
        <v>0</v>
      </c>
      <c r="ED22" s="549">
        <f>SUMIF('โรคราดำ ทุเรียน'!$B$5:$B$81,ทดสอบ!$E22,'โรคราดำ ทุเรียน'!$F$5:$F$81)</f>
        <v>0</v>
      </c>
      <c r="EE22" s="549"/>
      <c r="EF22" s="549">
        <f>SUMIF(โรคผลเน่า!$B$6:$B$82,ทดสอบ!$E22,โรคผลเน่า!$F$6:$F$82)</f>
        <v>0</v>
      </c>
      <c r="EG22" s="549">
        <f>SUMIF(โรคราสีชมพู!$B$5:$B$81,ทดสอบ!$E22,โรคราสีชมพู!$F$5:$F$81)</f>
        <v>0</v>
      </c>
      <c r="EH22" s="549">
        <f>SUMIF(โรคใบติดหรือใบไหม้!$B$5:$B$81,ทดสอบ!$E22,โรคใบติดหรือใบไหม้!$F$5:$F$81)</f>
        <v>0</v>
      </c>
      <c r="EI22" s="549"/>
      <c r="EJ22" s="549">
        <f>SUMIF('โรคใบจุดสาหร่าย (durian)'!$B$5:$B$81,ทดสอบ!$E22,'โรคใบจุดสาหร่าย (durian)'!$F$5:$F$81)</f>
        <v>0</v>
      </c>
      <c r="EK22" s="549">
        <f>SUMIF(มอดเจาะลำต้นทุเรียน!$B$5:$B$81,ทดสอบ!$E22,มอดเจาะลำต้นทุเรียน!$F$5:$F$81)</f>
        <v>0</v>
      </c>
      <c r="EL22" s="549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549">
        <f>SUMIF(หนอนกินใบทุเรียน!$B$5:$B$81,ทดสอบ!$E22,หนอนกินใบทุเรียน!$F$5:$F$81)</f>
        <v>0</v>
      </c>
      <c r="EN22" s="549">
        <f>SUMIF(โรคกิ่งแห้งทุเรียน!$B$5:$B$81,ทดสอบ!$E22,โรคกิ่งแห้งทุเรียน!$F$5:$F$81)</f>
        <v>0</v>
      </c>
      <c r="EO22" s="551">
        <f>SUMIF(โรคแอนแทรกโนสทุเรียน!$B$5:$B$81,ทดสอบ!$E22,โรคแอนแทรกโนสทุเรียน!$F$5:$F$81)</f>
        <v>0</v>
      </c>
      <c r="EP22" s="549">
        <f>SUMIF(หนอนเจาะผล!$B$5:$B$81,ทดสอบ!$E22,หนอนเจาะผล!$F$5:$F$81)</f>
        <v>0</v>
      </c>
      <c r="EQ22" s="563">
        <f t="shared" ca="1" si="60"/>
        <v>0</v>
      </c>
      <c r="ER22" s="549"/>
      <c r="ES22" s="549">
        <f>SUMIF('เพลี้ยไฟ (เงาะ)'!$B$5:$B$76,ทดสอบ!$E22,'เพลี้ยไฟ (เงาะ)'!$F$5:$F$76)</f>
        <v>0</v>
      </c>
      <c r="ET22" s="517">
        <f>SUMIF('เพลี้ยแป้ง (เงาะ)'!$B$5:$B$75,ทดสอบ!$E22,'เพลี้ยแป้ง (เงาะ)'!$F$5:$F$75)</f>
        <v>0</v>
      </c>
      <c r="EU22" s="549">
        <f>SUMIF(หนอนคืบกินใบ!$B$5:$B$75,ทดสอบ!$E22,หนอนคืบกินใบ!$F$5:$F$75)</f>
        <v>0</v>
      </c>
      <c r="EV22" s="549">
        <f>SUMIF('โรคราแป้ง (เงาะ)'!$B$5:$B$75,ทดสอบ!$E22,'โรคราแป้ง (เงาะ)'!$F$5:$F$75)</f>
        <v>0</v>
      </c>
      <c r="EW22" s="549"/>
      <c r="EX22" s="549">
        <f>SUMIF('โรคขอบใบแห้ง (เงาะ)'!$B$5:$B$76,ทดสอบ!$E22,'โรคขอบใบแห้ง (เงาะ)'!$F$5:$F$76)</f>
        <v>0</v>
      </c>
      <c r="EY22" s="549">
        <f>SUMIF(หนอนกินช่อดอก!$B$5:$B$76,ทดสอบ!$E22,หนอนกินช่อดอก!$F$5:$F$76)</f>
        <v>0</v>
      </c>
      <c r="EZ22" s="549">
        <f>SUMIF('โรคใบจุดสาหร่าย(เงาะ)'!$B$5:$B$75,ทดสอบ!$E22,'โรคใบจุดสาหร่าย(เงาะ)'!$F$5:$F$75)</f>
        <v>0</v>
      </c>
      <c r="FA22" s="567">
        <f t="shared" si="61"/>
        <v>0</v>
      </c>
      <c r="FB22" s="549">
        <f>SUMIF('เพลี้ยไฟ (mangosteen)'!$B$5:$B$69,ทดสอบ!$E22,'เพลี้ยไฟ (mangosteen)'!$F$5:$F$69)</f>
        <v>0</v>
      </c>
      <c r="FC22" s="549">
        <f>SUMIF(หนอนชอนใบ!$B$5:$B$69,ทดสอบ!$E22,หนอนชอนใบ!$F$5:$F$69)</f>
        <v>0</v>
      </c>
      <c r="FD22" s="549">
        <f>SUMIF(หนอนกินใบ!$B$5:$B$69,ทดสอบ!$E22,หนอนกินใบ!$F$5:$F$69)</f>
        <v>0</v>
      </c>
      <c r="FE22" s="549">
        <f>SUMIF('ไรแดง(มังคุด)'!$B$5:$B$76,ทดสอบ!$E22,'ไรแดง(มังคุด)'!$F$5:$F$76)</f>
        <v>0</v>
      </c>
      <c r="FF22" s="549">
        <f>SUMIF(โรคแอนแทรคโนส!$B$5:$B$76,ทดสอบ!$E22,โรคแอนแทรคโนส!$F$5:$F$76)</f>
        <v>0</v>
      </c>
      <c r="FG22" s="549">
        <f>SUMIF('โรคใบจุดสาหร่าย (mangosteen)'!$B$5:$B$69,ทดสอบ!$E22,'โรคใบจุดสาหร่าย (mangosteen)'!$F$5:$F$69)</f>
        <v>0</v>
      </c>
      <c r="FH22" s="549">
        <f>SUMIF(โรคใบแห้งและขอบใบแห้ง!$B$5:$B$76,ทดสอบ!$E22,โรคใบแห้งและขอบใบแห้ง!$F$5:$F$76)</f>
        <v>0</v>
      </c>
      <c r="FI22" s="549">
        <f>SUMIF(เพลี้ยแป้ง!$B$5:$B$76,ทดสอบ!$E22,เพลี้ยแป้ง!$F$5:$F$76)</f>
        <v>0</v>
      </c>
      <c r="FJ22" s="549">
        <f>SUMIF('โรคใบจุด (mangosteen)'!$B$5:$B$69,ทดสอบ!$E22,'โรคใบจุด (mangosteen)'!$F$5:$F$69)</f>
        <v>0</v>
      </c>
      <c r="FK22" s="576">
        <f t="shared" si="62"/>
        <v>0</v>
      </c>
      <c r="FL22" s="549">
        <f>SUMIF(โรคพุ่มไม้กวาด!$B$5:$B$79,ทดสอบ!$E22,โรคพุ่มไม้กวาด!$F$5:$F$79)</f>
        <v>0</v>
      </c>
      <c r="FM22" s="549">
        <f>SUMIF('เพลี้ยแป้ง (ลำไย)'!$B$5:$B$76,ทดสอบ!$E22,'เพลี้ยแป้ง (ลำไย)'!$F$5:$F$76)</f>
        <v>0</v>
      </c>
      <c r="FN22" s="549">
        <f>SUMIF('โรคราดำ (ลำไย)'!$B$5:$B$79,ทดสอบ!$E22,'โรคราดำ (ลำไย)'!$F$5:$F$79)</f>
        <v>0</v>
      </c>
      <c r="FO22" s="549">
        <f>SUMIF('หนอนคืบกินใบ (ลำไย)'!$B$5:$B$76,ทดสอบ!$E22,'หนอนคืบกินใบ (ลำไย)'!$F$5:$F$76)</f>
        <v>0</v>
      </c>
      <c r="FP22" s="549">
        <f>SUMIF(ไรกำมะหยี่!$B$5:$B$79,ทดสอบ!$E22,ไรกำมะหยี่!$F$5:$F$79)</f>
        <v>0</v>
      </c>
      <c r="FQ22" s="549">
        <f>SUMIF(หนอนม้วนใบ!$B$5:$B$79,ทดสอบ!$E22,หนอนม้วนใบ!$F$5:$F$79)</f>
        <v>0</v>
      </c>
      <c r="FR22" s="549">
        <f>SUMIF(หนอนเจาะกิ่งและลำต้น!$B$5:$B$80,ทดสอบ!$E22,หนอนเจาะกิ่งและลำต้น!$F$5:$F$80)</f>
        <v>0</v>
      </c>
      <c r="FS22" s="549">
        <f>SUMIF(เพลี้ยไฟลำไย!$B$5:$B$76,ทดสอบ!$E22,เพลี้ยไฟลำไย!$F$5:$F$76)</f>
        <v>0</v>
      </c>
      <c r="FT22" s="549">
        <f>SUMIF(หนอนกินดอกลำไย!$B$5:$B$76,ทดสอบ!$E22,หนอนกินดอกลำไย!$F$5:$F$76)</f>
        <v>0</v>
      </c>
      <c r="FU22" s="549">
        <f>SUMIF(มวนลำไย!$B$5:$B$79,ทดสอบ!$E22,มวนลำไย!$F$5:$F$79)</f>
        <v>0</v>
      </c>
      <c r="FV22" s="578">
        <f t="shared" si="63"/>
        <v>0</v>
      </c>
      <c r="FW22" s="550">
        <f t="shared" ca="1" si="52"/>
        <v>281</v>
      </c>
      <c r="FX22" s="353">
        <f t="shared" ca="1" si="6"/>
        <v>281</v>
      </c>
      <c r="FY22" s="388">
        <f t="shared" ca="1" si="31"/>
        <v>0</v>
      </c>
      <c r="FZ22" s="385"/>
    </row>
    <row r="23" spans="1:184" s="110" customFormat="1" ht="21" customHeight="1" x14ac:dyDescent="0.55000000000000004">
      <c r="A23" s="303">
        <v>0</v>
      </c>
      <c r="B23" s="303">
        <f t="shared" ca="1" si="49"/>
        <v>1</v>
      </c>
      <c r="C23" s="303">
        <f ca="1">IF(B23=1,SUBTOTAL(2,$B$10:B23),"")</f>
        <v>13</v>
      </c>
      <c r="D23" s="279">
        <f t="shared" ca="1" si="64"/>
        <v>13</v>
      </c>
      <c r="E23" s="280" t="s">
        <v>129</v>
      </c>
      <c r="F23" s="295"/>
      <c r="G23" s="295"/>
      <c r="H23" s="295"/>
      <c r="I23" s="295"/>
      <c r="J23" s="291"/>
      <c r="K23" s="549">
        <f>SUMIF(หนอนห่อใบข้าว!$B$5:$B$76,ทดสอบ!$E23,หนอนห่อใบข้าว!$G$5:$G$76)</f>
        <v>0</v>
      </c>
      <c r="L23" s="549">
        <f>SUMIF(เพลี้ยกระโดดหลังขาว!$B$5:$B$76,ทดสอบ!$E23,เพลี้ยกระโดดหลังขาว!$G$5:$G$76)</f>
        <v>100</v>
      </c>
      <c r="M23" s="549">
        <f>SUMIF(โรคไหม้ข้าว!$B$5:$B$76,ทดสอบ!$E23,โรคไหม้ข้าว!$G$5:$G$76)</f>
        <v>0</v>
      </c>
      <c r="N23" s="549">
        <f>SUMIF(แมลงหวี่ขาว!$B$5:$B$76,ทดสอบ!$E23,แมลงหวี่ขาว!$G$5:$G$76)</f>
        <v>0</v>
      </c>
      <c r="O23" s="549">
        <f>SUMIF(เพลี้ยกระโดดสีน้ำตาล!$B$5:$B$77,ทดสอบ!$E23,เพลี้ยกระโดดสีน้ำตาล!$G$5:$G$77)</f>
        <v>100</v>
      </c>
      <c r="P23" s="549">
        <f>SUMIF(แมลงสิง!$B$5:$B$81,ทดสอบ!$E23,แมลงสิง!$G$5:$G$81)</f>
        <v>0</v>
      </c>
      <c r="Q23" s="549">
        <f>SUMIF(เพลี้ยไฟ!$B$5:$B$76,ทดสอบ!$E23,เพลี้ยไฟ!$G$5:$G$76)</f>
        <v>0</v>
      </c>
      <c r="R23" s="549">
        <f>SUMIF(แมลงดำหนาม1!$B$5:$B$81,ทดสอบ!$E23,แมลงดำหนาม1!$G$5:$G$81)</f>
        <v>0</v>
      </c>
      <c r="S23" s="549">
        <f>SUMIF(โรคขอบใบแห้ง!$B$5:$B$78,ทดสอบ!$E23,โรคขอบใบแห้ง!$G$5:$G$78)</f>
        <v>0</v>
      </c>
      <c r="T23" s="549">
        <f>SUMIF(โรคกาบใบแห้ง!$B$5:$B$81,ทดสอบ!$E23,โรคกาบใบแห้ง!$G$5:$G$81)</f>
        <v>0</v>
      </c>
      <c r="U23" s="549">
        <f>SUMIF(โรคใบจุดสีน้ำตาล!$B$5:$B$77,ทดสอบ!$E23,โรคใบจุดสีน้ำตาล!$G$5:$G$77)</f>
        <v>0</v>
      </c>
      <c r="V23" s="549">
        <f>SUMIF(หนอนกระทู้กล้า!$B$5:$B$76,ทดสอบ!$E23,หนอนกระทู้กล้า!$G$5:$G$76)</f>
        <v>0</v>
      </c>
      <c r="W23" s="549">
        <f>SUMIF(โรคใบขีดโปร่งแสง!$B$5:$B$81,ทดสอบ!$E23,โรคใบขีดโปร่งแสง!$G$5:$G$81)</f>
        <v>0</v>
      </c>
      <c r="X23" s="549">
        <f>SUMIF(โรคใบขีดสีน้ำตาล!$B$5:$B$77,ทดสอบ!$E23,โรคใบขีดสีน้ำตาล!$G$5:$G$77)</f>
        <v>0</v>
      </c>
      <c r="Y23" s="549">
        <f>SUMIF(หนอนกัดใบข้าว!$B$5:$B$81,ทดสอบ!$E23,หนอนกัดใบข้าว!$G$5:$G$81)</f>
        <v>0</v>
      </c>
      <c r="Z23" s="549">
        <f>SUMIF(แมลงหล่า!$B$5:$B$81,ทดสอบ!$E23,แมลงหล่า!$G$5:$G$81)</f>
        <v>0</v>
      </c>
      <c r="AA23" s="549">
        <f>SUMIF(แมลงบั่ว!$B$5:$B$77,ทดสอบ!$E23,แมลงบั่ว!$G$5:$G$77)</f>
        <v>0</v>
      </c>
      <c r="AB23" s="549">
        <f>SUMIF(โรคเมล็ดด่าง!$B$5:$B$81,ทดสอบ!$E23,โรคเมล็ดด่าง!$G$5:$G$81)</f>
        <v>0</v>
      </c>
      <c r="AC23" s="549">
        <f>SUMIF(ด้วงดำ!$B$5:$B$81,ทดสอบ!$E23,ด้วงดำ!$G$5:$G$81)</f>
        <v>0</v>
      </c>
      <c r="AD23" s="549">
        <f>SUMIF(ตั๊กแตนหนวดสั้น!$B$5:$B$81,ทดสอบ!$E23,ตั๊กแตนหนวดสั้น!$G$5:$G$81)</f>
        <v>0</v>
      </c>
      <c r="AE23" s="549">
        <f>SUMIF(หนอนกอข้าว!$B$5:$B$77,ทดสอบ!$E23,หนอนกอข้าว!$G$5:$G$77)</f>
        <v>0</v>
      </c>
      <c r="AF23" s="549">
        <f>SUMIF(หนอนกระทู้ข้าว!$B$5:$B$81,ทดสอบ!$E23,หนอนกระทู้ข้าว!$G$5:$G$81)</f>
        <v>0</v>
      </c>
      <c r="AG23" s="549">
        <f>SUMIF(โรคกาบใบเน่า!$B$5:$B$81,ทดสอบ!$E23,โรคกาบใบเน่า!$G$5:$G$81)</f>
        <v>0</v>
      </c>
      <c r="AH23" s="549">
        <f>SUMIF(เพลี้ยจั๊กจั่นสีเขียว!$B$5:$B$80,ทดสอบ!$E23,เพลี้ยจั๊กจั่นสีเขียว!$G$5:$G$80)</f>
        <v>0</v>
      </c>
      <c r="AI23" s="549">
        <f>SUMIF(หอยเชอรี่!$B$5:$B$81,ทดสอบ!$E23,หอยเชอรี่!$G$5:$G$81)</f>
        <v>0</v>
      </c>
      <c r="AJ23" s="549">
        <f>SUMIF(โรคใบสีส้ม!$B$5:$B$77,ทดสอบ!$E23,โรคใบสีส้ม!$G$5:$G$77)</f>
        <v>0</v>
      </c>
      <c r="AK23" s="563">
        <f t="shared" si="65"/>
        <v>200</v>
      </c>
      <c r="AL23" s="549">
        <f>SUMIF(หนอนหัวดำ!$B$6:$B$75,ทดสอบ!$E23,หนอนหัวดำ!$M$6:$M$75)</f>
        <v>0</v>
      </c>
      <c r="AM23" s="517">
        <f>SUMIF(แมลงดำหนาม!$B$6:$B$75,ทดสอบ!$E23,แมลงดำหนาม!$M$6:$M$75)</f>
        <v>0</v>
      </c>
      <c r="AN23" s="549">
        <f>SUMIF('ด้วงแรด มะพร้าว'!$B$6:$B$75,ทดสอบ!$E23,'ด้วงแรด มะพร้าว'!$I$6:$I$75)</f>
        <v>0</v>
      </c>
      <c r="AO23" s="549">
        <f>SUMIF(ด้วงงวง!$B$6:$B$75,ทดสอบ!$E23,ด้วงงวง!$I$6:$I$75)</f>
        <v>0</v>
      </c>
      <c r="AP23" s="549">
        <f>SUMIF(ไรสี่ขามะพร้าว!$B$6:$B$75,ทดสอบ!$E23,ไรสี่ขามะพร้าว!$I$6:$I$75)</f>
        <v>0</v>
      </c>
      <c r="AQ23" s="549">
        <f>SUMIF(หนอนพาราซา!$C$6:$C$67,ทดสอบ!$E23,หนอนพาราซา!$J$6:$J$67)</f>
        <v>0</v>
      </c>
      <c r="AR23" s="549">
        <f>SUMIF(หนอนกินใบมะพร้าว!$C$6:$C$67,ทดสอบ!$E23,หนอนกินใบมะพร้าว!$J$6:$J$67)</f>
        <v>0</v>
      </c>
      <c r="AS23" s="565">
        <f t="shared" si="53"/>
        <v>0</v>
      </c>
      <c r="AT23" s="549">
        <f>SUMIF('ด้วงแรด ปาล์ม'!$B$5:$B$73,ทดสอบ!$E23,'ด้วงแรด ปาล์ม'!$F$5:$F$73)</f>
        <v>0</v>
      </c>
      <c r="AU23" s="549">
        <f>SUMIF(หนอนปลอกเล็ก!$B$5:$B$73,ทดสอบ!$E23,หนอนปลอกเล็ก!$F$5:$F$73)</f>
        <v>0</v>
      </c>
      <c r="AV23" s="549">
        <f>SUMIF(ด้วงกุหลาบ!$B$5:$B$73,ทดสอบ!$E23,ด้วงกุหลาบ!$F$5:$F$73)</f>
        <v>0</v>
      </c>
      <c r="AW23" s="549">
        <f>SUMIF(โรคทะลายเน่า!$B$5:$B$73,ทดสอบ!$E23,โรคทะลายเน่า!$F$5:$F$73)</f>
        <v>0</v>
      </c>
      <c r="AX23" s="549">
        <f>SUMIF(โรคลำต้นเน่า!$B$5:$B$73,ทดสอบ!$E23,โรคลำต้นเน่า!$F$5:$F$73)</f>
        <v>0</v>
      </c>
      <c r="AY23" s="549">
        <f>SUMIF('โรคใบจุด ปาล์ม'!$B$5:$B$73,ทดสอบ!$E23,'โรคใบจุด ปาล์ม'!$F$5:$F$73)</f>
        <v>0</v>
      </c>
      <c r="AZ23" s="549">
        <f>SUMIF(โรคก้านทางใบเน่า!$C$5:$C$71,ทดสอบ!$E23,โรคก้านทางใบเน่า!$G$5:$G$71)</f>
        <v>0</v>
      </c>
      <c r="BA23" s="549">
        <f>SUMIF(หนอนหน้าแมว!$B$5:$B$73,ทดสอบ!$E23,หนอนหน้าแมว!$F$5:$F$73)</f>
        <v>0</v>
      </c>
      <c r="BB23" s="551">
        <f>SUMIF('หนอนหัวดำ ปาล์ม'!$B$5:$B$73,ทดสอบ!$E23,'หนอนหัวดำ ปาล์ม'!$F$5:$F$73)</f>
        <v>0</v>
      </c>
      <c r="BC23" s="549">
        <f>SUMIF('โรคใบจุดสาหร่าย ปาล์ม'!$B$5:$B$73,ทดสอบ!$E23,'โรคใบจุดสาหร่าย ปาล์ม'!$F$5:$F$73)</f>
        <v>0</v>
      </c>
      <c r="BD23" s="567">
        <f t="shared" si="54"/>
        <v>0</v>
      </c>
      <c r="BE23" s="549">
        <f>SUMIF(โรครากขาว!$B$5:$B$72,ทดสอบ!$E23,โรครากขาว!$F$5:$F$72)</f>
        <v>0</v>
      </c>
      <c r="BF23" s="549">
        <f>SUMIF(โรคใบร่วงยางพาราชนิดใหม่!$B$5:$B$72,ทดสอบ!$E23,โรคใบร่วงยางพาราชนิดใหม่!$F$5:$F$72)</f>
        <v>0</v>
      </c>
      <c r="BG23" s="549">
        <f>SUMIF(โรคใบร่วงยางพารา!$B$5:$B$72,ทดสอบ!$E23,โรคใบร่วงยางพารา!$F$5:$F$72)</f>
        <v>0</v>
      </c>
      <c r="BH23" s="549">
        <f>SUMIF(โรคราแป้งยางพารา!$B$5:$B$72,ทดสอบ!$E23,โรคราแป้งยางพารา!$F$5:$F$72)</f>
        <v>0</v>
      </c>
      <c r="BI23" s="551">
        <f>SUMIF(โรคเส้นดำยางพารา!$B$5:$B$72,ทดสอบ!$E23,โรคเส้นดำยางพารา!$F$5:$F$72)</f>
        <v>0</v>
      </c>
      <c r="BJ23" s="549">
        <f>SUMIF(โรคหน้ายางแห้ง!$B$5:$B$72,ทดสอบ!$E23,โรคหน้ายางแห้ง!$F$5:$F$72)</f>
        <v>0</v>
      </c>
      <c r="BK23" s="568">
        <f t="shared" si="55"/>
        <v>0</v>
      </c>
      <c r="BL23" s="549">
        <f>SUMIF(โรคราสนิม!$C$5:$C$64,ทดสอบ!$E23,โรคราสนิม!$G$5:$G$64)</f>
        <v>0</v>
      </c>
      <c r="BM23" s="549">
        <f>SUMIF(หนอนกาแฟสีแดง!$C$5:$C$64,ทดสอบ!$E23,หนอนกาแฟสีแดง!$G$5:$G$64)</f>
        <v>0</v>
      </c>
      <c r="BN23" s="549">
        <v>0</v>
      </c>
      <c r="BO23" s="549">
        <f ca="1">SUMIF(หนอนเจาะกิ่งลำต้น!$C$5:$C477,ทดสอบ!$E23,หนอนเจาะกิ่งลำต้น!$G$5:$G$64)</f>
        <v>0</v>
      </c>
      <c r="BP23" s="551">
        <f>SUMIF(มอดเจาะเมล็ดกาแฟ!$C$5:$C$64,ทดสอบ!$E23,มอดเจาะเมล็ดกาแฟ!$G$5:$G$64)</f>
        <v>0</v>
      </c>
      <c r="BQ23" s="549">
        <f>SUMIF('ด้วงหนวดยาว (กาแฟ)'!$C$5:$C$64,ทดสอบ!$E23,'ด้วงหนวดยาว (กาแฟ)'!$G$5:$G$64)</f>
        <v>0</v>
      </c>
      <c r="BR23" s="549">
        <f>SUMIF(มอดเจาะผลกาแฟ!$C$5:$C$64,ทดสอบ!$E23,มอดเจาะผลกาแฟ!$G$5:$G$64)</f>
        <v>0</v>
      </c>
      <c r="BS23" s="570">
        <f t="shared" ca="1" si="56"/>
        <v>0</v>
      </c>
      <c r="BT23" s="549">
        <f>SUMIF(เพลี้ยแป้งมัน!$B$5:$B$59,ทดสอบ!$E23,เพลี้ยแป้งมัน!$H$5:$H$59)</f>
        <v>0</v>
      </c>
      <c r="BU23" s="551">
        <f>SUMIF('โรคใบไหม้ (มัน)'!$B$5:$B$58,ทดสอบ!$E23,'โรคใบไหม้ (มัน)'!$H$5:$H$58)</f>
        <v>0</v>
      </c>
      <c r="BV23" s="549">
        <f>SUMIF(ไรแดง!$B$5:$B$59,ทดสอบ!$E23,ไรแดง!$H$5:$H$59)</f>
        <v>0</v>
      </c>
      <c r="BW23" s="549"/>
      <c r="BX23" s="549"/>
      <c r="BY23" s="549"/>
      <c r="BZ23" s="549"/>
      <c r="CA23" s="549"/>
      <c r="CB23" s="549">
        <f>SUMIF(โรคโคนเน่าหัวเน่า!$B$5:$B$59,ทดสอบ!$E23,โรคโคนเน่าหัวเน่า!$H$5:$H$59)</f>
        <v>0</v>
      </c>
      <c r="CC23" s="549"/>
      <c r="CD23" s="549">
        <f>SUMIF(โรคพุ่มแจ้!$B$5:$B$58,ทดสอบ!$E23,โรคพุ่มแจ้!$H$5:$H$58)</f>
        <v>0</v>
      </c>
      <c r="CE23" s="549">
        <f>SUMIF(โรคใบด่างมันสำปะหลัง!$B$5:$B$59,ทดสอบ!$E23,โรคใบด่างมันสำปะหลัง!$H$5:$H$59)</f>
        <v>0</v>
      </c>
      <c r="CF23" s="563">
        <f t="shared" si="50"/>
        <v>0</v>
      </c>
      <c r="CG23" s="549">
        <f>SUMIF(หนอนกออ้อย!$B$5:$B$48,ทดสอบ!$E23,หนอนกออ้อย!$G$5:$G$48)</f>
        <v>0</v>
      </c>
      <c r="CH23" s="549">
        <f>SUMIF('ด้วงหนวดยาว อ้อย'!$B$5:$B$48,ทดสอบ!$E23,'ด้วงหนวดยาว อ้อย'!$G$5:$G$48)</f>
        <v>0</v>
      </c>
      <c r="CI23" s="549"/>
      <c r="CJ23" s="549"/>
      <c r="CK23" s="549"/>
      <c r="CL23" s="549"/>
      <c r="CM23" s="549"/>
      <c r="CN23" s="549"/>
      <c r="CO23" s="549"/>
      <c r="CP23" s="549"/>
      <c r="CQ23" s="549"/>
      <c r="CR23" s="549"/>
      <c r="CS23" s="549">
        <f>SUMIF('โรคแส้ดำ อ้อย '!$B$5:$B$48,ทดสอบ!$E23,'โรคแส้ดำ อ้อย '!$G$5:$G$48)</f>
        <v>0</v>
      </c>
      <c r="CT23" s="549">
        <f>SUMIF('โรคใบขาว อ้อย'!$B$5:$B$48,ทดสอบ!$E23,'โรคใบขาว อ้อย'!$G$5:$G$48)</f>
        <v>0</v>
      </c>
      <c r="CU23" s="549"/>
      <c r="CV23" s="565">
        <f t="shared" si="57"/>
        <v>0</v>
      </c>
      <c r="CW23" s="549"/>
      <c r="CX23" s="549">
        <f>SUMIF('หนอนกระทู้ข้าวโพดลายจุด (FAW)'!$B$5:$B$54,ทดสอบ!$E23,'หนอนกระทู้ข้าวโพดลายจุด (FAW)'!$F$5:$F$54)</f>
        <v>0</v>
      </c>
      <c r="CY23" s="549">
        <f>SUMIF(โรคฝักเน่า!$C$5:$C$57,ทดสอบ!$E23,โรคฝักเน่า!$G$5:$G$57)</f>
        <v>0</v>
      </c>
      <c r="CZ23" s="549"/>
      <c r="DA23" s="549"/>
      <c r="DB23" s="549"/>
      <c r="DC23" s="549"/>
      <c r="DD23" s="549"/>
      <c r="DE23" s="549"/>
      <c r="DF23" s="572">
        <f t="shared" si="51"/>
        <v>0</v>
      </c>
      <c r="DG23" s="549">
        <f>SUMIF(โรคเหี่ยว!$B$5:$B$65,ทดสอบ!$E23,โรคเหี่ยว!$E$5:$E$65)</f>
        <v>0</v>
      </c>
      <c r="DH23" s="549"/>
      <c r="DI23" s="549"/>
      <c r="DJ23" s="549"/>
      <c r="DK23" s="549"/>
      <c r="DL23" s="574">
        <f t="shared" si="58"/>
        <v>0</v>
      </c>
      <c r="DM23" s="549"/>
      <c r="DN23" s="549"/>
      <c r="DO23" s="549"/>
      <c r="DP23" s="549"/>
      <c r="DQ23" s="549"/>
      <c r="DR23" s="550">
        <f t="shared" si="59"/>
        <v>0</v>
      </c>
      <c r="DS23" s="549"/>
      <c r="DT23" s="549"/>
      <c r="DU23" s="549">
        <f>SUMIF('เพลี้ยไฟ ทุเรียน'!$B$5:$B$81,ทดสอบ!$E23,'เพลี้ยไฟ ทุเรียน'!$F$5:$F$81)</f>
        <v>0</v>
      </c>
      <c r="DV23" s="549">
        <f>SUMIF('เพลี้ยแป้ง ทุเรียน'!$B$5:$B$81,ทดสอบ!$E23,'เพลี้ยแป้ง ทุเรียน'!$F$5:$F$81)</f>
        <v>0</v>
      </c>
      <c r="DW23" s="549">
        <f>SUMIF(เพลี้ยไก่แจ้ทุเรียน!$B$5:$B$81,ทดสอบ!$E23,เพลี้ยไก่แจ้ทุเรียน!$F$5:$F$81)</f>
        <v>0</v>
      </c>
      <c r="DX23" s="549">
        <f>SUMIF(เพลี้ยหอยเกล็ด!$B$5:$B$81,ทดสอบ!$E23,เพลี้ยหอยเกล็ด!$F$5:$F$81)</f>
        <v>0</v>
      </c>
      <c r="DY23" s="549">
        <f>SUMIF(เพลี้ยจั๊กจั่นฝอย!$B$5:$B$81,ทดสอบ!$E23,เพลี้ยจั๊กจั่นฝอย!$F$5:$F$81)</f>
        <v>0</v>
      </c>
      <c r="DZ23" s="549">
        <f>SUMIF(หนอนเจาะเมล็ดทุเรียน!$B$5:$B$81,ทดสอบ!$E23,หนอนเจาะเมล็ดทุเรียน!$F$5:$F$81)</f>
        <v>0</v>
      </c>
      <c r="EA23" s="549">
        <f>SUMIF(ไรแดงทุเรียน!$B$5:$B$81,ทดสอบ!$E23,ไรแดงทุเรียน!$F$5:$F$81)</f>
        <v>0</v>
      </c>
      <c r="EB23" s="549"/>
      <c r="EC23" s="549">
        <f>SUMIF(โรครากเน่าโคนเน่า!$B$5:$B$81,ทดสอบ!$E23,โรครากเน่าโคนเน่า!$F$5:$F$81)</f>
        <v>0</v>
      </c>
      <c r="ED23" s="549">
        <f>SUMIF('โรคราดำ ทุเรียน'!$B$5:$B$81,ทดสอบ!$E23,'โรคราดำ ทุเรียน'!$F$5:$F$81)</f>
        <v>0</v>
      </c>
      <c r="EE23" s="549"/>
      <c r="EF23" s="549">
        <f>SUMIF(โรคผลเน่า!$B$6:$B$82,ทดสอบ!$E23,โรคผลเน่า!$F$6:$F$82)</f>
        <v>0</v>
      </c>
      <c r="EG23" s="549">
        <f>SUMIF(โรคราสีชมพู!$B$5:$B$81,ทดสอบ!$E23,โรคราสีชมพู!$F$5:$F$81)</f>
        <v>0</v>
      </c>
      <c r="EH23" s="549">
        <f>SUMIF(โรคใบติดหรือใบไหม้!$B$5:$B$81,ทดสอบ!$E23,โรคใบติดหรือใบไหม้!$F$5:$F$81)</f>
        <v>0</v>
      </c>
      <c r="EI23" s="549"/>
      <c r="EJ23" s="549">
        <f>SUMIF('โรคใบจุดสาหร่าย (durian)'!$B$5:$B$81,ทดสอบ!$E23,'โรคใบจุดสาหร่าย (durian)'!$F$5:$F$81)</f>
        <v>0</v>
      </c>
      <c r="EK23" s="549">
        <f>SUMIF(มอดเจาะลำต้นทุเรียน!$B$5:$B$81,ทดสอบ!$E23,มอดเจาะลำต้นทุเรียน!$F$5:$F$81)</f>
        <v>0</v>
      </c>
      <c r="EL23" s="549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549">
        <f>SUMIF(หนอนกินใบทุเรียน!$B$5:$B$81,ทดสอบ!$E23,หนอนกินใบทุเรียน!$F$5:$F$81)</f>
        <v>0</v>
      </c>
      <c r="EN23" s="549">
        <f>SUMIF(โรคกิ่งแห้งทุเรียน!$B$5:$B$81,ทดสอบ!$E23,โรคกิ่งแห้งทุเรียน!$F$5:$F$81)</f>
        <v>0</v>
      </c>
      <c r="EO23" s="551">
        <f>SUMIF(โรคแอนแทรกโนสทุเรียน!$B$5:$B$81,ทดสอบ!$E23,โรคแอนแทรกโนสทุเรียน!$F$5:$F$81)</f>
        <v>0</v>
      </c>
      <c r="EP23" s="549">
        <f>SUMIF(หนอนเจาะผล!$B$5:$B$81,ทดสอบ!$E23,หนอนเจาะผล!$F$5:$F$81)</f>
        <v>0</v>
      </c>
      <c r="EQ23" s="563">
        <f t="shared" ca="1" si="60"/>
        <v>0</v>
      </c>
      <c r="ER23" s="549"/>
      <c r="ES23" s="549">
        <f>SUMIF('เพลี้ยไฟ (เงาะ)'!$B$5:$B$76,ทดสอบ!$E23,'เพลี้ยไฟ (เงาะ)'!$F$5:$F$76)</f>
        <v>0</v>
      </c>
      <c r="ET23" s="517">
        <f>SUMIF('เพลี้ยแป้ง (เงาะ)'!$B$5:$B$75,ทดสอบ!$E23,'เพลี้ยแป้ง (เงาะ)'!$F$5:$F$75)</f>
        <v>0</v>
      </c>
      <c r="EU23" s="549">
        <f>SUMIF(หนอนคืบกินใบ!$B$5:$B$75,ทดสอบ!$E23,หนอนคืบกินใบ!$F$5:$F$75)</f>
        <v>0</v>
      </c>
      <c r="EV23" s="549">
        <f>SUMIF('โรคราแป้ง (เงาะ)'!$B$5:$B$75,ทดสอบ!$E23,'โรคราแป้ง (เงาะ)'!$F$5:$F$75)</f>
        <v>0</v>
      </c>
      <c r="EW23" s="549"/>
      <c r="EX23" s="549">
        <f>SUMIF('โรคขอบใบแห้ง (เงาะ)'!$B$5:$B$76,ทดสอบ!$E23,'โรคขอบใบแห้ง (เงาะ)'!$F$5:$F$76)</f>
        <v>0</v>
      </c>
      <c r="EY23" s="549">
        <f>SUMIF(หนอนกินช่อดอก!$B$5:$B$76,ทดสอบ!$E23,หนอนกินช่อดอก!$F$5:$F$76)</f>
        <v>0</v>
      </c>
      <c r="EZ23" s="549">
        <f>SUMIF('โรคใบจุดสาหร่าย(เงาะ)'!$B$5:$B$75,ทดสอบ!$E23,'โรคใบจุดสาหร่าย(เงาะ)'!$F$5:$F$75)</f>
        <v>0</v>
      </c>
      <c r="FA23" s="567">
        <f t="shared" si="61"/>
        <v>0</v>
      </c>
      <c r="FB23" s="549">
        <f>SUMIF('เพลี้ยไฟ (mangosteen)'!$B$5:$B$69,ทดสอบ!$E23,'เพลี้ยไฟ (mangosteen)'!$F$5:$F$69)</f>
        <v>0</v>
      </c>
      <c r="FC23" s="549">
        <f>SUMIF(หนอนชอนใบ!$B$5:$B$69,ทดสอบ!$E23,หนอนชอนใบ!$F$5:$F$69)</f>
        <v>0</v>
      </c>
      <c r="FD23" s="549">
        <f>SUMIF(หนอนกินใบ!$B$5:$B$69,ทดสอบ!$E23,หนอนกินใบ!$F$5:$F$69)</f>
        <v>0</v>
      </c>
      <c r="FE23" s="549">
        <f>SUMIF('ไรแดง(มังคุด)'!$B$5:$B$76,ทดสอบ!$E23,'ไรแดง(มังคุด)'!$F$5:$F$76)</f>
        <v>0</v>
      </c>
      <c r="FF23" s="549">
        <f>SUMIF(โรคแอนแทรคโนส!$B$5:$B$76,ทดสอบ!$E23,โรคแอนแทรคโนส!$F$5:$F$76)</f>
        <v>0</v>
      </c>
      <c r="FG23" s="549">
        <f>SUMIF('โรคใบจุดสาหร่าย (mangosteen)'!$B$5:$B$69,ทดสอบ!$E23,'โรคใบจุดสาหร่าย (mangosteen)'!$F$5:$F$69)</f>
        <v>0</v>
      </c>
      <c r="FH23" s="549">
        <f>SUMIF(โรคใบแห้งและขอบใบแห้ง!$B$5:$B$76,ทดสอบ!$E23,โรคใบแห้งและขอบใบแห้ง!$F$5:$F$76)</f>
        <v>0</v>
      </c>
      <c r="FI23" s="549">
        <f>SUMIF(เพลี้ยแป้ง!$B$5:$B$76,ทดสอบ!$E23,เพลี้ยแป้ง!$F$5:$F$76)</f>
        <v>0</v>
      </c>
      <c r="FJ23" s="549">
        <f>SUMIF('โรคใบจุด (mangosteen)'!$B$5:$B$69,ทดสอบ!$E23,'โรคใบจุด (mangosteen)'!$F$5:$F$69)</f>
        <v>0</v>
      </c>
      <c r="FK23" s="576">
        <f t="shared" si="62"/>
        <v>0</v>
      </c>
      <c r="FL23" s="549">
        <f>SUMIF(โรคพุ่มไม้กวาด!$B$5:$B$79,ทดสอบ!$E23,โรคพุ่มไม้กวาด!$F$5:$F$79)</f>
        <v>0</v>
      </c>
      <c r="FM23" s="549">
        <f>SUMIF('เพลี้ยแป้ง (ลำไย)'!$B$5:$B$76,ทดสอบ!$E23,'เพลี้ยแป้ง (ลำไย)'!$F$5:$F$76)</f>
        <v>0</v>
      </c>
      <c r="FN23" s="549">
        <f>SUMIF('โรคราดำ (ลำไย)'!$B$5:$B$79,ทดสอบ!$E23,'โรคราดำ (ลำไย)'!$F$5:$F$79)</f>
        <v>0</v>
      </c>
      <c r="FO23" s="549">
        <f>SUMIF('หนอนคืบกินใบ (ลำไย)'!$B$5:$B$76,ทดสอบ!$E23,'หนอนคืบกินใบ (ลำไย)'!$F$5:$F$76)</f>
        <v>0</v>
      </c>
      <c r="FP23" s="549">
        <f>SUMIF(ไรกำมะหยี่!$B$5:$B$79,ทดสอบ!$E23,ไรกำมะหยี่!$F$5:$F$79)</f>
        <v>0</v>
      </c>
      <c r="FQ23" s="549">
        <f>SUMIF(หนอนม้วนใบ!$B$5:$B$79,ทดสอบ!$E23,หนอนม้วนใบ!$F$5:$F$79)</f>
        <v>0</v>
      </c>
      <c r="FR23" s="549">
        <f>SUMIF(หนอนเจาะกิ่งและลำต้น!$B$5:$B$80,ทดสอบ!$E23,หนอนเจาะกิ่งและลำต้น!$F$5:$F$80)</f>
        <v>0</v>
      </c>
      <c r="FS23" s="549">
        <f>SUMIF(เพลี้ยไฟลำไย!$B$5:$B$76,ทดสอบ!$E23,เพลี้ยไฟลำไย!$F$5:$F$76)</f>
        <v>0</v>
      </c>
      <c r="FT23" s="549">
        <f>SUMIF(หนอนกินดอกลำไย!$B$5:$B$76,ทดสอบ!$E23,หนอนกินดอกลำไย!$F$5:$F$76)</f>
        <v>0</v>
      </c>
      <c r="FU23" s="549">
        <f>SUMIF(มวนลำไย!$B$5:$B$79,ทดสอบ!$E23,มวนลำไย!$F$5:$F$79)</f>
        <v>0</v>
      </c>
      <c r="FV23" s="578">
        <f t="shared" si="63"/>
        <v>0</v>
      </c>
      <c r="FW23" s="550">
        <f t="shared" ca="1" si="52"/>
        <v>200</v>
      </c>
      <c r="FX23" s="353">
        <f t="shared" ca="1" si="6"/>
        <v>200</v>
      </c>
      <c r="FY23" s="388">
        <f t="shared" ca="1" si="31"/>
        <v>0</v>
      </c>
      <c r="FZ23" s="385"/>
    </row>
    <row r="24" spans="1:184" s="110" customFormat="1" x14ac:dyDescent="0.55000000000000004">
      <c r="A24" s="303">
        <v>0</v>
      </c>
      <c r="B24" s="303">
        <f t="shared" ca="1" si="49"/>
        <v>1</v>
      </c>
      <c r="C24" s="303">
        <f ca="1">IF(B24=1,SUBTOTAL(2,$B$10:B24),"")</f>
        <v>14</v>
      </c>
      <c r="D24" s="279">
        <f t="shared" ca="1" si="64"/>
        <v>14</v>
      </c>
      <c r="E24" s="280" t="s">
        <v>130</v>
      </c>
      <c r="F24" s="295"/>
      <c r="G24" s="295"/>
      <c r="H24" s="295"/>
      <c r="I24" s="295"/>
      <c r="J24" s="291"/>
      <c r="K24" s="549">
        <f>SUMIF(หนอนห่อใบข้าว!$B$5:$B$76,ทดสอบ!$E24,หนอนห่อใบข้าว!$G$5:$G$76)</f>
        <v>0</v>
      </c>
      <c r="L24" s="549">
        <f>SUMIF(เพลี้ยกระโดดหลังขาว!$B$5:$B$76,ทดสอบ!$E24,เพลี้ยกระโดดหลังขาว!$G$5:$G$76)</f>
        <v>0</v>
      </c>
      <c r="M24" s="549">
        <f>SUMIF(โรคไหม้ข้าว!$B$5:$B$76,ทดสอบ!$E24,โรคไหม้ข้าว!$G$5:$G$76)</f>
        <v>0</v>
      </c>
      <c r="N24" s="549">
        <f>SUMIF(แมลงหวี่ขาว!$B$5:$B$76,ทดสอบ!$E24,แมลงหวี่ขาว!$G$5:$G$76)</f>
        <v>0</v>
      </c>
      <c r="O24" s="549">
        <f>SUMIF(เพลี้ยกระโดดสีน้ำตาล!$B$5:$B$77,ทดสอบ!$E24,เพลี้ยกระโดดสีน้ำตาล!$G$5:$G$77)</f>
        <v>0</v>
      </c>
      <c r="P24" s="549">
        <f>SUMIF(แมลงสิง!$B$5:$B$81,ทดสอบ!$E24,แมลงสิง!$G$5:$G$81)</f>
        <v>0</v>
      </c>
      <c r="Q24" s="549">
        <f>SUMIF(เพลี้ยไฟ!$B$5:$B$76,ทดสอบ!$E24,เพลี้ยไฟ!$G$5:$G$76)</f>
        <v>0</v>
      </c>
      <c r="R24" s="549">
        <f>SUMIF(แมลงดำหนาม1!$B$5:$B$81,ทดสอบ!$E24,แมลงดำหนาม1!$G$5:$G$81)</f>
        <v>0</v>
      </c>
      <c r="S24" s="549">
        <f>SUMIF(โรคขอบใบแห้ง!$B$5:$B$78,ทดสอบ!$E24,โรคขอบใบแห้ง!$G$5:$G$78)</f>
        <v>0</v>
      </c>
      <c r="T24" s="549">
        <f>SUMIF(โรคกาบใบแห้ง!$B$5:$B$81,ทดสอบ!$E24,โรคกาบใบแห้ง!$G$5:$G$81)</f>
        <v>0</v>
      </c>
      <c r="U24" s="549">
        <f>SUMIF(โรคใบจุดสีน้ำตาล!$B$5:$B$77,ทดสอบ!$E24,โรคใบจุดสีน้ำตาล!$G$5:$G$77)</f>
        <v>0</v>
      </c>
      <c r="V24" s="549">
        <f>SUMIF(หนอนกระทู้กล้า!$B$5:$B$76,ทดสอบ!$E24,หนอนกระทู้กล้า!$G$5:$G$76)</f>
        <v>0</v>
      </c>
      <c r="W24" s="549">
        <f>SUMIF(โรคใบขีดโปร่งแสง!$B$5:$B$81,ทดสอบ!$E24,โรคใบขีดโปร่งแสง!$G$5:$G$81)</f>
        <v>0</v>
      </c>
      <c r="X24" s="549">
        <f>SUMIF(โรคใบขีดสีน้ำตาล!$B$5:$B$77,ทดสอบ!$E24,โรคใบขีดสีน้ำตาล!$G$5:$G$77)</f>
        <v>0</v>
      </c>
      <c r="Y24" s="549">
        <f>SUMIF(หนอนกัดใบข้าว!$B$5:$B$81,ทดสอบ!$E24,หนอนกัดใบข้าว!$G$5:$G$81)</f>
        <v>0</v>
      </c>
      <c r="Z24" s="549">
        <f>SUMIF(แมลงหล่า!$B$5:$B$81,ทดสอบ!$E24,แมลงหล่า!$G$5:$G$81)</f>
        <v>0</v>
      </c>
      <c r="AA24" s="549">
        <f>SUMIF(แมลงบั่ว!$B$5:$B$77,ทดสอบ!$E24,แมลงบั่ว!$G$5:$G$77)</f>
        <v>0</v>
      </c>
      <c r="AB24" s="549">
        <f>SUMIF(โรคเมล็ดด่าง!$B$5:$B$81,ทดสอบ!$E24,โรคเมล็ดด่าง!$G$5:$G$81)</f>
        <v>0</v>
      </c>
      <c r="AC24" s="549">
        <f>SUMIF(ด้วงดำ!$B$5:$B$81,ทดสอบ!$E24,ด้วงดำ!$G$5:$G$81)</f>
        <v>0</v>
      </c>
      <c r="AD24" s="549">
        <f>SUMIF(ตั๊กแตนหนวดสั้น!$B$5:$B$81,ทดสอบ!$E24,ตั๊กแตนหนวดสั้น!$G$5:$G$81)</f>
        <v>0</v>
      </c>
      <c r="AE24" s="549">
        <f>SUMIF(หนอนกอข้าว!$B$5:$B$77,ทดสอบ!$E24,หนอนกอข้าว!$G$5:$G$77)</f>
        <v>0</v>
      </c>
      <c r="AF24" s="549">
        <f>SUMIF(หนอนกระทู้ข้าว!$B$5:$B$81,ทดสอบ!$E24,หนอนกระทู้ข้าว!$G$5:$G$81)</f>
        <v>0</v>
      </c>
      <c r="AG24" s="549">
        <f>SUMIF(โรคกาบใบเน่า!$B$5:$B$81,ทดสอบ!$E24,โรคกาบใบเน่า!$G$5:$G$81)</f>
        <v>0</v>
      </c>
      <c r="AH24" s="549">
        <f>SUMIF(เพลี้ยจั๊กจั่นสีเขียว!$B$5:$B$80,ทดสอบ!$E24,เพลี้ยจั๊กจั่นสีเขียว!$G$5:$G$80)</f>
        <v>0</v>
      </c>
      <c r="AI24" s="549">
        <f>SUMIF(หอยเชอรี่!$B$5:$B$81,ทดสอบ!$E24,หอยเชอรี่!$G$5:$G$81)</f>
        <v>0</v>
      </c>
      <c r="AJ24" s="549">
        <f>SUMIF(โรคใบสีส้ม!$B$5:$B$77,ทดสอบ!$E24,โรคใบสีส้ม!$G$5:$G$77)</f>
        <v>0</v>
      </c>
      <c r="AK24" s="563">
        <f t="shared" si="65"/>
        <v>0</v>
      </c>
      <c r="AL24" s="549">
        <f>SUMIF(หนอนหัวดำ!$B$6:$B$75,ทดสอบ!$E24,หนอนหัวดำ!$M$6:$M$75)</f>
        <v>1.26</v>
      </c>
      <c r="AM24" s="517">
        <f>SUMIF(แมลงดำหนาม!$B$6:$B$75,ทดสอบ!$E24,แมลงดำหนาม!$M$6:$M$75)</f>
        <v>0</v>
      </c>
      <c r="AN24" s="549">
        <f>SUMIF('ด้วงแรด มะพร้าว'!$B$6:$B$75,ทดสอบ!$E24,'ด้วงแรด มะพร้าว'!$I$6:$I$75)</f>
        <v>0</v>
      </c>
      <c r="AO24" s="549">
        <f>SUMIF(ด้วงงวง!$B$6:$B$75,ทดสอบ!$E24,ด้วงงวง!$I$6:$I$75)</f>
        <v>0</v>
      </c>
      <c r="AP24" s="549">
        <f>SUMIF(ไรสี่ขามะพร้าว!$B$6:$B$75,ทดสอบ!$E24,ไรสี่ขามะพร้าว!$I$6:$I$75)</f>
        <v>0</v>
      </c>
      <c r="AQ24" s="549">
        <f>SUMIF(หนอนพาราซา!$C$6:$C$67,ทดสอบ!$E24,หนอนพาราซา!$J$6:$J$67)</f>
        <v>0</v>
      </c>
      <c r="AR24" s="549">
        <f>SUMIF(หนอนกินใบมะพร้าว!$C$6:$C$67,ทดสอบ!$E24,หนอนกินใบมะพร้าว!$J$6:$J$67)</f>
        <v>0</v>
      </c>
      <c r="AS24" s="565">
        <f t="shared" si="53"/>
        <v>1.26</v>
      </c>
      <c r="AT24" s="549">
        <f>SUMIF('ด้วงแรด ปาล์ม'!$B$5:$B$73,ทดสอบ!$E24,'ด้วงแรด ปาล์ม'!$F$5:$F$73)</f>
        <v>0</v>
      </c>
      <c r="AU24" s="549">
        <f>SUMIF(หนอนปลอกเล็ก!$B$5:$B$73,ทดสอบ!$E24,หนอนปลอกเล็ก!$F$5:$F$73)</f>
        <v>0</v>
      </c>
      <c r="AV24" s="549">
        <f>SUMIF(ด้วงกุหลาบ!$B$5:$B$73,ทดสอบ!$E24,ด้วงกุหลาบ!$F$5:$F$73)</f>
        <v>0</v>
      </c>
      <c r="AW24" s="549">
        <f>SUMIF(โรคทะลายเน่า!$B$5:$B$73,ทดสอบ!$E24,โรคทะลายเน่า!$F$5:$F$73)</f>
        <v>0</v>
      </c>
      <c r="AX24" s="549">
        <f>SUMIF(โรคลำต้นเน่า!$B$5:$B$73,ทดสอบ!$E24,โรคลำต้นเน่า!$F$5:$F$73)</f>
        <v>0</v>
      </c>
      <c r="AY24" s="549">
        <f>SUMIF('โรคใบจุด ปาล์ม'!$B$5:$B$73,ทดสอบ!$E24,'โรคใบจุด ปาล์ม'!$F$5:$F$73)</f>
        <v>0</v>
      </c>
      <c r="AZ24" s="549">
        <f>SUMIF(โรคก้านทางใบเน่า!$C$5:$C$71,ทดสอบ!$E24,โรคก้านทางใบเน่า!$G$5:$G$71)</f>
        <v>0</v>
      </c>
      <c r="BA24" s="549">
        <f>SUMIF(หนอนหน้าแมว!$B$5:$B$73,ทดสอบ!$E24,หนอนหน้าแมว!$F$5:$F$73)</f>
        <v>0</v>
      </c>
      <c r="BB24" s="551">
        <f>SUMIF('หนอนหัวดำ ปาล์ม'!$B$5:$B$73,ทดสอบ!$E24,'หนอนหัวดำ ปาล์ม'!$F$5:$F$73)</f>
        <v>0</v>
      </c>
      <c r="BC24" s="549">
        <f>SUMIF('โรคใบจุดสาหร่าย ปาล์ม'!$B$5:$B$73,ทดสอบ!$E24,'โรคใบจุดสาหร่าย ปาล์ม'!$F$5:$F$73)</f>
        <v>0</v>
      </c>
      <c r="BD24" s="567">
        <f t="shared" si="54"/>
        <v>0</v>
      </c>
      <c r="BE24" s="549">
        <f>SUMIF(โรครากขาว!$B$5:$B$72,ทดสอบ!$E24,โรครากขาว!$F$5:$F$72)</f>
        <v>0</v>
      </c>
      <c r="BF24" s="549">
        <f>SUMIF(โรคใบร่วงยางพาราชนิดใหม่!$B$5:$B$72,ทดสอบ!$E24,โรคใบร่วงยางพาราชนิดใหม่!$F$5:$F$72)</f>
        <v>2000.72</v>
      </c>
      <c r="BG24" s="549">
        <f>SUMIF(โรคใบร่วงยางพารา!$B$5:$B$72,ทดสอบ!$E24,โรคใบร่วงยางพารา!$F$5:$F$72)</f>
        <v>250</v>
      </c>
      <c r="BH24" s="549">
        <f>SUMIF(โรคราแป้งยางพารา!$B$5:$B$72,ทดสอบ!$E24,โรคราแป้งยางพารา!$F$5:$F$72)</f>
        <v>0</v>
      </c>
      <c r="BI24" s="551">
        <f>SUMIF(โรคเส้นดำยางพารา!$B$5:$B$72,ทดสอบ!$E24,โรคเส้นดำยางพารา!$F$5:$F$72)</f>
        <v>0</v>
      </c>
      <c r="BJ24" s="549">
        <f>SUMIF(โรคหน้ายางแห้ง!$B$5:$B$72,ทดสอบ!$E24,โรคหน้ายางแห้ง!$F$5:$F$72)</f>
        <v>0</v>
      </c>
      <c r="BK24" s="568">
        <f t="shared" si="55"/>
        <v>2250.7200000000003</v>
      </c>
      <c r="BL24" s="549">
        <f>SUMIF(โรคราสนิม!$C$5:$C$64,ทดสอบ!$E24,โรคราสนิม!$G$5:$G$64)</f>
        <v>0</v>
      </c>
      <c r="BM24" s="549">
        <f>SUMIF(หนอนกาแฟสีแดง!$C$5:$C$64,ทดสอบ!$E24,หนอนกาแฟสีแดง!$G$5:$G$64)</f>
        <v>0</v>
      </c>
      <c r="BN24" s="549">
        <v>0</v>
      </c>
      <c r="BO24" s="549">
        <f ca="1">SUMIF(หนอนเจาะกิ่งลำต้น!$C$5:$C478,ทดสอบ!$E24,หนอนเจาะกิ่งลำต้น!$G$5:$G$64)</f>
        <v>0</v>
      </c>
      <c r="BP24" s="551">
        <f>SUMIF(มอดเจาะเมล็ดกาแฟ!$C$5:$C$64,ทดสอบ!$E24,มอดเจาะเมล็ดกาแฟ!$G$5:$G$64)</f>
        <v>0</v>
      </c>
      <c r="BQ24" s="549">
        <f>SUMIF('ด้วงหนวดยาว (กาแฟ)'!$C$5:$C$64,ทดสอบ!$E24,'ด้วงหนวดยาว (กาแฟ)'!$G$5:$G$64)</f>
        <v>0</v>
      </c>
      <c r="BR24" s="549">
        <f>SUMIF(มอดเจาะผลกาแฟ!$C$5:$C$64,ทดสอบ!$E24,มอดเจาะผลกาแฟ!$G$5:$G$64)</f>
        <v>0</v>
      </c>
      <c r="BS24" s="570">
        <f t="shared" ca="1" si="56"/>
        <v>0</v>
      </c>
      <c r="BT24" s="549">
        <f>SUMIF(เพลี้ยแป้งมัน!$B$5:$B$59,ทดสอบ!$E24,เพลี้ยแป้งมัน!$H$5:$H$59)</f>
        <v>0</v>
      </c>
      <c r="BU24" s="551">
        <f>SUMIF('โรคใบไหม้ (มัน)'!$B$5:$B$58,ทดสอบ!$E24,'โรคใบไหม้ (มัน)'!$H$5:$H$58)</f>
        <v>0</v>
      </c>
      <c r="BV24" s="549">
        <f>SUMIF(ไรแดง!$B$5:$B$59,ทดสอบ!$E24,ไรแดง!$H$5:$H$59)</f>
        <v>0</v>
      </c>
      <c r="BW24" s="549"/>
      <c r="BX24" s="549"/>
      <c r="BY24" s="549"/>
      <c r="BZ24" s="549"/>
      <c r="CA24" s="549"/>
      <c r="CB24" s="549">
        <f>SUMIF(โรคโคนเน่าหัวเน่า!$B$5:$B$59,ทดสอบ!$E24,โรคโคนเน่าหัวเน่า!$H$5:$H$59)</f>
        <v>0</v>
      </c>
      <c r="CC24" s="549"/>
      <c r="CD24" s="549">
        <f>SUMIF(โรคพุ่มแจ้!$B$5:$B$58,ทดสอบ!$E24,โรคพุ่มแจ้!$H$5:$H$58)</f>
        <v>0</v>
      </c>
      <c r="CE24" s="549">
        <f>SUMIF(โรคใบด่างมันสำปะหลัง!$B$5:$B$59,ทดสอบ!$E24,โรคใบด่างมันสำปะหลัง!$H$5:$H$59)</f>
        <v>191.25</v>
      </c>
      <c r="CF24" s="563">
        <f t="shared" si="50"/>
        <v>191.25</v>
      </c>
      <c r="CG24" s="549">
        <f>SUMIF(หนอนกออ้อย!$B$5:$B$48,ทดสอบ!$E24,หนอนกออ้อย!$G$5:$G$48)</f>
        <v>0</v>
      </c>
      <c r="CH24" s="549">
        <f>SUMIF('ด้วงหนวดยาว อ้อย'!$B$5:$B$48,ทดสอบ!$E24,'ด้วงหนวดยาว อ้อย'!$G$5:$G$48)</f>
        <v>0</v>
      </c>
      <c r="CI24" s="549"/>
      <c r="CJ24" s="549"/>
      <c r="CK24" s="549"/>
      <c r="CL24" s="549"/>
      <c r="CM24" s="549"/>
      <c r="CN24" s="549"/>
      <c r="CO24" s="549"/>
      <c r="CP24" s="549"/>
      <c r="CQ24" s="549"/>
      <c r="CR24" s="549"/>
      <c r="CS24" s="549">
        <f>SUMIF('โรคแส้ดำ อ้อย '!$B$5:$B$48,ทดสอบ!$E24,'โรคแส้ดำ อ้อย '!$G$5:$G$48)</f>
        <v>0</v>
      </c>
      <c r="CT24" s="549">
        <f>SUMIF('โรคใบขาว อ้อย'!$B$5:$B$48,ทดสอบ!$E24,'โรคใบขาว อ้อย'!$G$5:$G$48)</f>
        <v>0</v>
      </c>
      <c r="CU24" s="549"/>
      <c r="CV24" s="565">
        <f t="shared" si="57"/>
        <v>0</v>
      </c>
      <c r="CW24" s="549"/>
      <c r="CX24" s="549">
        <f>SUMIF('หนอนกระทู้ข้าวโพดลายจุด (FAW)'!$B$5:$B$54,ทดสอบ!$E24,'หนอนกระทู้ข้าวโพดลายจุด (FAW)'!$F$5:$F$54)</f>
        <v>0</v>
      </c>
      <c r="CY24" s="549">
        <f>SUMIF(โรคฝักเน่า!$C$5:$C$57,ทดสอบ!$E24,โรคฝักเน่า!$G$5:$G$57)</f>
        <v>0</v>
      </c>
      <c r="CZ24" s="549"/>
      <c r="DA24" s="549"/>
      <c r="DB24" s="549"/>
      <c r="DC24" s="549"/>
      <c r="DD24" s="549"/>
      <c r="DE24" s="549"/>
      <c r="DF24" s="572">
        <f t="shared" si="51"/>
        <v>0</v>
      </c>
      <c r="DG24" s="549">
        <f>SUMIF(โรคเหี่ยว!$B$5:$B$65,ทดสอบ!$E24,โรคเหี่ยว!$E$5:$E$65)</f>
        <v>0</v>
      </c>
      <c r="DH24" s="549"/>
      <c r="DI24" s="549"/>
      <c r="DJ24" s="549"/>
      <c r="DK24" s="549"/>
      <c r="DL24" s="574">
        <f t="shared" si="58"/>
        <v>0</v>
      </c>
      <c r="DM24" s="549"/>
      <c r="DN24" s="549"/>
      <c r="DO24" s="549"/>
      <c r="DP24" s="549"/>
      <c r="DQ24" s="549"/>
      <c r="DR24" s="550">
        <f t="shared" si="59"/>
        <v>0</v>
      </c>
      <c r="DS24" s="549"/>
      <c r="DT24" s="549"/>
      <c r="DU24" s="549">
        <f>SUMIF('เพลี้ยไฟ ทุเรียน'!$B$5:$B$81,ทดสอบ!$E24,'เพลี้ยไฟ ทุเรียน'!$F$5:$F$81)</f>
        <v>0</v>
      </c>
      <c r="DV24" s="549">
        <f>SUMIF('เพลี้ยแป้ง ทุเรียน'!$B$5:$B$81,ทดสอบ!$E24,'เพลี้ยแป้ง ทุเรียน'!$F$5:$F$81)</f>
        <v>0</v>
      </c>
      <c r="DW24" s="549">
        <f>SUMIF(เพลี้ยไก่แจ้ทุเรียน!$B$5:$B$81,ทดสอบ!$E24,เพลี้ยไก่แจ้ทุเรียน!$F$5:$F$81)</f>
        <v>0</v>
      </c>
      <c r="DX24" s="549">
        <f>SUMIF(เพลี้ยหอยเกล็ด!$B$5:$B$81,ทดสอบ!$E24,เพลี้ยหอยเกล็ด!$F$5:$F$81)</f>
        <v>0</v>
      </c>
      <c r="DY24" s="549">
        <f>SUMIF(เพลี้ยจั๊กจั่นฝอย!$B$5:$B$81,ทดสอบ!$E24,เพลี้ยจั๊กจั่นฝอย!$F$5:$F$81)</f>
        <v>0</v>
      </c>
      <c r="DZ24" s="549">
        <f>SUMIF(หนอนเจาะเมล็ดทุเรียน!$B$5:$B$81,ทดสอบ!$E24,หนอนเจาะเมล็ดทุเรียน!$F$5:$F$81)</f>
        <v>0</v>
      </c>
      <c r="EA24" s="549">
        <f>SUMIF(ไรแดงทุเรียน!$B$5:$B$81,ทดสอบ!$E24,ไรแดงทุเรียน!$F$5:$F$81)</f>
        <v>0</v>
      </c>
      <c r="EB24" s="549"/>
      <c r="EC24" s="549">
        <f>SUMIF(โรครากเน่าโคนเน่า!$B$5:$B$81,ทดสอบ!$E24,โรครากเน่าโคนเน่า!$F$5:$F$81)</f>
        <v>0</v>
      </c>
      <c r="ED24" s="549">
        <f>SUMIF('โรคราดำ ทุเรียน'!$B$5:$B$81,ทดสอบ!$E24,'โรคราดำ ทุเรียน'!$F$5:$F$81)</f>
        <v>0</v>
      </c>
      <c r="EE24" s="549"/>
      <c r="EF24" s="549">
        <f>SUMIF(โรคผลเน่า!$B$6:$B$82,ทดสอบ!$E24,โรคผลเน่า!$F$6:$F$82)</f>
        <v>0</v>
      </c>
      <c r="EG24" s="549">
        <f>SUMIF(โรคราสีชมพู!$B$5:$B$81,ทดสอบ!$E24,โรคราสีชมพู!$F$5:$F$81)</f>
        <v>0</v>
      </c>
      <c r="EH24" s="549">
        <f>SUMIF(โรคใบติดหรือใบไหม้!$B$5:$B$81,ทดสอบ!$E24,โรคใบติดหรือใบไหม้!$F$5:$F$81)</f>
        <v>0</v>
      </c>
      <c r="EI24" s="549"/>
      <c r="EJ24" s="549">
        <f>SUMIF('โรคใบจุดสาหร่าย (durian)'!$B$5:$B$81,ทดสอบ!$E24,'โรคใบจุดสาหร่าย (durian)'!$F$5:$F$81)</f>
        <v>0</v>
      </c>
      <c r="EK24" s="549">
        <f>SUMIF(มอดเจาะลำต้นทุเรียน!$B$5:$B$81,ทดสอบ!$E24,มอดเจาะลำต้นทุเรียน!$F$5:$F$81)</f>
        <v>0</v>
      </c>
      <c r="EL24" s="549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549">
        <f>SUMIF(หนอนกินใบทุเรียน!$B$5:$B$81,ทดสอบ!$E24,หนอนกินใบทุเรียน!$F$5:$F$81)</f>
        <v>0</v>
      </c>
      <c r="EN24" s="549">
        <f>SUMIF(โรคกิ่งแห้งทุเรียน!$B$5:$B$81,ทดสอบ!$E24,โรคกิ่งแห้งทุเรียน!$F$5:$F$81)</f>
        <v>0</v>
      </c>
      <c r="EO24" s="551">
        <f>SUMIF(โรคแอนแทรกโนสทุเรียน!$B$5:$B$81,ทดสอบ!$E24,โรคแอนแทรกโนสทุเรียน!$F$5:$F$81)</f>
        <v>0</v>
      </c>
      <c r="EP24" s="549">
        <f>SUMIF(หนอนเจาะผล!$B$5:$B$81,ทดสอบ!$E24,หนอนเจาะผล!$F$5:$F$81)</f>
        <v>0</v>
      </c>
      <c r="EQ24" s="563">
        <f t="shared" ca="1" si="60"/>
        <v>0</v>
      </c>
      <c r="ER24" s="549"/>
      <c r="ES24" s="549">
        <f>SUMIF('เพลี้ยไฟ (เงาะ)'!$B$5:$B$76,ทดสอบ!$E24,'เพลี้ยไฟ (เงาะ)'!$F$5:$F$76)</f>
        <v>0</v>
      </c>
      <c r="ET24" s="517">
        <f>SUMIF('เพลี้ยแป้ง (เงาะ)'!$B$5:$B$75,ทดสอบ!$E24,'เพลี้ยแป้ง (เงาะ)'!$F$5:$F$75)</f>
        <v>0</v>
      </c>
      <c r="EU24" s="549">
        <f>SUMIF(หนอนคืบกินใบ!$B$5:$B$75,ทดสอบ!$E24,หนอนคืบกินใบ!$F$5:$F$75)</f>
        <v>0</v>
      </c>
      <c r="EV24" s="549">
        <f>SUMIF('โรคราแป้ง (เงาะ)'!$B$5:$B$75,ทดสอบ!$E24,'โรคราแป้ง (เงาะ)'!$F$5:$F$75)</f>
        <v>0</v>
      </c>
      <c r="EW24" s="549"/>
      <c r="EX24" s="549">
        <f>SUMIF('โรคขอบใบแห้ง (เงาะ)'!$B$5:$B$76,ทดสอบ!$E24,'โรคขอบใบแห้ง (เงาะ)'!$F$5:$F$76)</f>
        <v>0</v>
      </c>
      <c r="EY24" s="549">
        <f>SUMIF(หนอนกินช่อดอก!$B$5:$B$76,ทดสอบ!$E24,หนอนกินช่อดอก!$F$5:$F$76)</f>
        <v>0</v>
      </c>
      <c r="EZ24" s="549">
        <f>SUMIF('โรคใบจุดสาหร่าย(เงาะ)'!$B$5:$B$75,ทดสอบ!$E24,'โรคใบจุดสาหร่าย(เงาะ)'!$F$5:$F$75)</f>
        <v>0</v>
      </c>
      <c r="FA24" s="567">
        <f t="shared" si="61"/>
        <v>0</v>
      </c>
      <c r="FB24" s="549">
        <f>SUMIF('เพลี้ยไฟ (mangosteen)'!$B$5:$B$69,ทดสอบ!$E24,'เพลี้ยไฟ (mangosteen)'!$F$5:$F$69)</f>
        <v>0</v>
      </c>
      <c r="FC24" s="549">
        <f>SUMIF(หนอนชอนใบ!$B$5:$B$69,ทดสอบ!$E24,หนอนชอนใบ!$F$5:$F$69)</f>
        <v>0</v>
      </c>
      <c r="FD24" s="549">
        <f>SUMIF(หนอนกินใบ!$B$5:$B$69,ทดสอบ!$E24,หนอนกินใบ!$F$5:$F$69)</f>
        <v>0</v>
      </c>
      <c r="FE24" s="549">
        <f>SUMIF('ไรแดง(มังคุด)'!$B$5:$B$76,ทดสอบ!$E24,'ไรแดง(มังคุด)'!$F$5:$F$76)</f>
        <v>0</v>
      </c>
      <c r="FF24" s="549">
        <f>SUMIF(โรคแอนแทรคโนส!$B$5:$B$76,ทดสอบ!$E24,โรคแอนแทรคโนส!$F$5:$F$76)</f>
        <v>0</v>
      </c>
      <c r="FG24" s="549">
        <f>SUMIF('โรคใบจุดสาหร่าย (mangosteen)'!$B$5:$B$69,ทดสอบ!$E24,'โรคใบจุดสาหร่าย (mangosteen)'!$F$5:$F$69)</f>
        <v>0</v>
      </c>
      <c r="FH24" s="549">
        <f>SUMIF(โรคใบแห้งและขอบใบแห้ง!$B$5:$B$76,ทดสอบ!$E24,โรคใบแห้งและขอบใบแห้ง!$F$5:$F$76)</f>
        <v>0</v>
      </c>
      <c r="FI24" s="549">
        <f>SUMIF(เพลี้ยแป้ง!$B$5:$B$76,ทดสอบ!$E24,เพลี้ยแป้ง!$F$5:$F$76)</f>
        <v>0</v>
      </c>
      <c r="FJ24" s="549">
        <f>SUMIF('โรคใบจุด (mangosteen)'!$B$5:$B$69,ทดสอบ!$E24,'โรคใบจุด (mangosteen)'!$F$5:$F$69)</f>
        <v>0</v>
      </c>
      <c r="FK24" s="576">
        <f t="shared" si="62"/>
        <v>0</v>
      </c>
      <c r="FL24" s="549">
        <f>SUMIF(โรคพุ่มไม้กวาด!$B$5:$B$79,ทดสอบ!$E24,โรคพุ่มไม้กวาด!$F$5:$F$79)</f>
        <v>0</v>
      </c>
      <c r="FM24" s="549">
        <f>SUMIF('เพลี้ยแป้ง (ลำไย)'!$B$5:$B$76,ทดสอบ!$E24,'เพลี้ยแป้ง (ลำไย)'!$F$5:$F$76)</f>
        <v>0</v>
      </c>
      <c r="FN24" s="549">
        <f>SUMIF('โรคราดำ (ลำไย)'!$B$5:$B$79,ทดสอบ!$E24,'โรคราดำ (ลำไย)'!$F$5:$F$79)</f>
        <v>0</v>
      </c>
      <c r="FO24" s="549">
        <f>SUMIF('หนอนคืบกินใบ (ลำไย)'!$B$5:$B$76,ทดสอบ!$E24,'หนอนคืบกินใบ (ลำไย)'!$F$5:$F$76)</f>
        <v>0</v>
      </c>
      <c r="FP24" s="549">
        <f>SUMIF(ไรกำมะหยี่!$B$5:$B$79,ทดสอบ!$E24,ไรกำมะหยี่!$F$5:$F$79)</f>
        <v>0</v>
      </c>
      <c r="FQ24" s="549">
        <f>SUMIF(หนอนม้วนใบ!$B$5:$B$79,ทดสอบ!$E24,หนอนม้วนใบ!$F$5:$F$79)</f>
        <v>0</v>
      </c>
      <c r="FR24" s="549">
        <f>SUMIF(หนอนเจาะกิ่งและลำต้น!$B$5:$B$80,ทดสอบ!$E24,หนอนเจาะกิ่งและลำต้น!$F$5:$F$80)</f>
        <v>0</v>
      </c>
      <c r="FS24" s="549">
        <f>SUMIF(เพลี้ยไฟลำไย!$B$5:$B$76,ทดสอบ!$E24,เพลี้ยไฟลำไย!$F$5:$F$76)</f>
        <v>0</v>
      </c>
      <c r="FT24" s="549">
        <f>SUMIF(หนอนกินดอกลำไย!$B$5:$B$76,ทดสอบ!$E24,หนอนกินดอกลำไย!$F$5:$F$76)</f>
        <v>0</v>
      </c>
      <c r="FU24" s="549">
        <f>SUMIF(มวนลำไย!$B$5:$B$79,ทดสอบ!$E24,มวนลำไย!$F$5:$F$79)</f>
        <v>0</v>
      </c>
      <c r="FV24" s="578">
        <f t="shared" si="63"/>
        <v>0</v>
      </c>
      <c r="FW24" s="550">
        <f t="shared" ca="1" si="52"/>
        <v>2443.2300000000005</v>
      </c>
      <c r="FX24" s="353">
        <f t="shared" ca="1" si="6"/>
        <v>2443.2300000000005</v>
      </c>
      <c r="FY24" s="388">
        <f t="shared" ca="1" si="31"/>
        <v>0</v>
      </c>
      <c r="FZ24" s="384"/>
    </row>
    <row r="25" spans="1:184" s="110" customFormat="1" x14ac:dyDescent="0.55000000000000004">
      <c r="A25" s="303">
        <v>0</v>
      </c>
      <c r="B25" s="303">
        <f t="shared" ca="1" si="49"/>
        <v>1</v>
      </c>
      <c r="C25" s="303">
        <f ca="1">IF(B25=1,SUBTOTAL(2,$B$10:B25),"")</f>
        <v>15</v>
      </c>
      <c r="D25" s="279">
        <f t="shared" ca="1" si="64"/>
        <v>15</v>
      </c>
      <c r="E25" s="280" t="s">
        <v>131</v>
      </c>
      <c r="F25" s="295"/>
      <c r="G25" s="295"/>
      <c r="H25" s="295"/>
      <c r="I25" s="295"/>
      <c r="J25" s="291"/>
      <c r="K25" s="549">
        <f>SUMIF(หนอนห่อใบข้าว!$B$5:$B$76,ทดสอบ!$E25,หนอนห่อใบข้าว!$G$5:$G$76)</f>
        <v>0</v>
      </c>
      <c r="L25" s="549">
        <f>SUMIF(เพลี้ยกระโดดหลังขาว!$B$5:$B$76,ทดสอบ!$E25,เพลี้ยกระโดดหลังขาว!$G$5:$G$76)</f>
        <v>0</v>
      </c>
      <c r="M25" s="549">
        <f>SUMIF(โรคไหม้ข้าว!$B$5:$B$76,ทดสอบ!$E25,โรคไหม้ข้าว!$G$5:$G$76)</f>
        <v>0</v>
      </c>
      <c r="N25" s="549">
        <f>SUMIF(แมลงหวี่ขาว!$B$5:$B$76,ทดสอบ!$E25,แมลงหวี่ขาว!$G$5:$G$76)</f>
        <v>0</v>
      </c>
      <c r="O25" s="549">
        <f>SUMIF(เพลี้ยกระโดดสีน้ำตาล!$B$5:$B$77,ทดสอบ!$E25,เพลี้ยกระโดดสีน้ำตาล!$G$5:$G$77)</f>
        <v>0</v>
      </c>
      <c r="P25" s="549">
        <f>SUMIF(แมลงสิง!$B$5:$B$81,ทดสอบ!$E25,แมลงสิง!$G$5:$G$81)</f>
        <v>0</v>
      </c>
      <c r="Q25" s="549">
        <f>SUMIF(เพลี้ยไฟ!$B$5:$B$76,ทดสอบ!$E25,เพลี้ยไฟ!$G$5:$G$76)</f>
        <v>50</v>
      </c>
      <c r="R25" s="549">
        <f>SUMIF(แมลงดำหนาม1!$B$5:$B$81,ทดสอบ!$E25,แมลงดำหนาม1!$G$5:$G$81)</f>
        <v>0</v>
      </c>
      <c r="S25" s="549">
        <f>SUMIF(โรคขอบใบแห้ง!$B$5:$B$78,ทดสอบ!$E25,โรคขอบใบแห้ง!$G$5:$G$78)</f>
        <v>0</v>
      </c>
      <c r="T25" s="549">
        <f>SUMIF(โรคกาบใบแห้ง!$B$5:$B$81,ทดสอบ!$E25,โรคกาบใบแห้ง!$G$5:$G$81)</f>
        <v>0</v>
      </c>
      <c r="U25" s="549">
        <f>SUMIF(โรคใบจุดสีน้ำตาล!$B$5:$B$77,ทดสอบ!$E25,โรคใบจุดสีน้ำตาล!$G$5:$G$77)</f>
        <v>0</v>
      </c>
      <c r="V25" s="549">
        <f>SUMIF(หนอนกระทู้กล้า!$B$5:$B$76,ทดสอบ!$E25,หนอนกระทู้กล้า!$G$5:$G$76)</f>
        <v>0</v>
      </c>
      <c r="W25" s="549">
        <f>SUMIF(โรคใบขีดโปร่งแสง!$B$5:$B$81,ทดสอบ!$E25,โรคใบขีดโปร่งแสง!$G$5:$G$81)</f>
        <v>0</v>
      </c>
      <c r="X25" s="549">
        <f>SUMIF(โรคใบขีดสีน้ำตาล!$B$5:$B$77,ทดสอบ!$E25,โรคใบขีดสีน้ำตาล!$G$5:$G$77)</f>
        <v>0</v>
      </c>
      <c r="Y25" s="549">
        <f>SUMIF(หนอนกัดใบข้าว!$B$5:$B$81,ทดสอบ!$E25,หนอนกัดใบข้าว!$G$5:$G$81)</f>
        <v>0</v>
      </c>
      <c r="Z25" s="549">
        <f>SUMIF(แมลงหล่า!$B$5:$B$81,ทดสอบ!$E25,แมลงหล่า!$G$5:$G$81)</f>
        <v>0</v>
      </c>
      <c r="AA25" s="549">
        <f>SUMIF(แมลงบั่ว!$B$5:$B$77,ทดสอบ!$E25,แมลงบั่ว!$G$5:$G$77)</f>
        <v>0</v>
      </c>
      <c r="AB25" s="549">
        <f>SUMIF(โรคเมล็ดด่าง!$B$5:$B$81,ทดสอบ!$E25,โรคเมล็ดด่าง!$G$5:$G$81)</f>
        <v>0</v>
      </c>
      <c r="AC25" s="549">
        <f>SUMIF(ด้วงดำ!$B$5:$B$81,ทดสอบ!$E25,ด้วงดำ!$G$5:$G$81)</f>
        <v>0</v>
      </c>
      <c r="AD25" s="549">
        <f>SUMIF(ตั๊กแตนหนวดสั้น!$B$5:$B$81,ทดสอบ!$E25,ตั๊กแตนหนวดสั้น!$G$5:$G$81)</f>
        <v>0</v>
      </c>
      <c r="AE25" s="549">
        <f>SUMIF(หนอนกอข้าว!$B$5:$B$77,ทดสอบ!$E25,หนอนกอข้าว!$G$5:$G$77)</f>
        <v>0</v>
      </c>
      <c r="AF25" s="549">
        <f>SUMIF(หนอนกระทู้ข้าว!$B$5:$B$81,ทดสอบ!$E25,หนอนกระทู้ข้าว!$G$5:$G$81)</f>
        <v>0</v>
      </c>
      <c r="AG25" s="549">
        <f>SUMIF(โรคกาบใบเน่า!$B$5:$B$81,ทดสอบ!$E25,โรคกาบใบเน่า!$G$5:$G$81)</f>
        <v>0</v>
      </c>
      <c r="AH25" s="549">
        <f>SUMIF(เพลี้ยจั๊กจั่นสีเขียว!$B$5:$B$80,ทดสอบ!$E25,เพลี้ยจั๊กจั่นสีเขียว!$G$5:$G$80)</f>
        <v>0</v>
      </c>
      <c r="AI25" s="549">
        <f>SUMIF(หอยเชอรี่!$B$5:$B$81,ทดสอบ!$E25,หอยเชอรี่!$G$5:$G$81)</f>
        <v>0</v>
      </c>
      <c r="AJ25" s="549">
        <f>SUMIF(โรคใบสีส้ม!$B$5:$B$77,ทดสอบ!$E25,โรคใบสีส้ม!$G$5:$G$77)</f>
        <v>0</v>
      </c>
      <c r="AK25" s="563">
        <f t="shared" si="65"/>
        <v>50</v>
      </c>
      <c r="AL25" s="549">
        <f>SUMIF(หนอนหัวดำ!$B$6:$B$75,ทดสอบ!$E25,หนอนหัวดำ!$M$6:$M$75)</f>
        <v>0</v>
      </c>
      <c r="AM25" s="517">
        <f>SUMIF(แมลงดำหนาม!$B$6:$B$75,ทดสอบ!$E25,แมลงดำหนาม!$M$6:$M$75)</f>
        <v>0</v>
      </c>
      <c r="AN25" s="549">
        <f>SUMIF('ด้วงแรด มะพร้าว'!$B$6:$B$75,ทดสอบ!$E25,'ด้วงแรด มะพร้าว'!$I$6:$I$75)</f>
        <v>0</v>
      </c>
      <c r="AO25" s="549">
        <f>SUMIF(ด้วงงวง!$B$6:$B$75,ทดสอบ!$E25,ด้วงงวง!$I$6:$I$75)</f>
        <v>0</v>
      </c>
      <c r="AP25" s="549">
        <f>SUMIF(ไรสี่ขามะพร้าว!$B$6:$B$75,ทดสอบ!$E25,ไรสี่ขามะพร้าว!$I$6:$I$75)</f>
        <v>0</v>
      </c>
      <c r="AQ25" s="549">
        <f>SUMIF(หนอนพาราซา!$C$6:$C$67,ทดสอบ!$E25,หนอนพาราซา!$J$6:$J$67)</f>
        <v>0</v>
      </c>
      <c r="AR25" s="549">
        <f>SUMIF(หนอนกินใบมะพร้าว!$C$6:$C$67,ทดสอบ!$E25,หนอนกินใบมะพร้าว!$J$6:$J$67)</f>
        <v>0</v>
      </c>
      <c r="AS25" s="565">
        <f t="shared" si="53"/>
        <v>0</v>
      </c>
      <c r="AT25" s="549">
        <f>SUMIF('ด้วงแรด ปาล์ม'!$B$5:$B$73,ทดสอบ!$E25,'ด้วงแรด ปาล์ม'!$F$5:$F$73)</f>
        <v>0</v>
      </c>
      <c r="AU25" s="549">
        <f>SUMIF(หนอนปลอกเล็ก!$B$5:$B$73,ทดสอบ!$E25,หนอนปลอกเล็ก!$F$5:$F$73)</f>
        <v>0</v>
      </c>
      <c r="AV25" s="549">
        <f>SUMIF(ด้วงกุหลาบ!$B$5:$B$73,ทดสอบ!$E25,ด้วงกุหลาบ!$F$5:$F$73)</f>
        <v>0</v>
      </c>
      <c r="AW25" s="549">
        <f>SUMIF(โรคทะลายเน่า!$B$5:$B$73,ทดสอบ!$E25,โรคทะลายเน่า!$F$5:$F$73)</f>
        <v>0</v>
      </c>
      <c r="AX25" s="549">
        <f>SUMIF(โรคลำต้นเน่า!$B$5:$B$73,ทดสอบ!$E25,โรคลำต้นเน่า!$F$5:$F$73)</f>
        <v>0</v>
      </c>
      <c r="AY25" s="549">
        <f>SUMIF('โรคใบจุด ปาล์ม'!$B$5:$B$73,ทดสอบ!$E25,'โรคใบจุด ปาล์ม'!$F$5:$F$73)</f>
        <v>0</v>
      </c>
      <c r="AZ25" s="549">
        <f>SUMIF(โรคก้านทางใบเน่า!$C$5:$C$71,ทดสอบ!$E25,โรคก้านทางใบเน่า!$G$5:$G$71)</f>
        <v>0</v>
      </c>
      <c r="BA25" s="549">
        <f>SUMIF(หนอนหน้าแมว!$B$5:$B$73,ทดสอบ!$E25,หนอนหน้าแมว!$F$5:$F$73)</f>
        <v>0</v>
      </c>
      <c r="BB25" s="551">
        <f>SUMIF('หนอนหัวดำ ปาล์ม'!$B$5:$B$73,ทดสอบ!$E25,'หนอนหัวดำ ปาล์ม'!$F$5:$F$73)</f>
        <v>0</v>
      </c>
      <c r="BC25" s="549">
        <f>SUMIF('โรคใบจุดสาหร่าย ปาล์ม'!$B$5:$B$73,ทดสอบ!$E25,'โรคใบจุดสาหร่าย ปาล์ม'!$F$5:$F$73)</f>
        <v>0</v>
      </c>
      <c r="BD25" s="567">
        <f t="shared" si="54"/>
        <v>0</v>
      </c>
      <c r="BE25" s="549">
        <f>SUMIF(โรครากขาว!$B$5:$B$72,ทดสอบ!$E25,โรครากขาว!$F$5:$F$72)</f>
        <v>0</v>
      </c>
      <c r="BF25" s="549">
        <f>SUMIF(โรคใบร่วงยางพาราชนิดใหม่!$B$5:$B$72,ทดสอบ!$E25,โรคใบร่วงยางพาราชนิดใหม่!$F$5:$F$72)</f>
        <v>0</v>
      </c>
      <c r="BG25" s="549">
        <f>SUMIF(โรคใบร่วงยางพารา!$B$5:$B$72,ทดสอบ!$E25,โรคใบร่วงยางพารา!$F$5:$F$72)</f>
        <v>0</v>
      </c>
      <c r="BH25" s="549">
        <f>SUMIF(โรคราแป้งยางพารา!$B$5:$B$72,ทดสอบ!$E25,โรคราแป้งยางพารา!$F$5:$F$72)</f>
        <v>0</v>
      </c>
      <c r="BI25" s="551">
        <f>SUMIF(โรคเส้นดำยางพารา!$B$5:$B$72,ทดสอบ!$E25,โรคเส้นดำยางพารา!$F$5:$F$72)</f>
        <v>0</v>
      </c>
      <c r="BJ25" s="549">
        <f>SUMIF(โรคหน้ายางแห้ง!$B$5:$B$72,ทดสอบ!$E25,โรคหน้ายางแห้ง!$F$5:$F$72)</f>
        <v>0</v>
      </c>
      <c r="BK25" s="568">
        <f t="shared" si="55"/>
        <v>0</v>
      </c>
      <c r="BL25" s="549">
        <f>SUMIF(โรคราสนิม!$C$5:$C$64,ทดสอบ!$E25,โรคราสนิม!$G$5:$G$64)</f>
        <v>0</v>
      </c>
      <c r="BM25" s="549">
        <f>SUMIF(หนอนกาแฟสีแดง!$C$5:$C$64,ทดสอบ!$E25,หนอนกาแฟสีแดง!$G$5:$G$64)</f>
        <v>0</v>
      </c>
      <c r="BN25" s="549">
        <v>0</v>
      </c>
      <c r="BO25" s="549">
        <f ca="1">SUMIF(หนอนเจาะกิ่งลำต้น!$C$5:$C479,ทดสอบ!$E25,หนอนเจาะกิ่งลำต้น!$G$5:$G$64)</f>
        <v>0</v>
      </c>
      <c r="BP25" s="551">
        <f>SUMIF(มอดเจาะเมล็ดกาแฟ!$C$5:$C$64,ทดสอบ!$E25,มอดเจาะเมล็ดกาแฟ!$G$5:$G$64)</f>
        <v>0</v>
      </c>
      <c r="BQ25" s="549">
        <f>SUMIF('ด้วงหนวดยาว (กาแฟ)'!$C$5:$C$64,ทดสอบ!$E25,'ด้วงหนวดยาว (กาแฟ)'!$G$5:$G$64)</f>
        <v>0</v>
      </c>
      <c r="BR25" s="549">
        <f>SUMIF(มอดเจาะผลกาแฟ!$C$5:$C$64,ทดสอบ!$E25,มอดเจาะผลกาแฟ!$G$5:$G$64)</f>
        <v>0</v>
      </c>
      <c r="BS25" s="570">
        <f t="shared" ca="1" si="56"/>
        <v>0</v>
      </c>
      <c r="BT25" s="549">
        <f>SUMIF(เพลี้ยแป้งมัน!$B$5:$B$59,ทดสอบ!$E25,เพลี้ยแป้งมัน!$H$5:$H$59)</f>
        <v>0</v>
      </c>
      <c r="BU25" s="551">
        <f>SUMIF('โรคใบไหม้ (มัน)'!$B$5:$B$58,ทดสอบ!$E25,'โรคใบไหม้ (มัน)'!$H$5:$H$58)</f>
        <v>0</v>
      </c>
      <c r="BV25" s="549">
        <f>SUMIF(ไรแดง!$B$5:$B$59,ทดสอบ!$E25,ไรแดง!$H$5:$H$59)</f>
        <v>0</v>
      </c>
      <c r="BW25" s="549"/>
      <c r="BX25" s="549"/>
      <c r="BY25" s="549"/>
      <c r="BZ25" s="549"/>
      <c r="CA25" s="549"/>
      <c r="CB25" s="549">
        <f>SUMIF(โรคโคนเน่าหัวเน่า!$B$5:$B$59,ทดสอบ!$E25,โรคโคนเน่าหัวเน่า!$H$5:$H$59)</f>
        <v>0</v>
      </c>
      <c r="CC25" s="549"/>
      <c r="CD25" s="549">
        <f>SUMIF(โรคพุ่มแจ้!$B$5:$B$58,ทดสอบ!$E25,โรคพุ่มแจ้!$H$5:$H$58)</f>
        <v>0</v>
      </c>
      <c r="CE25" s="549">
        <f>SUMIF(โรคใบด่างมันสำปะหลัง!$B$5:$B$59,ทดสอบ!$E25,โรคใบด่างมันสำปะหลัง!$H$5:$H$59)</f>
        <v>58916.5</v>
      </c>
      <c r="CF25" s="563">
        <f t="shared" si="50"/>
        <v>58916.5</v>
      </c>
      <c r="CG25" s="549">
        <f>SUMIF(หนอนกออ้อย!$B$5:$B$48,ทดสอบ!$E25,หนอนกออ้อย!$G$5:$G$48)</f>
        <v>0</v>
      </c>
      <c r="CH25" s="549">
        <f>SUMIF('ด้วงหนวดยาว อ้อย'!$B$5:$B$48,ทดสอบ!$E25,'ด้วงหนวดยาว อ้อย'!$G$5:$G$48)</f>
        <v>0</v>
      </c>
      <c r="CI25" s="549"/>
      <c r="CJ25" s="549"/>
      <c r="CK25" s="549"/>
      <c r="CL25" s="549"/>
      <c r="CM25" s="549"/>
      <c r="CN25" s="549"/>
      <c r="CO25" s="549"/>
      <c r="CP25" s="549"/>
      <c r="CQ25" s="549"/>
      <c r="CR25" s="549"/>
      <c r="CS25" s="549">
        <f>SUMIF('โรคแส้ดำ อ้อย '!$B$5:$B$48,ทดสอบ!$E25,'โรคแส้ดำ อ้อย '!$G$5:$G$48)</f>
        <v>155</v>
      </c>
      <c r="CT25" s="549">
        <f>SUMIF('โรคใบขาว อ้อย'!$B$5:$B$48,ทดสอบ!$E25,'โรคใบขาว อ้อย'!$G$5:$G$48)</f>
        <v>0</v>
      </c>
      <c r="CU25" s="549"/>
      <c r="CV25" s="565">
        <f t="shared" si="57"/>
        <v>155</v>
      </c>
      <c r="CW25" s="549"/>
      <c r="CX25" s="549">
        <f>SUMIF('หนอนกระทู้ข้าวโพดลายจุด (FAW)'!$B$5:$B$54,ทดสอบ!$E25,'หนอนกระทู้ข้าวโพดลายจุด (FAW)'!$F$5:$F$54)</f>
        <v>2210</v>
      </c>
      <c r="CY25" s="549">
        <f>SUMIF(โรคฝักเน่า!$C$5:$C$57,ทดสอบ!$E25,โรคฝักเน่า!$G$5:$G$57)</f>
        <v>0</v>
      </c>
      <c r="CZ25" s="549"/>
      <c r="DA25" s="549"/>
      <c r="DB25" s="549"/>
      <c r="DC25" s="549"/>
      <c r="DD25" s="549"/>
      <c r="DE25" s="549"/>
      <c r="DF25" s="572">
        <f t="shared" si="51"/>
        <v>2210</v>
      </c>
      <c r="DG25" s="549">
        <f>SUMIF(โรคเหี่ยว!$B$5:$B$65,ทดสอบ!$E25,โรคเหี่ยว!$E$5:$E$65)</f>
        <v>0</v>
      </c>
      <c r="DH25" s="549"/>
      <c r="DI25" s="549"/>
      <c r="DJ25" s="549"/>
      <c r="DK25" s="549"/>
      <c r="DL25" s="574">
        <f t="shared" si="58"/>
        <v>0</v>
      </c>
      <c r="DM25" s="549"/>
      <c r="DN25" s="549"/>
      <c r="DO25" s="549"/>
      <c r="DP25" s="549"/>
      <c r="DQ25" s="549"/>
      <c r="DR25" s="550">
        <f t="shared" si="59"/>
        <v>0</v>
      </c>
      <c r="DS25" s="549"/>
      <c r="DT25" s="549"/>
      <c r="DU25" s="549">
        <f>SUMIF('เพลี้ยไฟ ทุเรียน'!$B$5:$B$81,ทดสอบ!$E25,'เพลี้ยไฟ ทุเรียน'!$F$5:$F$81)</f>
        <v>0</v>
      </c>
      <c r="DV25" s="549">
        <f>SUMIF('เพลี้ยแป้ง ทุเรียน'!$B$5:$B$81,ทดสอบ!$E25,'เพลี้ยแป้ง ทุเรียน'!$F$5:$F$81)</f>
        <v>0</v>
      </c>
      <c r="DW25" s="549">
        <f>SUMIF(เพลี้ยไก่แจ้ทุเรียน!$B$5:$B$81,ทดสอบ!$E25,เพลี้ยไก่แจ้ทุเรียน!$F$5:$F$81)</f>
        <v>0</v>
      </c>
      <c r="DX25" s="549">
        <f>SUMIF(เพลี้ยหอยเกล็ด!$B$5:$B$81,ทดสอบ!$E25,เพลี้ยหอยเกล็ด!$F$5:$F$81)</f>
        <v>0</v>
      </c>
      <c r="DY25" s="549">
        <f>SUMIF(เพลี้ยจั๊กจั่นฝอย!$B$5:$B$81,ทดสอบ!$E25,เพลี้ยจั๊กจั่นฝอย!$F$5:$F$81)</f>
        <v>0</v>
      </c>
      <c r="DZ25" s="549">
        <f>SUMIF(หนอนเจาะเมล็ดทุเรียน!$B$5:$B$81,ทดสอบ!$E25,หนอนเจาะเมล็ดทุเรียน!$F$5:$F$81)</f>
        <v>0</v>
      </c>
      <c r="EA25" s="549">
        <f>SUMIF(ไรแดงทุเรียน!$B$5:$B$81,ทดสอบ!$E25,ไรแดงทุเรียน!$F$5:$F$81)</f>
        <v>0</v>
      </c>
      <c r="EB25" s="549"/>
      <c r="EC25" s="549">
        <f>SUMIF(โรครากเน่าโคนเน่า!$B$5:$B$81,ทดสอบ!$E25,โรครากเน่าโคนเน่า!$F$5:$F$81)</f>
        <v>0</v>
      </c>
      <c r="ED25" s="549">
        <f>SUMIF('โรคราดำ ทุเรียน'!$B$5:$B$81,ทดสอบ!$E25,'โรคราดำ ทุเรียน'!$F$5:$F$81)</f>
        <v>0</v>
      </c>
      <c r="EE25" s="549"/>
      <c r="EF25" s="549">
        <f>SUMIF(โรคผลเน่า!$B$6:$B$82,ทดสอบ!$E25,โรคผลเน่า!$F$6:$F$82)</f>
        <v>0</v>
      </c>
      <c r="EG25" s="549">
        <f>SUMIF(โรคราสีชมพู!$B$5:$B$81,ทดสอบ!$E25,โรคราสีชมพู!$F$5:$F$81)</f>
        <v>0</v>
      </c>
      <c r="EH25" s="549">
        <f>SUMIF(โรคใบติดหรือใบไหม้!$B$5:$B$81,ทดสอบ!$E25,โรคใบติดหรือใบไหม้!$F$5:$F$81)</f>
        <v>0</v>
      </c>
      <c r="EI25" s="549"/>
      <c r="EJ25" s="549">
        <f>SUMIF('โรคใบจุดสาหร่าย (durian)'!$B$5:$B$81,ทดสอบ!$E25,'โรคใบจุดสาหร่าย (durian)'!$F$5:$F$81)</f>
        <v>0</v>
      </c>
      <c r="EK25" s="549">
        <f>SUMIF(มอดเจาะลำต้นทุเรียน!$B$5:$B$81,ทดสอบ!$E25,มอดเจาะลำต้นทุเรียน!$F$5:$F$81)</f>
        <v>0</v>
      </c>
      <c r="EL25" s="549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549">
        <f>SUMIF(หนอนกินใบทุเรียน!$B$5:$B$81,ทดสอบ!$E25,หนอนกินใบทุเรียน!$F$5:$F$81)</f>
        <v>0</v>
      </c>
      <c r="EN25" s="549">
        <f>SUMIF(โรคกิ่งแห้งทุเรียน!$B$5:$B$81,ทดสอบ!$E25,โรคกิ่งแห้งทุเรียน!$F$5:$F$81)</f>
        <v>0</v>
      </c>
      <c r="EO25" s="551">
        <f>SUMIF(โรคแอนแทรกโนสทุเรียน!$B$5:$B$81,ทดสอบ!$E25,โรคแอนแทรกโนสทุเรียน!$F$5:$F$81)</f>
        <v>0</v>
      </c>
      <c r="EP25" s="549">
        <f>SUMIF(หนอนเจาะผล!$B$5:$B$81,ทดสอบ!$E25,หนอนเจาะผล!$F$5:$F$81)</f>
        <v>0</v>
      </c>
      <c r="EQ25" s="563">
        <f t="shared" ca="1" si="60"/>
        <v>0</v>
      </c>
      <c r="ER25" s="549"/>
      <c r="ES25" s="549">
        <f>SUMIF('เพลี้ยไฟ (เงาะ)'!$B$5:$B$76,ทดสอบ!$E25,'เพลี้ยไฟ (เงาะ)'!$F$5:$F$76)</f>
        <v>0</v>
      </c>
      <c r="ET25" s="517">
        <f>SUMIF('เพลี้ยแป้ง (เงาะ)'!$B$5:$B$75,ทดสอบ!$E25,'เพลี้ยแป้ง (เงาะ)'!$F$5:$F$75)</f>
        <v>0</v>
      </c>
      <c r="EU25" s="549">
        <f>SUMIF(หนอนคืบกินใบ!$B$5:$B$75,ทดสอบ!$E25,หนอนคืบกินใบ!$F$5:$F$75)</f>
        <v>0</v>
      </c>
      <c r="EV25" s="549">
        <f>SUMIF('โรคราแป้ง (เงาะ)'!$B$5:$B$75,ทดสอบ!$E25,'โรคราแป้ง (เงาะ)'!$F$5:$F$75)</f>
        <v>0</v>
      </c>
      <c r="EW25" s="549"/>
      <c r="EX25" s="549">
        <f>SUMIF('โรคขอบใบแห้ง (เงาะ)'!$B$5:$B$76,ทดสอบ!$E25,'โรคขอบใบแห้ง (เงาะ)'!$F$5:$F$76)</f>
        <v>0</v>
      </c>
      <c r="EY25" s="549">
        <f>SUMIF(หนอนกินช่อดอก!$B$5:$B$76,ทดสอบ!$E25,หนอนกินช่อดอก!$F$5:$F$76)</f>
        <v>0</v>
      </c>
      <c r="EZ25" s="549">
        <f>SUMIF('โรคใบจุดสาหร่าย(เงาะ)'!$B$5:$B$75,ทดสอบ!$E25,'โรคใบจุดสาหร่าย(เงาะ)'!$F$5:$F$75)</f>
        <v>0</v>
      </c>
      <c r="FA25" s="567">
        <f t="shared" si="61"/>
        <v>0</v>
      </c>
      <c r="FB25" s="549">
        <f>SUMIF('เพลี้ยไฟ (mangosteen)'!$B$5:$B$69,ทดสอบ!$E25,'เพลี้ยไฟ (mangosteen)'!$F$5:$F$69)</f>
        <v>0</v>
      </c>
      <c r="FC25" s="549">
        <f>SUMIF(หนอนชอนใบ!$B$5:$B$69,ทดสอบ!$E25,หนอนชอนใบ!$F$5:$F$69)</f>
        <v>0</v>
      </c>
      <c r="FD25" s="549">
        <f>SUMIF(หนอนกินใบ!$B$5:$B$69,ทดสอบ!$E25,หนอนกินใบ!$F$5:$F$69)</f>
        <v>0</v>
      </c>
      <c r="FE25" s="549">
        <f>SUMIF('ไรแดง(มังคุด)'!$B$5:$B$76,ทดสอบ!$E25,'ไรแดง(มังคุด)'!$F$5:$F$76)</f>
        <v>0</v>
      </c>
      <c r="FF25" s="549">
        <f>SUMIF(โรคแอนแทรคโนส!$B$5:$B$76,ทดสอบ!$E25,โรคแอนแทรคโนส!$F$5:$F$76)</f>
        <v>0</v>
      </c>
      <c r="FG25" s="549">
        <f>SUMIF('โรคใบจุดสาหร่าย (mangosteen)'!$B$5:$B$69,ทดสอบ!$E25,'โรคใบจุดสาหร่าย (mangosteen)'!$F$5:$F$69)</f>
        <v>0</v>
      </c>
      <c r="FH25" s="549">
        <f>SUMIF(โรคใบแห้งและขอบใบแห้ง!$B$5:$B$76,ทดสอบ!$E25,โรคใบแห้งและขอบใบแห้ง!$F$5:$F$76)</f>
        <v>0</v>
      </c>
      <c r="FI25" s="549">
        <f>SUMIF(เพลี้ยแป้ง!$B$5:$B$76,ทดสอบ!$E25,เพลี้ยแป้ง!$F$5:$F$76)</f>
        <v>0</v>
      </c>
      <c r="FJ25" s="549">
        <f>SUMIF('โรคใบจุด (mangosteen)'!$B$5:$B$69,ทดสอบ!$E25,'โรคใบจุด (mangosteen)'!$F$5:$F$69)</f>
        <v>0</v>
      </c>
      <c r="FK25" s="576">
        <f t="shared" si="62"/>
        <v>0</v>
      </c>
      <c r="FL25" s="549">
        <f>SUMIF(โรคพุ่มไม้กวาด!$B$5:$B$79,ทดสอบ!$E25,โรคพุ่มไม้กวาด!$F$5:$F$79)</f>
        <v>0</v>
      </c>
      <c r="FM25" s="549">
        <f>SUMIF('เพลี้ยแป้ง (ลำไย)'!$B$5:$B$76,ทดสอบ!$E25,'เพลี้ยแป้ง (ลำไย)'!$F$5:$F$76)</f>
        <v>0</v>
      </c>
      <c r="FN25" s="549">
        <f>SUMIF('โรคราดำ (ลำไย)'!$B$5:$B$79,ทดสอบ!$E25,'โรคราดำ (ลำไย)'!$F$5:$F$79)</f>
        <v>0</v>
      </c>
      <c r="FO25" s="549">
        <f>SUMIF('หนอนคืบกินใบ (ลำไย)'!$B$5:$B$76,ทดสอบ!$E25,'หนอนคืบกินใบ (ลำไย)'!$F$5:$F$76)</f>
        <v>0</v>
      </c>
      <c r="FP25" s="549">
        <f>SUMIF(ไรกำมะหยี่!$B$5:$B$79,ทดสอบ!$E25,ไรกำมะหยี่!$F$5:$F$79)</f>
        <v>0</v>
      </c>
      <c r="FQ25" s="549">
        <f>SUMIF(หนอนม้วนใบ!$B$5:$B$79,ทดสอบ!$E25,หนอนม้วนใบ!$F$5:$F$79)</f>
        <v>0</v>
      </c>
      <c r="FR25" s="549">
        <f>SUMIF(หนอนเจาะกิ่งและลำต้น!$B$5:$B$80,ทดสอบ!$E25,หนอนเจาะกิ่งและลำต้น!$F$5:$F$80)</f>
        <v>0</v>
      </c>
      <c r="FS25" s="549">
        <f>SUMIF(เพลี้ยไฟลำไย!$B$5:$B$76,ทดสอบ!$E25,เพลี้ยไฟลำไย!$F$5:$F$76)</f>
        <v>0</v>
      </c>
      <c r="FT25" s="549">
        <f>SUMIF(หนอนกินดอกลำไย!$B$5:$B$76,ทดสอบ!$E25,หนอนกินดอกลำไย!$F$5:$F$76)</f>
        <v>0</v>
      </c>
      <c r="FU25" s="549">
        <f>SUMIF(มวนลำไย!$B$5:$B$79,ทดสอบ!$E25,มวนลำไย!$F$5:$F$79)</f>
        <v>0</v>
      </c>
      <c r="FV25" s="578">
        <f t="shared" si="63"/>
        <v>0</v>
      </c>
      <c r="FW25" s="550">
        <f t="shared" ca="1" si="52"/>
        <v>61331.5</v>
      </c>
      <c r="FX25" s="353">
        <f t="shared" ca="1" si="6"/>
        <v>61331.5</v>
      </c>
      <c r="FY25" s="388">
        <f t="shared" ca="1" si="31"/>
        <v>0</v>
      </c>
      <c r="FZ25" s="385"/>
    </row>
    <row r="26" spans="1:184" s="110" customFormat="1" ht="21" customHeight="1" x14ac:dyDescent="0.55000000000000004">
      <c r="A26" s="303">
        <v>0</v>
      </c>
      <c r="B26" s="303">
        <f t="shared" ca="1" si="49"/>
        <v>1</v>
      </c>
      <c r="C26" s="303">
        <f ca="1">IF(B26=1,SUBTOTAL(2,$B$10:B26),"")</f>
        <v>16</v>
      </c>
      <c r="D26" s="279">
        <f t="shared" ca="1" si="64"/>
        <v>16</v>
      </c>
      <c r="E26" s="280" t="s">
        <v>132</v>
      </c>
      <c r="F26" s="295"/>
      <c r="G26" s="295"/>
      <c r="H26" s="295"/>
      <c r="I26" s="295"/>
      <c r="J26" s="291"/>
      <c r="K26" s="549">
        <f>SUMIF(หนอนห่อใบข้าว!$B$5:$B$76,ทดสอบ!$E26,หนอนห่อใบข้าว!$G$5:$G$76)</f>
        <v>0</v>
      </c>
      <c r="L26" s="549">
        <f>SUMIF(เพลี้ยกระโดดหลังขาว!$B$5:$B$76,ทดสอบ!$E26,เพลี้ยกระโดดหลังขาว!$G$5:$G$76)</f>
        <v>0</v>
      </c>
      <c r="M26" s="549">
        <f>SUMIF(โรคไหม้ข้าว!$B$5:$B$76,ทดสอบ!$E26,โรคไหม้ข้าว!$G$5:$G$76)</f>
        <v>0</v>
      </c>
      <c r="N26" s="549">
        <f>SUMIF(แมลงหวี่ขาว!$B$5:$B$76,ทดสอบ!$E26,แมลงหวี่ขาว!$G$5:$G$76)</f>
        <v>0</v>
      </c>
      <c r="O26" s="549">
        <f>SUMIF(เพลี้ยกระโดดสีน้ำตาล!$B$5:$B$77,ทดสอบ!$E26,เพลี้ยกระโดดสีน้ำตาล!$G$5:$G$77)</f>
        <v>3</v>
      </c>
      <c r="P26" s="549">
        <f>SUMIF(แมลงสิง!$B$5:$B$81,ทดสอบ!$E26,แมลงสิง!$G$5:$G$81)</f>
        <v>0</v>
      </c>
      <c r="Q26" s="549">
        <f>SUMIF(เพลี้ยไฟ!$B$5:$B$76,ทดสอบ!$E26,เพลี้ยไฟ!$G$5:$G$76)</f>
        <v>30</v>
      </c>
      <c r="R26" s="549">
        <f>SUMIF(แมลงดำหนาม1!$B$5:$B$81,ทดสอบ!$E26,แมลงดำหนาม1!$G$5:$G$81)</f>
        <v>0</v>
      </c>
      <c r="S26" s="549">
        <f>SUMIF(โรคขอบใบแห้ง!$B$5:$B$78,ทดสอบ!$E26,โรคขอบใบแห้ง!$G$5:$G$78)</f>
        <v>0</v>
      </c>
      <c r="T26" s="549">
        <f>SUMIF(โรคกาบใบแห้ง!$B$5:$B$81,ทดสอบ!$E26,โรคกาบใบแห้ง!$G$5:$G$81)</f>
        <v>0</v>
      </c>
      <c r="U26" s="549">
        <f>SUMIF(โรคใบจุดสีน้ำตาล!$B$5:$B$77,ทดสอบ!$E26,โรคใบจุดสีน้ำตาล!$G$5:$G$77)</f>
        <v>0</v>
      </c>
      <c r="V26" s="549">
        <f>SUMIF(หนอนกระทู้กล้า!$B$5:$B$76,ทดสอบ!$E26,หนอนกระทู้กล้า!$G$5:$G$76)</f>
        <v>0</v>
      </c>
      <c r="W26" s="549">
        <f>SUMIF(โรคใบขีดโปร่งแสง!$B$5:$B$81,ทดสอบ!$E26,โรคใบขีดโปร่งแสง!$G$5:$G$81)</f>
        <v>0</v>
      </c>
      <c r="X26" s="549">
        <f>SUMIF(โรคใบขีดสีน้ำตาล!$B$5:$B$77,ทดสอบ!$E26,โรคใบขีดสีน้ำตาล!$G$5:$G$77)</f>
        <v>0</v>
      </c>
      <c r="Y26" s="549">
        <f>SUMIF(หนอนกัดใบข้าว!$B$5:$B$81,ทดสอบ!$E26,หนอนกัดใบข้าว!$G$5:$G$81)</f>
        <v>0</v>
      </c>
      <c r="Z26" s="549">
        <f>SUMIF(แมลงหล่า!$B$5:$B$81,ทดสอบ!$E26,แมลงหล่า!$G$5:$G$81)</f>
        <v>0</v>
      </c>
      <c r="AA26" s="549">
        <f>SUMIF(แมลงบั่ว!$B$5:$B$77,ทดสอบ!$E26,แมลงบั่ว!$G$5:$G$77)</f>
        <v>0</v>
      </c>
      <c r="AB26" s="549">
        <f>SUMIF(โรคเมล็ดด่าง!$B$5:$B$81,ทดสอบ!$E26,โรคเมล็ดด่าง!$G$5:$G$81)</f>
        <v>0</v>
      </c>
      <c r="AC26" s="549">
        <f>SUMIF(ด้วงดำ!$B$5:$B$81,ทดสอบ!$E26,ด้วงดำ!$G$5:$G$81)</f>
        <v>0</v>
      </c>
      <c r="AD26" s="549">
        <f>SUMIF(ตั๊กแตนหนวดสั้น!$B$5:$B$81,ทดสอบ!$E26,ตั๊กแตนหนวดสั้น!$G$5:$G$81)</f>
        <v>0</v>
      </c>
      <c r="AE26" s="549">
        <f>SUMIF(หนอนกอข้าว!$B$5:$B$77,ทดสอบ!$E26,หนอนกอข้าว!$G$5:$G$77)</f>
        <v>0</v>
      </c>
      <c r="AF26" s="549">
        <f>SUMIF(หนอนกระทู้ข้าว!$B$5:$B$81,ทดสอบ!$E26,หนอนกระทู้ข้าว!$G$5:$G$81)</f>
        <v>0</v>
      </c>
      <c r="AG26" s="549">
        <f>SUMIF(โรคกาบใบเน่า!$B$5:$B$81,ทดสอบ!$E26,โรคกาบใบเน่า!$G$5:$G$81)</f>
        <v>0</v>
      </c>
      <c r="AH26" s="549">
        <f>SUMIF(เพลี้ยจั๊กจั่นสีเขียว!$B$5:$B$80,ทดสอบ!$E26,เพลี้ยจั๊กจั่นสีเขียว!$G$5:$G$80)</f>
        <v>0</v>
      </c>
      <c r="AI26" s="549">
        <f>SUMIF(หอยเชอรี่!$B$5:$B$81,ทดสอบ!$E26,หอยเชอรี่!$G$5:$G$81)</f>
        <v>0</v>
      </c>
      <c r="AJ26" s="549">
        <f>SUMIF(โรคใบสีส้ม!$B$5:$B$77,ทดสอบ!$E26,โรคใบสีส้ม!$G$5:$G$77)</f>
        <v>0</v>
      </c>
      <c r="AK26" s="563">
        <f t="shared" si="65"/>
        <v>33</v>
      </c>
      <c r="AL26" s="549">
        <f>SUMIF(หนอนหัวดำ!$B$6:$B$75,ทดสอบ!$E26,หนอนหัวดำ!$M$6:$M$75)</f>
        <v>0</v>
      </c>
      <c r="AM26" s="517">
        <f>SUMIF(แมลงดำหนาม!$B$6:$B$75,ทดสอบ!$E26,แมลงดำหนาม!$M$6:$M$75)</f>
        <v>0</v>
      </c>
      <c r="AN26" s="549">
        <f>SUMIF('ด้วงแรด มะพร้าว'!$B$6:$B$75,ทดสอบ!$E26,'ด้วงแรด มะพร้าว'!$I$6:$I$75)</f>
        <v>0</v>
      </c>
      <c r="AO26" s="549">
        <f>SUMIF(ด้วงงวง!$B$6:$B$75,ทดสอบ!$E26,ด้วงงวง!$I$6:$I$75)</f>
        <v>0</v>
      </c>
      <c r="AP26" s="549">
        <f>SUMIF(ไรสี่ขามะพร้าว!$B$6:$B$75,ทดสอบ!$E26,ไรสี่ขามะพร้าว!$I$6:$I$75)</f>
        <v>0</v>
      </c>
      <c r="AQ26" s="549">
        <f>SUMIF(หนอนพาราซา!$C$6:$C$67,ทดสอบ!$E26,หนอนพาราซา!$J$6:$J$67)</f>
        <v>0</v>
      </c>
      <c r="AR26" s="549">
        <f>SUMIF(หนอนกินใบมะพร้าว!$C$6:$C$67,ทดสอบ!$E26,หนอนกินใบมะพร้าว!$J$6:$J$67)</f>
        <v>0</v>
      </c>
      <c r="AS26" s="565">
        <f t="shared" si="53"/>
        <v>0</v>
      </c>
      <c r="AT26" s="549">
        <f>SUMIF('ด้วงแรด ปาล์ม'!$B$5:$B$73,ทดสอบ!$E26,'ด้วงแรด ปาล์ม'!$F$5:$F$73)</f>
        <v>0</v>
      </c>
      <c r="AU26" s="549">
        <f>SUMIF(หนอนปลอกเล็ก!$B$5:$B$73,ทดสอบ!$E26,หนอนปลอกเล็ก!$F$5:$F$73)</f>
        <v>0</v>
      </c>
      <c r="AV26" s="549">
        <f>SUMIF(ด้วงกุหลาบ!$B$5:$B$73,ทดสอบ!$E26,ด้วงกุหลาบ!$F$5:$F$73)</f>
        <v>0</v>
      </c>
      <c r="AW26" s="549">
        <f>SUMIF(โรคทะลายเน่า!$B$5:$B$73,ทดสอบ!$E26,โรคทะลายเน่า!$F$5:$F$73)</f>
        <v>0</v>
      </c>
      <c r="AX26" s="549">
        <f>SUMIF(โรคลำต้นเน่า!$B$5:$B$73,ทดสอบ!$E26,โรคลำต้นเน่า!$F$5:$F$73)</f>
        <v>0</v>
      </c>
      <c r="AY26" s="549">
        <f>SUMIF('โรคใบจุด ปาล์ม'!$B$5:$B$73,ทดสอบ!$E26,'โรคใบจุด ปาล์ม'!$F$5:$F$73)</f>
        <v>0</v>
      </c>
      <c r="AZ26" s="549">
        <f>SUMIF(โรคก้านทางใบเน่า!$C$5:$C$71,ทดสอบ!$E26,โรคก้านทางใบเน่า!$G$5:$G$71)</f>
        <v>0</v>
      </c>
      <c r="BA26" s="549">
        <f>SUMIF(หนอนหน้าแมว!$B$5:$B$73,ทดสอบ!$E26,หนอนหน้าแมว!$F$5:$F$73)</f>
        <v>0</v>
      </c>
      <c r="BB26" s="551">
        <f>SUMIF('หนอนหัวดำ ปาล์ม'!$B$5:$B$73,ทดสอบ!$E26,'หนอนหัวดำ ปาล์ม'!$F$5:$F$73)</f>
        <v>0</v>
      </c>
      <c r="BC26" s="549">
        <f>SUMIF('โรคใบจุดสาหร่าย ปาล์ม'!$B$5:$B$73,ทดสอบ!$E26,'โรคใบจุดสาหร่าย ปาล์ม'!$F$5:$F$73)</f>
        <v>0</v>
      </c>
      <c r="BD26" s="567">
        <f t="shared" si="54"/>
        <v>0</v>
      </c>
      <c r="BE26" s="549">
        <f>SUMIF(โรครากขาว!$B$5:$B$72,ทดสอบ!$E26,โรครากขาว!$F$5:$F$72)</f>
        <v>0</v>
      </c>
      <c r="BF26" s="549">
        <f>SUMIF(โรคใบร่วงยางพาราชนิดใหม่!$B$5:$B$72,ทดสอบ!$E26,โรคใบร่วงยางพาราชนิดใหม่!$F$5:$F$72)</f>
        <v>0</v>
      </c>
      <c r="BG26" s="549">
        <f>SUMIF(โรคใบร่วงยางพารา!$B$5:$B$72,ทดสอบ!$E26,โรคใบร่วงยางพารา!$F$5:$F$72)</f>
        <v>206</v>
      </c>
      <c r="BH26" s="549">
        <f>SUMIF(โรคราแป้งยางพารา!$B$5:$B$72,ทดสอบ!$E26,โรคราแป้งยางพารา!$F$5:$F$72)</f>
        <v>0</v>
      </c>
      <c r="BI26" s="551">
        <f>SUMIF(โรคเส้นดำยางพารา!$B$5:$B$72,ทดสอบ!$E26,โรคเส้นดำยางพารา!$F$5:$F$72)</f>
        <v>0</v>
      </c>
      <c r="BJ26" s="549">
        <f>SUMIF(โรคหน้ายางแห้ง!$B$5:$B$72,ทดสอบ!$E26,โรคหน้ายางแห้ง!$F$5:$F$72)</f>
        <v>0</v>
      </c>
      <c r="BK26" s="568">
        <f t="shared" si="55"/>
        <v>206</v>
      </c>
      <c r="BL26" s="549">
        <f>SUMIF(โรคราสนิม!$C$5:$C$64,ทดสอบ!$E26,โรคราสนิม!$G$5:$G$64)</f>
        <v>0</v>
      </c>
      <c r="BM26" s="549">
        <f>SUMIF(หนอนกาแฟสีแดง!$C$5:$C$64,ทดสอบ!$E26,หนอนกาแฟสีแดง!$G$5:$G$64)</f>
        <v>0</v>
      </c>
      <c r="BN26" s="549">
        <v>0</v>
      </c>
      <c r="BO26" s="549">
        <f ca="1">SUMIF(หนอนเจาะกิ่งลำต้น!$C$5:$C480,ทดสอบ!$E26,หนอนเจาะกิ่งลำต้น!$G$5:$G$64)</f>
        <v>0</v>
      </c>
      <c r="BP26" s="551">
        <f>SUMIF(มอดเจาะเมล็ดกาแฟ!$C$5:$C$64,ทดสอบ!$E26,มอดเจาะเมล็ดกาแฟ!$G$5:$G$64)</f>
        <v>0</v>
      </c>
      <c r="BQ26" s="549">
        <f>SUMIF('ด้วงหนวดยาว (กาแฟ)'!$C$5:$C$64,ทดสอบ!$E26,'ด้วงหนวดยาว (กาแฟ)'!$G$5:$G$64)</f>
        <v>0</v>
      </c>
      <c r="BR26" s="549">
        <f>SUMIF(มอดเจาะผลกาแฟ!$C$5:$C$64,ทดสอบ!$E26,มอดเจาะผลกาแฟ!$G$5:$G$64)</f>
        <v>0</v>
      </c>
      <c r="BS26" s="570">
        <f t="shared" ca="1" si="56"/>
        <v>0</v>
      </c>
      <c r="BT26" s="549">
        <f>SUMIF(เพลี้ยแป้งมัน!$B$5:$B$59,ทดสอบ!$E26,เพลี้ยแป้งมัน!$H$5:$H$59)</f>
        <v>0</v>
      </c>
      <c r="BU26" s="551">
        <f>SUMIF('โรคใบไหม้ (มัน)'!$B$5:$B$58,ทดสอบ!$E26,'โรคใบไหม้ (มัน)'!$H$5:$H$58)</f>
        <v>0</v>
      </c>
      <c r="BV26" s="549">
        <f>SUMIF(ไรแดง!$B$5:$B$59,ทดสอบ!$E26,ไรแดง!$H$5:$H$59)</f>
        <v>0</v>
      </c>
      <c r="BW26" s="549"/>
      <c r="BX26" s="549"/>
      <c r="BY26" s="549"/>
      <c r="BZ26" s="549"/>
      <c r="CA26" s="549"/>
      <c r="CB26" s="549">
        <f>SUMIF(โรคโคนเน่าหัวเน่า!$B$5:$B$59,ทดสอบ!$E26,โรคโคนเน่าหัวเน่า!$H$5:$H$59)</f>
        <v>0</v>
      </c>
      <c r="CC26" s="549"/>
      <c r="CD26" s="549">
        <f>SUMIF(โรคพุ่มแจ้!$B$5:$B$58,ทดสอบ!$E26,โรคพุ่มแจ้!$H$5:$H$58)</f>
        <v>0</v>
      </c>
      <c r="CE26" s="549">
        <f>SUMIF(โรคใบด่างมันสำปะหลัง!$B$5:$B$59,ทดสอบ!$E26,โรคใบด่างมันสำปะหลัง!$H$5:$H$59)</f>
        <v>58</v>
      </c>
      <c r="CF26" s="563">
        <f t="shared" si="50"/>
        <v>58</v>
      </c>
      <c r="CG26" s="549">
        <f>SUMIF(หนอนกออ้อย!$B$5:$B$48,ทดสอบ!$E26,หนอนกออ้อย!$G$5:$G$48)</f>
        <v>0</v>
      </c>
      <c r="CH26" s="549">
        <f>SUMIF('ด้วงหนวดยาว อ้อย'!$B$5:$B$48,ทดสอบ!$E26,'ด้วงหนวดยาว อ้อย'!$G$5:$G$48)</f>
        <v>0</v>
      </c>
      <c r="CI26" s="549"/>
      <c r="CJ26" s="549"/>
      <c r="CK26" s="549"/>
      <c r="CL26" s="549"/>
      <c r="CM26" s="549"/>
      <c r="CN26" s="549"/>
      <c r="CO26" s="549"/>
      <c r="CP26" s="549"/>
      <c r="CQ26" s="549"/>
      <c r="CR26" s="549"/>
      <c r="CS26" s="549">
        <f>SUMIF('โรคแส้ดำ อ้อย '!$B$5:$B$48,ทดสอบ!$E26,'โรคแส้ดำ อ้อย '!$G$5:$G$48)</f>
        <v>10</v>
      </c>
      <c r="CT26" s="549">
        <f>SUMIF('โรคใบขาว อ้อย'!$B$5:$B$48,ทดสอบ!$E26,'โรคใบขาว อ้อย'!$G$5:$G$48)</f>
        <v>0</v>
      </c>
      <c r="CU26" s="549"/>
      <c r="CV26" s="565">
        <f t="shared" si="57"/>
        <v>10</v>
      </c>
      <c r="CW26" s="549"/>
      <c r="CX26" s="549">
        <f>SUMIF('หนอนกระทู้ข้าวโพดลายจุด (FAW)'!$B$5:$B$54,ทดสอบ!$E26,'หนอนกระทู้ข้าวโพดลายจุด (FAW)'!$F$5:$F$54)</f>
        <v>2310</v>
      </c>
      <c r="CY26" s="549">
        <f>SUMIF(โรคฝักเน่า!$C$5:$C$57,ทดสอบ!$E26,โรคฝักเน่า!$G$5:$G$57)</f>
        <v>0</v>
      </c>
      <c r="CZ26" s="549"/>
      <c r="DA26" s="549"/>
      <c r="DB26" s="549"/>
      <c r="DC26" s="549"/>
      <c r="DD26" s="549"/>
      <c r="DE26" s="549"/>
      <c r="DF26" s="572">
        <f t="shared" si="51"/>
        <v>2310</v>
      </c>
      <c r="DG26" s="549">
        <f>SUMIF(โรคเหี่ยว!$B$5:$B$65,ทดสอบ!$E26,โรคเหี่ยว!$E$5:$E$65)</f>
        <v>0</v>
      </c>
      <c r="DH26" s="549"/>
      <c r="DI26" s="549"/>
      <c r="DJ26" s="549"/>
      <c r="DK26" s="549"/>
      <c r="DL26" s="574">
        <f t="shared" si="58"/>
        <v>0</v>
      </c>
      <c r="DM26" s="549"/>
      <c r="DN26" s="549"/>
      <c r="DO26" s="549"/>
      <c r="DP26" s="549"/>
      <c r="DQ26" s="549"/>
      <c r="DR26" s="550">
        <f t="shared" si="59"/>
        <v>0</v>
      </c>
      <c r="DS26" s="549"/>
      <c r="DT26" s="549"/>
      <c r="DU26" s="549">
        <f>SUMIF('เพลี้ยไฟ ทุเรียน'!$B$5:$B$81,ทดสอบ!$E26,'เพลี้ยไฟ ทุเรียน'!$F$5:$F$81)</f>
        <v>0</v>
      </c>
      <c r="DV26" s="549">
        <f>SUMIF('เพลี้ยแป้ง ทุเรียน'!$B$5:$B$81,ทดสอบ!$E26,'เพลี้ยแป้ง ทุเรียน'!$F$5:$F$81)</f>
        <v>0</v>
      </c>
      <c r="DW26" s="549">
        <f>SUMIF(เพลี้ยไก่แจ้ทุเรียน!$B$5:$B$81,ทดสอบ!$E26,เพลี้ยไก่แจ้ทุเรียน!$F$5:$F$81)</f>
        <v>0</v>
      </c>
      <c r="DX26" s="549">
        <f>SUMIF(เพลี้ยหอยเกล็ด!$B$5:$B$81,ทดสอบ!$E26,เพลี้ยหอยเกล็ด!$F$5:$F$81)</f>
        <v>0</v>
      </c>
      <c r="DY26" s="549">
        <f>SUMIF(เพลี้ยจั๊กจั่นฝอย!$B$5:$B$81,ทดสอบ!$E26,เพลี้ยจั๊กจั่นฝอย!$F$5:$F$81)</f>
        <v>0</v>
      </c>
      <c r="DZ26" s="549">
        <f>SUMIF(หนอนเจาะเมล็ดทุเรียน!$B$5:$B$81,ทดสอบ!$E26,หนอนเจาะเมล็ดทุเรียน!$F$5:$F$81)</f>
        <v>0</v>
      </c>
      <c r="EA26" s="549">
        <f>SUMIF(ไรแดงทุเรียน!$B$5:$B$81,ทดสอบ!$E26,ไรแดงทุเรียน!$F$5:$F$81)</f>
        <v>0</v>
      </c>
      <c r="EB26" s="549"/>
      <c r="EC26" s="549">
        <f>SUMIF(โรครากเน่าโคนเน่า!$B$5:$B$81,ทดสอบ!$E26,โรครากเน่าโคนเน่า!$F$5:$F$81)</f>
        <v>0</v>
      </c>
      <c r="ED26" s="549">
        <f>SUMIF('โรคราดำ ทุเรียน'!$B$5:$B$81,ทดสอบ!$E26,'โรคราดำ ทุเรียน'!$F$5:$F$81)</f>
        <v>0</v>
      </c>
      <c r="EE26" s="549"/>
      <c r="EF26" s="549">
        <f>SUMIF(โรคผลเน่า!$B$6:$B$82,ทดสอบ!$E26,โรคผลเน่า!$F$6:$F$82)</f>
        <v>0</v>
      </c>
      <c r="EG26" s="549">
        <f>SUMIF(โรคราสีชมพู!$B$5:$B$81,ทดสอบ!$E26,โรคราสีชมพู!$F$5:$F$81)</f>
        <v>0</v>
      </c>
      <c r="EH26" s="549">
        <f>SUMIF(โรคใบติดหรือใบไหม้!$B$5:$B$81,ทดสอบ!$E26,โรคใบติดหรือใบไหม้!$F$5:$F$81)</f>
        <v>0</v>
      </c>
      <c r="EI26" s="549"/>
      <c r="EJ26" s="549">
        <f>SUMIF('โรคใบจุดสาหร่าย (durian)'!$B$5:$B$81,ทดสอบ!$E26,'โรคใบจุดสาหร่าย (durian)'!$F$5:$F$81)</f>
        <v>0</v>
      </c>
      <c r="EK26" s="549">
        <f>SUMIF(มอดเจาะลำต้นทุเรียน!$B$5:$B$81,ทดสอบ!$E26,มอดเจาะลำต้นทุเรียน!$F$5:$F$81)</f>
        <v>0</v>
      </c>
      <c r="EL26" s="549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549">
        <f>SUMIF(หนอนกินใบทุเรียน!$B$5:$B$81,ทดสอบ!$E26,หนอนกินใบทุเรียน!$F$5:$F$81)</f>
        <v>0</v>
      </c>
      <c r="EN26" s="549">
        <f>SUMIF(โรคกิ่งแห้งทุเรียน!$B$5:$B$81,ทดสอบ!$E26,โรคกิ่งแห้งทุเรียน!$F$5:$F$81)</f>
        <v>0</v>
      </c>
      <c r="EO26" s="551">
        <f>SUMIF(โรคแอนแทรกโนสทุเรียน!$B$5:$B$81,ทดสอบ!$E26,โรคแอนแทรกโนสทุเรียน!$F$5:$F$81)</f>
        <v>0</v>
      </c>
      <c r="EP26" s="549">
        <f>SUMIF(หนอนเจาะผล!$B$5:$B$81,ทดสอบ!$E26,หนอนเจาะผล!$F$5:$F$81)</f>
        <v>0</v>
      </c>
      <c r="EQ26" s="563">
        <f t="shared" ca="1" si="60"/>
        <v>0</v>
      </c>
      <c r="ER26" s="549"/>
      <c r="ES26" s="549">
        <f>SUMIF('เพลี้ยไฟ (เงาะ)'!$B$5:$B$76,ทดสอบ!$E26,'เพลี้ยไฟ (เงาะ)'!$F$5:$F$76)</f>
        <v>0</v>
      </c>
      <c r="ET26" s="517">
        <f>SUMIF('เพลี้ยแป้ง (เงาะ)'!$B$5:$B$75,ทดสอบ!$E26,'เพลี้ยแป้ง (เงาะ)'!$F$5:$F$75)</f>
        <v>0</v>
      </c>
      <c r="EU26" s="549">
        <f>SUMIF(หนอนคืบกินใบ!$B$5:$B$75,ทดสอบ!$E26,หนอนคืบกินใบ!$F$5:$F$75)</f>
        <v>0</v>
      </c>
      <c r="EV26" s="549">
        <f>SUMIF('โรคราแป้ง (เงาะ)'!$B$5:$B$75,ทดสอบ!$E26,'โรคราแป้ง (เงาะ)'!$F$5:$F$75)</f>
        <v>0</v>
      </c>
      <c r="EW26" s="549"/>
      <c r="EX26" s="549">
        <f>SUMIF('โรคขอบใบแห้ง (เงาะ)'!$B$5:$B$76,ทดสอบ!$E26,'โรคขอบใบแห้ง (เงาะ)'!$F$5:$F$76)</f>
        <v>0</v>
      </c>
      <c r="EY26" s="549">
        <f>SUMIF(หนอนกินช่อดอก!$B$5:$B$76,ทดสอบ!$E26,หนอนกินช่อดอก!$F$5:$F$76)</f>
        <v>0</v>
      </c>
      <c r="EZ26" s="549">
        <f>SUMIF('โรคใบจุดสาหร่าย(เงาะ)'!$B$5:$B$75,ทดสอบ!$E26,'โรคใบจุดสาหร่าย(เงาะ)'!$F$5:$F$75)</f>
        <v>0</v>
      </c>
      <c r="FA26" s="567">
        <f t="shared" si="61"/>
        <v>0</v>
      </c>
      <c r="FB26" s="549">
        <f>SUMIF('เพลี้ยไฟ (mangosteen)'!$B$5:$B$69,ทดสอบ!$E26,'เพลี้ยไฟ (mangosteen)'!$F$5:$F$69)</f>
        <v>0</v>
      </c>
      <c r="FC26" s="549">
        <f>SUMIF(หนอนชอนใบ!$B$5:$B$69,ทดสอบ!$E26,หนอนชอนใบ!$F$5:$F$69)</f>
        <v>0</v>
      </c>
      <c r="FD26" s="549">
        <f>SUMIF(หนอนกินใบ!$B$5:$B$69,ทดสอบ!$E26,หนอนกินใบ!$F$5:$F$69)</f>
        <v>0</v>
      </c>
      <c r="FE26" s="549">
        <f>SUMIF('ไรแดง(มังคุด)'!$B$5:$B$76,ทดสอบ!$E26,'ไรแดง(มังคุด)'!$F$5:$F$76)</f>
        <v>0</v>
      </c>
      <c r="FF26" s="549">
        <f>SUMIF(โรคแอนแทรคโนส!$B$5:$B$76,ทดสอบ!$E26,โรคแอนแทรคโนส!$F$5:$F$76)</f>
        <v>0</v>
      </c>
      <c r="FG26" s="549">
        <f>SUMIF('โรคใบจุดสาหร่าย (mangosteen)'!$B$5:$B$69,ทดสอบ!$E26,'โรคใบจุดสาหร่าย (mangosteen)'!$F$5:$F$69)</f>
        <v>0</v>
      </c>
      <c r="FH26" s="549">
        <f>SUMIF(โรคใบแห้งและขอบใบแห้ง!$B$5:$B$76,ทดสอบ!$E26,โรคใบแห้งและขอบใบแห้ง!$F$5:$F$76)</f>
        <v>0</v>
      </c>
      <c r="FI26" s="549">
        <f>SUMIF(เพลี้ยแป้ง!$B$5:$B$76,ทดสอบ!$E26,เพลี้ยแป้ง!$F$5:$F$76)</f>
        <v>0</v>
      </c>
      <c r="FJ26" s="549">
        <f>SUMIF('โรคใบจุด (mangosteen)'!$B$5:$B$69,ทดสอบ!$E26,'โรคใบจุด (mangosteen)'!$F$5:$F$69)</f>
        <v>0</v>
      </c>
      <c r="FK26" s="576">
        <f t="shared" si="62"/>
        <v>0</v>
      </c>
      <c r="FL26" s="549">
        <f>SUMIF(โรคพุ่มไม้กวาด!$B$5:$B$79,ทดสอบ!$E26,โรคพุ่มไม้กวาด!$F$5:$F$79)</f>
        <v>0</v>
      </c>
      <c r="FM26" s="549">
        <f>SUMIF('เพลี้ยแป้ง (ลำไย)'!$B$5:$B$76,ทดสอบ!$E26,'เพลี้ยแป้ง (ลำไย)'!$F$5:$F$76)</f>
        <v>0</v>
      </c>
      <c r="FN26" s="549">
        <f>SUMIF('โรคราดำ (ลำไย)'!$B$5:$B$79,ทดสอบ!$E26,'โรคราดำ (ลำไย)'!$F$5:$F$79)</f>
        <v>0</v>
      </c>
      <c r="FO26" s="549">
        <f>SUMIF('หนอนคืบกินใบ (ลำไย)'!$B$5:$B$76,ทดสอบ!$E26,'หนอนคืบกินใบ (ลำไย)'!$F$5:$F$76)</f>
        <v>0</v>
      </c>
      <c r="FP26" s="549">
        <f>SUMIF(ไรกำมะหยี่!$B$5:$B$79,ทดสอบ!$E26,ไรกำมะหยี่!$F$5:$F$79)</f>
        <v>0</v>
      </c>
      <c r="FQ26" s="549">
        <f>SUMIF(หนอนม้วนใบ!$B$5:$B$79,ทดสอบ!$E26,หนอนม้วนใบ!$F$5:$F$79)</f>
        <v>0</v>
      </c>
      <c r="FR26" s="549">
        <f>SUMIF(หนอนเจาะกิ่งและลำต้น!$B$5:$B$80,ทดสอบ!$E26,หนอนเจาะกิ่งและลำต้น!$F$5:$F$80)</f>
        <v>0</v>
      </c>
      <c r="FS26" s="549">
        <f>SUMIF(เพลี้ยไฟลำไย!$B$5:$B$76,ทดสอบ!$E26,เพลี้ยไฟลำไย!$F$5:$F$76)</f>
        <v>0</v>
      </c>
      <c r="FT26" s="549">
        <f>SUMIF(หนอนกินดอกลำไย!$B$5:$B$76,ทดสอบ!$E26,หนอนกินดอกลำไย!$F$5:$F$76)</f>
        <v>0</v>
      </c>
      <c r="FU26" s="549">
        <f>SUMIF(มวนลำไย!$B$5:$B$79,ทดสอบ!$E26,มวนลำไย!$F$5:$F$79)</f>
        <v>0</v>
      </c>
      <c r="FV26" s="578">
        <f t="shared" si="63"/>
        <v>0</v>
      </c>
      <c r="FW26" s="550">
        <f t="shared" ca="1" si="52"/>
        <v>2617</v>
      </c>
      <c r="FX26" s="353">
        <f t="shared" ca="1" si="6"/>
        <v>2617</v>
      </c>
      <c r="FY26" s="388">
        <f t="shared" ca="1" si="31"/>
        <v>0</v>
      </c>
      <c r="FZ26" s="384"/>
    </row>
    <row r="27" spans="1:184" s="116" customFormat="1" x14ac:dyDescent="0.55000000000000004">
      <c r="A27" s="303">
        <v>0</v>
      </c>
      <c r="B27" s="303" t="s">
        <v>310</v>
      </c>
      <c r="C27" s="303" t="s">
        <v>310</v>
      </c>
      <c r="D27" s="278" t="s">
        <v>304</v>
      </c>
      <c r="E27" s="294"/>
      <c r="F27" s="294"/>
      <c r="G27" s="299"/>
      <c r="H27" s="299"/>
      <c r="I27" s="299">
        <f ca="1">SUBTOTAL(2,$D$28:$D$47)</f>
        <v>20</v>
      </c>
      <c r="J27" s="372" t="s">
        <v>4</v>
      </c>
      <c r="K27" s="547">
        <f>SUM(K28:K47)</f>
        <v>0</v>
      </c>
      <c r="L27" s="547">
        <f t="shared" ref="L27:AJ27" si="66">SUM(L28:L47)</f>
        <v>3.25</v>
      </c>
      <c r="M27" s="547">
        <f t="shared" si="66"/>
        <v>5338.25</v>
      </c>
      <c r="N27" s="547">
        <f t="shared" si="66"/>
        <v>0</v>
      </c>
      <c r="O27" s="547">
        <f t="shared" si="66"/>
        <v>119</v>
      </c>
      <c r="P27" s="547">
        <f t="shared" si="66"/>
        <v>0</v>
      </c>
      <c r="Q27" s="547">
        <f t="shared" si="66"/>
        <v>10</v>
      </c>
      <c r="R27" s="547">
        <f t="shared" si="66"/>
        <v>0</v>
      </c>
      <c r="S27" s="547">
        <f t="shared" si="66"/>
        <v>497.05</v>
      </c>
      <c r="T27" s="547">
        <f t="shared" si="66"/>
        <v>0</v>
      </c>
      <c r="U27" s="547">
        <f t="shared" si="66"/>
        <v>0</v>
      </c>
      <c r="V27" s="547">
        <f t="shared" si="66"/>
        <v>0</v>
      </c>
      <c r="W27" s="547">
        <f t="shared" si="66"/>
        <v>0</v>
      </c>
      <c r="X27" s="547">
        <f t="shared" si="66"/>
        <v>0</v>
      </c>
      <c r="Y27" s="547">
        <f t="shared" si="66"/>
        <v>0</v>
      </c>
      <c r="Z27" s="547">
        <f t="shared" si="66"/>
        <v>0</v>
      </c>
      <c r="AA27" s="547">
        <f t="shared" si="66"/>
        <v>0</v>
      </c>
      <c r="AB27" s="547">
        <f t="shared" si="66"/>
        <v>0</v>
      </c>
      <c r="AC27" s="547">
        <f t="shared" si="66"/>
        <v>0</v>
      </c>
      <c r="AD27" s="547">
        <f t="shared" si="66"/>
        <v>0</v>
      </c>
      <c r="AE27" s="547">
        <f t="shared" si="66"/>
        <v>64</v>
      </c>
      <c r="AF27" s="547">
        <f t="shared" si="66"/>
        <v>0</v>
      </c>
      <c r="AG27" s="547">
        <f t="shared" si="66"/>
        <v>0</v>
      </c>
      <c r="AH27" s="547">
        <f t="shared" si="66"/>
        <v>445</v>
      </c>
      <c r="AI27" s="547">
        <f t="shared" si="66"/>
        <v>0</v>
      </c>
      <c r="AJ27" s="547">
        <f t="shared" si="66"/>
        <v>0</v>
      </c>
      <c r="AK27" s="547">
        <f>SUM(AK28:AK47)</f>
        <v>6476.55</v>
      </c>
      <c r="AL27" s="547">
        <f t="shared" ref="AL27:AR27" si="67">SUM(AL28:AL47)</f>
        <v>647.07000000000005</v>
      </c>
      <c r="AM27" s="547">
        <f t="shared" si="67"/>
        <v>4.05</v>
      </c>
      <c r="AN27" s="547">
        <f t="shared" si="67"/>
        <v>25</v>
      </c>
      <c r="AO27" s="547">
        <f t="shared" si="67"/>
        <v>20</v>
      </c>
      <c r="AP27" s="547">
        <f t="shared" si="67"/>
        <v>10</v>
      </c>
      <c r="AQ27" s="547">
        <f t="shared" si="67"/>
        <v>0</v>
      </c>
      <c r="AR27" s="547">
        <f t="shared" si="67"/>
        <v>0</v>
      </c>
      <c r="AS27" s="547">
        <f t="shared" ref="AS27" si="68">SUM(AS28:AS47)</f>
        <v>706.12</v>
      </c>
      <c r="AT27" s="547">
        <f t="shared" ref="AT27:CF27" si="69">SUM(AT28:AT47)</f>
        <v>0.5</v>
      </c>
      <c r="AU27" s="547">
        <f t="shared" si="69"/>
        <v>0</v>
      </c>
      <c r="AV27" s="547">
        <f t="shared" si="69"/>
        <v>0</v>
      </c>
      <c r="AW27" s="547">
        <f t="shared" si="69"/>
        <v>0</v>
      </c>
      <c r="AX27" s="547">
        <f t="shared" si="69"/>
        <v>0</v>
      </c>
      <c r="AY27" s="547">
        <f t="shared" si="69"/>
        <v>0</v>
      </c>
      <c r="AZ27" s="547">
        <f t="shared" si="69"/>
        <v>0</v>
      </c>
      <c r="BA27" s="547">
        <f t="shared" si="69"/>
        <v>0</v>
      </c>
      <c r="BB27" s="547">
        <f t="shared" si="69"/>
        <v>37</v>
      </c>
      <c r="BC27" s="547">
        <f t="shared" si="69"/>
        <v>0</v>
      </c>
      <c r="BD27" s="547">
        <f t="shared" si="69"/>
        <v>37.5</v>
      </c>
      <c r="BE27" s="547">
        <f t="shared" ref="BE27:BK27" si="70">SUM(BE28:BE47)</f>
        <v>0</v>
      </c>
      <c r="BF27" s="547">
        <f t="shared" si="70"/>
        <v>3985.5</v>
      </c>
      <c r="BG27" s="547">
        <f t="shared" si="70"/>
        <v>140</v>
      </c>
      <c r="BH27" s="547">
        <f t="shared" si="70"/>
        <v>0</v>
      </c>
      <c r="BI27" s="547">
        <f t="shared" si="70"/>
        <v>1</v>
      </c>
      <c r="BJ27" s="547">
        <f t="shared" si="70"/>
        <v>1458</v>
      </c>
      <c r="BK27" s="547">
        <f t="shared" si="70"/>
        <v>5584.5</v>
      </c>
      <c r="BL27" s="547">
        <f t="shared" ref="BL27:BS27" si="71">SUM(BL28:BL47)</f>
        <v>0</v>
      </c>
      <c r="BM27" s="547">
        <f t="shared" si="71"/>
        <v>0</v>
      </c>
      <c r="BN27" s="547"/>
      <c r="BO27" s="547">
        <f t="shared" ca="1" si="71"/>
        <v>0</v>
      </c>
      <c r="BP27" s="547">
        <f t="shared" si="71"/>
        <v>0</v>
      </c>
      <c r="BQ27" s="547">
        <f t="shared" si="71"/>
        <v>0</v>
      </c>
      <c r="BR27" s="547">
        <f t="shared" si="71"/>
        <v>0</v>
      </c>
      <c r="BS27" s="547">
        <f t="shared" ca="1" si="71"/>
        <v>0</v>
      </c>
      <c r="BT27" s="547">
        <f t="shared" si="69"/>
        <v>47</v>
      </c>
      <c r="BU27" s="548">
        <f t="shared" si="69"/>
        <v>17</v>
      </c>
      <c r="BV27" s="547">
        <f t="shared" si="69"/>
        <v>314</v>
      </c>
      <c r="BW27" s="547">
        <f t="shared" si="69"/>
        <v>0</v>
      </c>
      <c r="BX27" s="547">
        <f t="shared" si="69"/>
        <v>0</v>
      </c>
      <c r="BY27" s="547">
        <f t="shared" si="69"/>
        <v>0</v>
      </c>
      <c r="BZ27" s="547">
        <f t="shared" si="69"/>
        <v>0</v>
      </c>
      <c r="CA27" s="547">
        <f t="shared" si="69"/>
        <v>0</v>
      </c>
      <c r="CB27" s="547">
        <f t="shared" si="69"/>
        <v>11</v>
      </c>
      <c r="CC27" s="547"/>
      <c r="CD27" s="547">
        <f t="shared" si="69"/>
        <v>70</v>
      </c>
      <c r="CE27" s="547">
        <f>SUM(CE28:CE47)</f>
        <v>572359.27</v>
      </c>
      <c r="CF27" s="547">
        <f t="shared" si="69"/>
        <v>572818.27</v>
      </c>
      <c r="CG27" s="547">
        <f t="shared" ref="CG27:CV27" si="72">SUM(CG28:CG47)</f>
        <v>1385</v>
      </c>
      <c r="CH27" s="547">
        <f t="shared" si="72"/>
        <v>167</v>
      </c>
      <c r="CI27" s="547">
        <f t="shared" si="72"/>
        <v>0</v>
      </c>
      <c r="CJ27" s="547">
        <f t="shared" si="72"/>
        <v>0</v>
      </c>
      <c r="CK27" s="547">
        <f t="shared" si="72"/>
        <v>0</v>
      </c>
      <c r="CL27" s="547">
        <f t="shared" si="72"/>
        <v>0</v>
      </c>
      <c r="CM27" s="547">
        <f t="shared" si="72"/>
        <v>0</v>
      </c>
      <c r="CN27" s="547">
        <f t="shared" si="72"/>
        <v>0</v>
      </c>
      <c r="CO27" s="547">
        <f t="shared" si="72"/>
        <v>0</v>
      </c>
      <c r="CP27" s="547">
        <f t="shared" si="72"/>
        <v>0</v>
      </c>
      <c r="CQ27" s="547">
        <f t="shared" si="72"/>
        <v>0</v>
      </c>
      <c r="CR27" s="547">
        <f t="shared" si="72"/>
        <v>0</v>
      </c>
      <c r="CS27" s="547">
        <f t="shared" si="72"/>
        <v>109</v>
      </c>
      <c r="CT27" s="547">
        <f t="shared" si="72"/>
        <v>22815.1</v>
      </c>
      <c r="CU27" s="547">
        <f t="shared" si="72"/>
        <v>0</v>
      </c>
      <c r="CV27" s="547">
        <f t="shared" si="72"/>
        <v>24476.1</v>
      </c>
      <c r="CW27" s="547">
        <f t="shared" ref="CW27:DL27" si="73">SUM(CW28:CW47)</f>
        <v>0</v>
      </c>
      <c r="CX27" s="547">
        <f t="shared" si="73"/>
        <v>61</v>
      </c>
      <c r="CY27" s="547">
        <f t="shared" si="73"/>
        <v>0</v>
      </c>
      <c r="CZ27" s="547">
        <f t="shared" si="73"/>
        <v>0</v>
      </c>
      <c r="DA27" s="547">
        <f t="shared" si="73"/>
        <v>0</v>
      </c>
      <c r="DB27" s="547">
        <f t="shared" si="73"/>
        <v>0</v>
      </c>
      <c r="DC27" s="547">
        <f t="shared" si="73"/>
        <v>0</v>
      </c>
      <c r="DD27" s="547">
        <f t="shared" si="73"/>
        <v>0</v>
      </c>
      <c r="DE27" s="547">
        <f t="shared" si="73"/>
        <v>0</v>
      </c>
      <c r="DF27" s="547">
        <f t="shared" si="73"/>
        <v>61</v>
      </c>
      <c r="DG27" s="547">
        <f t="shared" si="73"/>
        <v>0</v>
      </c>
      <c r="DH27" s="547">
        <f t="shared" si="73"/>
        <v>0</v>
      </c>
      <c r="DI27" s="547">
        <f t="shared" ref="DI27:DJ27" si="74">SUM(DI28:DI47)</f>
        <v>0</v>
      </c>
      <c r="DJ27" s="547">
        <f t="shared" si="74"/>
        <v>0</v>
      </c>
      <c r="DK27" s="547">
        <f t="shared" si="73"/>
        <v>0</v>
      </c>
      <c r="DL27" s="547">
        <f t="shared" si="73"/>
        <v>0</v>
      </c>
      <c r="DM27" s="547">
        <f t="shared" ref="DM27:DP27" si="75">SUM(DM28:DM47)</f>
        <v>0</v>
      </c>
      <c r="DN27" s="547">
        <f t="shared" ref="DN27:DO27" si="76">SUM(DN28:DN47)</f>
        <v>0</v>
      </c>
      <c r="DO27" s="547">
        <f t="shared" si="76"/>
        <v>0</v>
      </c>
      <c r="DP27" s="547">
        <f t="shared" si="75"/>
        <v>0</v>
      </c>
      <c r="DQ27" s="547">
        <f t="shared" ref="DQ27:DR27" si="77">SUM(DQ28:DQ47)</f>
        <v>0</v>
      </c>
      <c r="DR27" s="547">
        <f t="shared" si="77"/>
        <v>0</v>
      </c>
      <c r="DS27" s="547">
        <f t="shared" ref="DS27:EQ27" si="78">SUM(DS28:DS47)</f>
        <v>0</v>
      </c>
      <c r="DT27" s="547">
        <f t="shared" si="78"/>
        <v>0</v>
      </c>
      <c r="DU27" s="547">
        <f t="shared" si="78"/>
        <v>0</v>
      </c>
      <c r="DV27" s="547">
        <f t="shared" si="78"/>
        <v>0</v>
      </c>
      <c r="DW27" s="547">
        <f t="shared" si="78"/>
        <v>0</v>
      </c>
      <c r="DX27" s="547">
        <f t="shared" si="78"/>
        <v>0</v>
      </c>
      <c r="DY27" s="547">
        <f t="shared" si="78"/>
        <v>0</v>
      </c>
      <c r="DZ27" s="547">
        <f t="shared" si="78"/>
        <v>0</v>
      </c>
      <c r="EA27" s="547">
        <f t="shared" si="78"/>
        <v>0</v>
      </c>
      <c r="EB27" s="547">
        <f t="shared" si="78"/>
        <v>0</v>
      </c>
      <c r="EC27" s="547">
        <f t="shared" si="78"/>
        <v>0</v>
      </c>
      <c r="ED27" s="547">
        <f>SUM(ED29:ED47)</f>
        <v>0</v>
      </c>
      <c r="EE27" s="547">
        <f t="shared" ref="EE27:EF27" si="79">SUM(EE29:EE47)</f>
        <v>0</v>
      </c>
      <c r="EF27" s="547">
        <f t="shared" si="79"/>
        <v>0</v>
      </c>
      <c r="EG27" s="547">
        <f t="shared" si="78"/>
        <v>0</v>
      </c>
      <c r="EH27" s="547">
        <f t="shared" si="78"/>
        <v>0</v>
      </c>
      <c r="EI27" s="547">
        <f t="shared" si="78"/>
        <v>0</v>
      </c>
      <c r="EJ27" s="547">
        <f t="shared" si="78"/>
        <v>0</v>
      </c>
      <c r="EK27" s="547">
        <f t="shared" si="78"/>
        <v>0</v>
      </c>
      <c r="EL27" s="547">
        <f t="shared" ca="1" si="78"/>
        <v>0</v>
      </c>
      <c r="EM27" s="547">
        <f t="shared" si="78"/>
        <v>0.25</v>
      </c>
      <c r="EN27" s="547">
        <f t="shared" si="78"/>
        <v>0</v>
      </c>
      <c r="EO27" s="547">
        <f t="shared" si="78"/>
        <v>0</v>
      </c>
      <c r="EP27" s="547">
        <f t="shared" si="78"/>
        <v>0</v>
      </c>
      <c r="EQ27" s="547">
        <f t="shared" ca="1" si="78"/>
        <v>0.25</v>
      </c>
      <c r="ER27" s="547">
        <f t="shared" ref="ER27:FA27" si="80">SUM(ER28:ER47)</f>
        <v>0</v>
      </c>
      <c r="ES27" s="547">
        <f t="shared" si="80"/>
        <v>0</v>
      </c>
      <c r="ET27" s="547">
        <f t="shared" si="80"/>
        <v>0</v>
      </c>
      <c r="EU27" s="547">
        <f t="shared" si="80"/>
        <v>0</v>
      </c>
      <c r="EV27" s="547">
        <f t="shared" si="80"/>
        <v>0</v>
      </c>
      <c r="EW27" s="547">
        <f t="shared" si="80"/>
        <v>0</v>
      </c>
      <c r="EX27" s="547">
        <f t="shared" si="80"/>
        <v>0</v>
      </c>
      <c r="EY27" s="547">
        <f t="shared" si="80"/>
        <v>0</v>
      </c>
      <c r="EZ27" s="547">
        <f t="shared" si="80"/>
        <v>0</v>
      </c>
      <c r="FA27" s="547">
        <f t="shared" si="80"/>
        <v>0</v>
      </c>
      <c r="FB27" s="547">
        <f t="shared" ref="FB27:FK27" si="81">SUM(FB28:FB47)</f>
        <v>0</v>
      </c>
      <c r="FC27" s="547">
        <f t="shared" si="81"/>
        <v>0</v>
      </c>
      <c r="FD27" s="547">
        <f t="shared" si="81"/>
        <v>0</v>
      </c>
      <c r="FE27" s="547">
        <f t="shared" si="81"/>
        <v>0</v>
      </c>
      <c r="FF27" s="547">
        <f t="shared" si="81"/>
        <v>0</v>
      </c>
      <c r="FG27" s="547">
        <f t="shared" si="81"/>
        <v>0</v>
      </c>
      <c r="FH27" s="547">
        <f t="shared" si="81"/>
        <v>0</v>
      </c>
      <c r="FI27" s="547">
        <f t="shared" si="81"/>
        <v>0</v>
      </c>
      <c r="FJ27" s="547">
        <f t="shared" si="81"/>
        <v>0</v>
      </c>
      <c r="FK27" s="547">
        <f t="shared" si="81"/>
        <v>0</v>
      </c>
      <c r="FL27" s="547">
        <f t="shared" ref="FL27:FW27" si="82">SUM(FL28:FL47)</f>
        <v>0</v>
      </c>
      <c r="FM27" s="547">
        <f t="shared" si="82"/>
        <v>0</v>
      </c>
      <c r="FN27" s="547">
        <f t="shared" si="82"/>
        <v>0</v>
      </c>
      <c r="FO27" s="547">
        <f t="shared" si="82"/>
        <v>0</v>
      </c>
      <c r="FP27" s="547">
        <f t="shared" si="82"/>
        <v>0</v>
      </c>
      <c r="FQ27" s="547">
        <f t="shared" si="82"/>
        <v>0</v>
      </c>
      <c r="FR27" s="547">
        <f t="shared" si="82"/>
        <v>0</v>
      </c>
      <c r="FS27" s="547">
        <f t="shared" si="82"/>
        <v>0</v>
      </c>
      <c r="FT27" s="547">
        <f t="shared" si="82"/>
        <v>0</v>
      </c>
      <c r="FU27" s="547">
        <f t="shared" si="82"/>
        <v>0</v>
      </c>
      <c r="FV27" s="547">
        <f t="shared" si="82"/>
        <v>0</v>
      </c>
      <c r="FW27" s="547">
        <f t="shared" ca="1" si="82"/>
        <v>610160.29</v>
      </c>
      <c r="FX27" s="353">
        <f t="shared" ca="1" si="6"/>
        <v>610160.29</v>
      </c>
      <c r="FY27" s="388">
        <f t="shared" ca="1" si="31"/>
        <v>0</v>
      </c>
      <c r="FZ27" s="384"/>
    </row>
    <row r="28" spans="1:184" s="110" customFormat="1" x14ac:dyDescent="0.55000000000000004">
      <c r="A28" s="303">
        <v>0</v>
      </c>
      <c r="B28" s="303">
        <f t="shared" ref="B28:B47" ca="1" si="83">IF(FW28&gt;0,1,"")</f>
        <v>1</v>
      </c>
      <c r="C28" s="303">
        <f ca="1">IF(B28=1,SUBTOTAL(2,$B$28:B28),"")</f>
        <v>1</v>
      </c>
      <c r="D28" s="279">
        <f t="shared" ref="D28:D47" ca="1" si="84">C28</f>
        <v>1</v>
      </c>
      <c r="E28" s="280" t="s">
        <v>134</v>
      </c>
      <c r="F28" s="295"/>
      <c r="G28" s="295"/>
      <c r="H28" s="295"/>
      <c r="I28" s="295"/>
      <c r="J28" s="292"/>
      <c r="K28" s="549">
        <f>SUMIF(หนอนห่อใบข้าว!$B$5:$B$76,ทดสอบ!$E28,หนอนห่อใบข้าว!$G$5:$G$76)</f>
        <v>0</v>
      </c>
      <c r="L28" s="549">
        <f>SUMIF(เพลี้ยกระโดดหลังขาว!$B$5:$B$76,ทดสอบ!$E28,เพลี้ยกระโดดหลังขาว!$G$5:$G$76)</f>
        <v>0</v>
      </c>
      <c r="M28" s="549">
        <f>SUMIF(โรคไหม้ข้าว!$B$5:$B$76,ทดสอบ!$E28,โรคไหม้ข้าว!$G$5:$G$76)</f>
        <v>827</v>
      </c>
      <c r="N28" s="549">
        <f>SUMIF(แมลงหวี่ขาว!$B$5:$B$76,ทดสอบ!$E28,แมลงหวี่ขาว!$G$5:$G$76)</f>
        <v>0</v>
      </c>
      <c r="O28" s="549">
        <f>SUMIF(เพลี้ยกระโดดสีน้ำตาล!$B$5:$B$77,ทดสอบ!$E28,เพลี้ยกระโดดสีน้ำตาล!$G$5:$G$77)</f>
        <v>0</v>
      </c>
      <c r="P28" s="549">
        <f>SUMIF(แมลงสิง!$B$5:$B$81,ทดสอบ!$E28,แมลงสิง!$G$5:$G$81)</f>
        <v>0</v>
      </c>
      <c r="Q28" s="549">
        <f>SUMIF(เพลี้ยไฟ!$B$5:$B$76,ทดสอบ!$E28,เพลี้ยไฟ!$G$5:$G$76)</f>
        <v>0</v>
      </c>
      <c r="R28" s="549">
        <f>SUMIF(แมลงดำหนาม1!$B$5:$B$81,ทดสอบ!$E28,แมลงดำหนาม1!$G$5:$G$81)</f>
        <v>0</v>
      </c>
      <c r="S28" s="549">
        <f>SUMIF(โรคขอบใบแห้ง!$B$5:$B$78,ทดสอบ!$E28,โรคขอบใบแห้ง!$G$5:$G$78)</f>
        <v>0</v>
      </c>
      <c r="T28" s="549">
        <f>SUMIF(โรคกาบใบแห้ง!$B$5:$B$81,ทดสอบ!$E28,โรคกาบใบแห้ง!$G$5:$G$81)</f>
        <v>0</v>
      </c>
      <c r="U28" s="549">
        <f>SUMIF(โรคใบจุดสีน้ำตาล!$B$5:$B$77,ทดสอบ!$E28,โรคใบจุดสีน้ำตาล!$G$5:$G$77)</f>
        <v>0</v>
      </c>
      <c r="V28" s="549">
        <f>SUMIF(หนอนกระทู้กล้า!$B$5:$B$76,ทดสอบ!$E28,หนอนกระทู้กล้า!$G$5:$G$76)</f>
        <v>0</v>
      </c>
      <c r="W28" s="549">
        <f>SUMIF(โรคใบขีดโปร่งแสง!$B$5:$B$81,ทดสอบ!$E28,โรคใบขีดโปร่งแสง!$G$5:$G$81)</f>
        <v>0</v>
      </c>
      <c r="X28" s="549">
        <f>SUMIF(โรคใบขีดสีน้ำตาล!$B$5:$B$77,ทดสอบ!$E28,โรคใบขีดสีน้ำตาล!$G$5:$G$77)</f>
        <v>0</v>
      </c>
      <c r="Y28" s="549">
        <f>SUMIF(หนอนกัดใบข้าว!$B$5:$B$81,ทดสอบ!$E28,หนอนกัดใบข้าว!$G$5:$G$81)</f>
        <v>0</v>
      </c>
      <c r="Z28" s="549">
        <f>SUMIF(แมลงหล่า!$B$5:$B$81,ทดสอบ!$E28,แมลงหล่า!$G$5:$G$81)</f>
        <v>0</v>
      </c>
      <c r="AA28" s="549">
        <f>SUMIF(แมลงบั่ว!$B$5:$B$77,ทดสอบ!$E28,แมลงบั่ว!$G$5:$G$77)</f>
        <v>0</v>
      </c>
      <c r="AB28" s="549">
        <f>SUMIF(โรคเมล็ดด่าง!$B$5:$B$81,ทดสอบ!$E28,โรคเมล็ดด่าง!$G$5:$G$81)</f>
        <v>0</v>
      </c>
      <c r="AC28" s="549">
        <f>SUMIF(ด้วงดำ!$B$5:$B$81,ทดสอบ!$E28,ด้วงดำ!$G$5:$G$81)</f>
        <v>0</v>
      </c>
      <c r="AD28" s="549">
        <f>SUMIF(ตั๊กแตนหนวดสั้น!$B$5:$B$81,ทดสอบ!$E28,ตั๊กแตนหนวดสั้น!$G$5:$G$81)</f>
        <v>0</v>
      </c>
      <c r="AE28" s="549">
        <f>SUMIF(หนอนกอข้าว!$B$5:$B$77,ทดสอบ!$E28,หนอนกอข้าว!$G$5:$G$77)</f>
        <v>0</v>
      </c>
      <c r="AF28" s="549">
        <f>SUMIF(หนอนกระทู้ข้าว!$B$5:$B$81,ทดสอบ!$E28,หนอนกระทู้ข้าว!$G$5:$G$81)</f>
        <v>0</v>
      </c>
      <c r="AG28" s="549">
        <f>SUMIF(โรคกาบใบเน่า!$B$5:$B$81,ทดสอบ!$E28,โรคกาบใบเน่า!$G$5:$G$81)</f>
        <v>0</v>
      </c>
      <c r="AH28" s="549">
        <f>SUMIF(เพลี้ยจั๊กจั่นสีเขียว!$B$5:$B$80,ทดสอบ!$E28,เพลี้ยจั๊กจั่นสีเขียว!$G$5:$G$80)</f>
        <v>5</v>
      </c>
      <c r="AI28" s="549">
        <f>SUMIF(หอยเชอรี่!$B$5:$B$81,ทดสอบ!$E28,หอยเชอรี่!$G$5:$G$81)</f>
        <v>0</v>
      </c>
      <c r="AJ28" s="549">
        <f>SUMIF(โรคใบสีส้ม!$B$5:$B$77,ทดสอบ!$E28,โรคใบสีส้ม!$G$5:$G$77)</f>
        <v>0</v>
      </c>
      <c r="AK28" s="563">
        <f t="shared" ref="AK28:AK47" si="85">SUBTOTAL(9,K28:AJ28)</f>
        <v>832</v>
      </c>
      <c r="AL28" s="549">
        <f>SUMIF(หนอนหัวดำ!$B$6:$B$75,ทดสอบ!$E28,หนอนหัวดำ!$M$6:$M$75)</f>
        <v>94.5</v>
      </c>
      <c r="AM28" s="517">
        <f>SUMIF(แมลงดำหนาม!$B$6:$B$75,ทดสอบ!$E28,แมลงดำหนาม!$M$6:$M$75)</f>
        <v>0</v>
      </c>
      <c r="AN28" s="549">
        <f>SUMIF('ด้วงแรด มะพร้าว'!$B$6:$B$75,ทดสอบ!$E28,'ด้วงแรด มะพร้าว'!$I$6:$I$75)</f>
        <v>0</v>
      </c>
      <c r="AO28" s="549">
        <f>SUMIF(ด้วงงวง!$B$6:$B$75,ทดสอบ!$E28,ด้วงงวง!$I$6:$I$75)</f>
        <v>1</v>
      </c>
      <c r="AP28" s="549">
        <f>SUMIF(ไรสี่ขามะพร้าว!$B$6:$B$75,ทดสอบ!$E28,ไรสี่ขามะพร้าว!$I$6:$I$75)</f>
        <v>10</v>
      </c>
      <c r="AQ28" s="549">
        <f>SUMIF(หนอนพาราซา!$C$6:$C$67,ทดสอบ!$E28,หนอนพาราซา!$J$6:$J$67)</f>
        <v>0</v>
      </c>
      <c r="AR28" s="549">
        <f>SUMIF(หนอนกินใบมะพร้าว!$C$6:$C$67,ทดสอบ!$E28,หนอนกินใบมะพร้าว!$J$6:$J$67)</f>
        <v>0</v>
      </c>
      <c r="AS28" s="565">
        <f t="shared" ref="AS28:AS91" si="86">SUBTOTAL(9,AL28:AR28)</f>
        <v>105.5</v>
      </c>
      <c r="AT28" s="549">
        <f>SUMIF('ด้วงแรด ปาล์ม'!$B$5:$B$73,ทดสอบ!$E28,'ด้วงแรด ปาล์ม'!$F$5:$F$73)</f>
        <v>0</v>
      </c>
      <c r="AU28" s="549">
        <f>SUMIF(หนอนปลอกเล็ก!$B$5:$B$73,ทดสอบ!$E28,หนอนปลอกเล็ก!$F$5:$F$73)</f>
        <v>0</v>
      </c>
      <c r="AV28" s="549">
        <f>SUMIF(ด้วงกุหลาบ!$B$5:$B$73,ทดสอบ!$E28,ด้วงกุหลาบ!$F$5:$F$73)</f>
        <v>0</v>
      </c>
      <c r="AW28" s="549">
        <f>SUMIF(โรคทะลายเน่า!$B$5:$B$73,ทดสอบ!$E28,โรคทะลายเน่า!$F$5:$F$73)</f>
        <v>0</v>
      </c>
      <c r="AX28" s="549">
        <f>SUMIF(โรคลำต้นเน่า!$B$5:$B$73,ทดสอบ!$E28,โรคลำต้นเน่า!$F$5:$F$73)</f>
        <v>0</v>
      </c>
      <c r="AY28" s="549">
        <f>SUMIF('โรคใบจุด ปาล์ม'!$B$5:$B$73,ทดสอบ!$E28,'โรคใบจุด ปาล์ม'!$F$5:$F$73)</f>
        <v>0</v>
      </c>
      <c r="AZ28" s="549">
        <f>SUMIF(โรคก้านทางใบเน่า!$C$5:$C$71,ทดสอบ!$E28,โรคก้านทางใบเน่า!$G$5:$G$71)</f>
        <v>0</v>
      </c>
      <c r="BA28" s="549">
        <f>SUMIF(หนอนหน้าแมว!$B$5:$B$73,ทดสอบ!$E28,หนอนหน้าแมว!$F$5:$F$73)</f>
        <v>0</v>
      </c>
      <c r="BB28" s="551">
        <f>SUMIF('หนอนหัวดำ ปาล์ม'!$B$5:$B$73,ทดสอบ!$E28,'หนอนหัวดำ ปาล์ม'!$F$5:$F$73)</f>
        <v>0</v>
      </c>
      <c r="BC28" s="549">
        <f>SUMIF('โรคใบจุดสาหร่าย ปาล์ม'!$B$5:$B$73,ทดสอบ!$E28,'โรคใบจุดสาหร่าย ปาล์ม'!$F$5:$F$73)</f>
        <v>0</v>
      </c>
      <c r="BD28" s="567">
        <f t="shared" ref="BD28:BD47" si="87">SUBTOTAL(9,AT28:BC28)</f>
        <v>0</v>
      </c>
      <c r="BE28" s="549">
        <f>SUMIF(โรครากขาว!$B$5:$B$72,ทดสอบ!$E28,โรครากขาว!$F$5:$F$72)</f>
        <v>0</v>
      </c>
      <c r="BF28" s="549">
        <f>SUMIF(โรคใบร่วงยางพาราชนิดใหม่!$B$5:$B$72,ทดสอบ!$E28,โรคใบร่วงยางพาราชนิดใหม่!$F$5:$F$72)</f>
        <v>0</v>
      </c>
      <c r="BG28" s="549">
        <f>SUMIF(โรคใบร่วงยางพารา!$B$5:$B$72,ทดสอบ!$E28,โรคใบร่วงยางพารา!$F$5:$F$72)</f>
        <v>0</v>
      </c>
      <c r="BH28" s="549">
        <f>SUMIF(โรคราแป้งยางพารา!$B$5:$B$72,ทดสอบ!$E28,โรคราแป้งยางพารา!$F$5:$F$72)</f>
        <v>0</v>
      </c>
      <c r="BI28" s="551">
        <f>SUMIF(โรคเส้นดำยางพารา!$B$5:$B$72,ทดสอบ!$E28,โรคเส้นดำยางพารา!$F$5:$F$72)</f>
        <v>0</v>
      </c>
      <c r="BJ28" s="549">
        <f>SUMIF(โรคหน้ายางแห้ง!$B$5:$B$72,ทดสอบ!$E28,โรคหน้ายางแห้ง!$F$5:$F$72)</f>
        <v>0</v>
      </c>
      <c r="BK28" s="568">
        <f t="shared" ref="BK28:BK47" si="88">SUBTOTAL(9,BE28:BJ28)</f>
        <v>0</v>
      </c>
      <c r="BL28" s="549">
        <f>SUMIF(โรคราสนิม!$C$5:$C$64,ทดสอบ!$E28,โรคราสนิม!$G$5:$G$64)</f>
        <v>0</v>
      </c>
      <c r="BM28" s="549">
        <f>SUMIF(หนอนกาแฟสีแดง!$C$5:$C$64,ทดสอบ!$E28,หนอนกาแฟสีแดง!$G$5:$G$64)</f>
        <v>0</v>
      </c>
      <c r="BN28" s="549">
        <v>0</v>
      </c>
      <c r="BO28" s="549">
        <f ca="1">SUMIF(หนอนเจาะกิ่งลำต้น!$C$5:$C482,ทดสอบ!$E28,หนอนเจาะกิ่งลำต้น!$G$5:$G$64)</f>
        <v>0</v>
      </c>
      <c r="BP28" s="551">
        <f>SUMIF(มอดเจาะเมล็ดกาแฟ!$C$5:$C$64,ทดสอบ!$E28,มอดเจาะเมล็ดกาแฟ!$G$5:$G$64)</f>
        <v>0</v>
      </c>
      <c r="BQ28" s="549">
        <f>SUMIF('ด้วงหนวดยาว (กาแฟ)'!$C$5:$C$64,ทดสอบ!$E28,'ด้วงหนวดยาว (กาแฟ)'!$G$5:$G$64)</f>
        <v>0</v>
      </c>
      <c r="BR28" s="549">
        <f>SUMIF(มอดเจาะผลกาแฟ!$C$5:$C$64,ทดสอบ!$E28,มอดเจาะผลกาแฟ!$G$5:$G$64)</f>
        <v>0</v>
      </c>
      <c r="BS28" s="570">
        <f t="shared" ref="BS28:BS47" ca="1" si="89">SUBTOTAL(9,BL28:BR28)</f>
        <v>0</v>
      </c>
      <c r="BT28" s="549">
        <f>SUMIF(เพลี้ยแป้งมัน!$B$5:$B$59,ทดสอบ!$E28,เพลี้ยแป้งมัน!$H$5:$H$59)</f>
        <v>0</v>
      </c>
      <c r="BU28" s="551">
        <f>SUMIF('โรคใบไหม้ (มัน)'!$B$5:$B$58,ทดสอบ!$E28,'โรคใบไหม้ (มัน)'!$H$5:$H$58)</f>
        <v>0</v>
      </c>
      <c r="BV28" s="549">
        <f>SUMIF(ไรแดง!$B$5:$B$59,ทดสอบ!$E28,ไรแดง!$H$5:$H$59)</f>
        <v>50</v>
      </c>
      <c r="BW28" s="549"/>
      <c r="BX28" s="549"/>
      <c r="BY28" s="549"/>
      <c r="BZ28" s="549"/>
      <c r="CA28" s="549"/>
      <c r="CB28" s="549">
        <f>SUMIF(โรคโคนเน่าหัวเน่า!$B$5:$B$59,ทดสอบ!$E28,โรคโคนเน่าหัวเน่า!$H$5:$H$59)</f>
        <v>0</v>
      </c>
      <c r="CC28" s="549"/>
      <c r="CD28" s="549">
        <f>SUMIF(โรคพุ่มแจ้!$B$5:$B$58,ทดสอบ!$E28,โรคพุ่มแจ้!$H$5:$H$58)</f>
        <v>0</v>
      </c>
      <c r="CE28" s="549">
        <f>SUMIF(โรคใบด่างมันสำปะหลัง!$B$5:$B$59,ทดสอบ!$E28,โรคใบด่างมันสำปะหลัง!$H$5:$H$59)</f>
        <v>78725.149999999994</v>
      </c>
      <c r="CF28" s="563">
        <f t="shared" ref="CF28:CF47" si="90">SUBTOTAL(9,BT28:CE28)</f>
        <v>78775.149999999994</v>
      </c>
      <c r="CG28" s="549">
        <f>SUMIF(หนอนกออ้อย!$B$5:$B$48,ทดสอบ!$E28,หนอนกออ้อย!$G$5:$G$48)</f>
        <v>1073</v>
      </c>
      <c r="CH28" s="549">
        <f>SUMIF('ด้วงหนวดยาว อ้อย'!$B$5:$B$48,ทดสอบ!$E28,'ด้วงหนวดยาว อ้อย'!$G$5:$G$48)</f>
        <v>0</v>
      </c>
      <c r="CI28" s="549"/>
      <c r="CJ28" s="549"/>
      <c r="CK28" s="549"/>
      <c r="CL28" s="549"/>
      <c r="CM28" s="549"/>
      <c r="CN28" s="549"/>
      <c r="CO28" s="549"/>
      <c r="CP28" s="549"/>
      <c r="CQ28" s="549"/>
      <c r="CR28" s="549"/>
      <c r="CS28" s="549">
        <f>SUMIF('โรคแส้ดำ อ้อย '!$B$5:$B$48,ทดสอบ!$E28,'โรคแส้ดำ อ้อย '!$G$5:$G$48)</f>
        <v>0</v>
      </c>
      <c r="CT28" s="549">
        <f>SUMIF('โรคใบขาว อ้อย'!$B$5:$B$48,ทดสอบ!$E28,'โรคใบขาว อ้อย'!$G$5:$G$48)</f>
        <v>5618</v>
      </c>
      <c r="CU28" s="549"/>
      <c r="CV28" s="565">
        <f t="shared" ref="CV28:CV47" si="91">SUBTOTAL(9,CG28:CU28)</f>
        <v>6691</v>
      </c>
      <c r="CW28" s="549"/>
      <c r="CX28" s="549">
        <f>SUMIF('หนอนกระทู้ข้าวโพดลายจุด (FAW)'!$B$5:$B$54,ทดสอบ!$E28,'หนอนกระทู้ข้าวโพดลายจุด (FAW)'!$F$5:$F$54)</f>
        <v>5</v>
      </c>
      <c r="CY28" s="549">
        <f>SUMIF(โรคฝักเน่า!$C$5:$C$57,ทดสอบ!$E28,โรคฝักเน่า!$G$5:$G$57)</f>
        <v>0</v>
      </c>
      <c r="CZ28" s="549"/>
      <c r="DA28" s="549"/>
      <c r="DB28" s="549"/>
      <c r="DC28" s="549"/>
      <c r="DD28" s="549"/>
      <c r="DE28" s="549"/>
      <c r="DF28" s="572">
        <f t="shared" ref="DF28:DF47" si="92">SUBTOTAL(9,CW28:DE28)</f>
        <v>5</v>
      </c>
      <c r="DG28" s="549">
        <f>SUMIF(โรคเหี่ยว!$B$5:$B$65,ทดสอบ!$E28,โรคเหี่ยว!$E$5:$E$65)</f>
        <v>0</v>
      </c>
      <c r="DH28" s="549"/>
      <c r="DI28" s="549"/>
      <c r="DJ28" s="549"/>
      <c r="DK28" s="549"/>
      <c r="DL28" s="574">
        <f t="shared" ref="DL28:DL47" si="93">SUBTOTAL(9,DG28:DK28)</f>
        <v>0</v>
      </c>
      <c r="DM28" s="549"/>
      <c r="DN28" s="549"/>
      <c r="DO28" s="549"/>
      <c r="DP28" s="549"/>
      <c r="DQ28" s="549"/>
      <c r="DR28" s="550">
        <f t="shared" ref="DR28:DR47" si="94">SUBTOTAL(9,DM28:DQ28)</f>
        <v>0</v>
      </c>
      <c r="DS28" s="549"/>
      <c r="DT28" s="549"/>
      <c r="DU28" s="549">
        <f>SUMIF('เพลี้ยไฟ ทุเรียน'!$B$5:$B$81,ทดสอบ!$E28,'เพลี้ยไฟ ทุเรียน'!$F$5:$F$81)</f>
        <v>0</v>
      </c>
      <c r="DV28" s="549">
        <f>SUMIF('เพลี้ยแป้ง ทุเรียน'!$B$5:$B$81,ทดสอบ!$E28,'เพลี้ยแป้ง ทุเรียน'!$F$5:$F$81)</f>
        <v>0</v>
      </c>
      <c r="DW28" s="549">
        <f>SUMIF(เพลี้ยไก่แจ้ทุเรียน!$B$5:$B$81,ทดสอบ!$E28,เพลี้ยไก่แจ้ทุเรียน!$F$5:$F$81)</f>
        <v>0</v>
      </c>
      <c r="DX28" s="549">
        <f>SUMIF(เพลี้ยหอยเกล็ด!$B$5:$B$81,ทดสอบ!$E28,เพลี้ยหอยเกล็ด!$F$5:$F$81)</f>
        <v>0</v>
      </c>
      <c r="DY28" s="549">
        <f>SUMIF(เพลี้ยจั๊กจั่นฝอย!$B$5:$B$81,ทดสอบ!$E28,เพลี้ยจั๊กจั่นฝอย!$F$5:$F$81)</f>
        <v>0</v>
      </c>
      <c r="DZ28" s="549">
        <f>SUMIF(หนอนเจาะเมล็ดทุเรียน!$B$5:$B$81,ทดสอบ!$E28,หนอนเจาะเมล็ดทุเรียน!$F$5:$F$81)</f>
        <v>0</v>
      </c>
      <c r="EA28" s="549">
        <f>SUMIF(ไรแดงทุเรียน!$B$5:$B$81,ทดสอบ!$E28,ไรแดงทุเรียน!$F$5:$F$81)</f>
        <v>0</v>
      </c>
      <c r="EB28" s="549"/>
      <c r="EC28" s="549">
        <f>SUMIF(โรครากเน่าโคนเน่า!$B$5:$B$81,ทดสอบ!$E28,โรครากเน่าโคนเน่า!$F$5:$F$81)</f>
        <v>0</v>
      </c>
      <c r="ED28" s="549">
        <f>SUMIF('โรคราดำ ทุเรียน'!$B$5:$B$81,ทดสอบ!$E28,'โรคราดำ ทุเรียน'!$F$5:$F$81)</f>
        <v>0</v>
      </c>
      <c r="EE28" s="549"/>
      <c r="EF28" s="549">
        <f>SUMIF(โรคผลเน่า!$B$6:$B$82,ทดสอบ!$E28,โรคผลเน่า!$F$6:$F$82)</f>
        <v>0</v>
      </c>
      <c r="EG28" s="549">
        <f>SUMIF(โรคราสีชมพู!$B$5:$B$81,ทดสอบ!$E28,โรคราสีชมพู!$F$5:$F$81)</f>
        <v>0</v>
      </c>
      <c r="EH28" s="549">
        <f>SUMIF(โรคใบติดหรือใบไหม้!$B$5:$B$81,ทดสอบ!$E28,โรคใบติดหรือใบไหม้!$F$5:$F$81)</f>
        <v>0</v>
      </c>
      <c r="EI28" s="549"/>
      <c r="EJ28" s="549">
        <f>SUMIF('โรคใบจุดสาหร่าย (durian)'!$B$5:$B$81,ทดสอบ!$E28,'โรคใบจุดสาหร่าย (durian)'!$F$5:$F$81)</f>
        <v>0</v>
      </c>
      <c r="EK28" s="549">
        <f>SUMIF(มอดเจาะลำต้นทุเรียน!$B$5:$B$81,ทดสอบ!$E28,มอดเจาะลำต้นทุเรียน!$F$5:$F$81)</f>
        <v>0</v>
      </c>
      <c r="EL28" s="549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549">
        <f>SUMIF(หนอนกินใบทุเรียน!$B$5:$B$81,ทดสอบ!$E28,หนอนกินใบทุเรียน!$F$5:$F$81)</f>
        <v>0</v>
      </c>
      <c r="EN28" s="549">
        <f>SUMIF(โรคกิ่งแห้งทุเรียน!$B$5:$B$81,ทดสอบ!$E28,โรคกิ่งแห้งทุเรียน!$F$5:$F$81)</f>
        <v>0</v>
      </c>
      <c r="EO28" s="551">
        <f>SUMIF(โรคแอนแทรกโนสทุเรียน!$B$5:$B$81,ทดสอบ!$E28,โรคแอนแทรกโนสทุเรียน!$F$5:$F$81)</f>
        <v>0</v>
      </c>
      <c r="EP28" s="549">
        <f>SUMIF(หนอนเจาะผล!$B$5:$B$81,ทดสอบ!$E28,หนอนเจาะผล!$F$5:$F$81)</f>
        <v>0</v>
      </c>
      <c r="EQ28" s="563">
        <f t="shared" ref="EQ28:EQ47" ca="1" si="95">SUBTOTAL(9,DS28:EP28)</f>
        <v>0</v>
      </c>
      <c r="ER28" s="549"/>
      <c r="ES28" s="549">
        <f>SUMIF('เพลี้ยไฟ (เงาะ)'!$B$5:$B$76,ทดสอบ!$E28,'เพลี้ยไฟ (เงาะ)'!$F$5:$F$76)</f>
        <v>0</v>
      </c>
      <c r="ET28" s="517">
        <f>SUMIF('เพลี้ยแป้ง (เงาะ)'!$B$5:$B$75,ทดสอบ!$E28,'เพลี้ยแป้ง (เงาะ)'!$F$5:$F$75)</f>
        <v>0</v>
      </c>
      <c r="EU28" s="549">
        <f>SUMIF(หนอนคืบกินใบ!$B$5:$B$75,ทดสอบ!$E28,หนอนคืบกินใบ!$F$5:$F$75)</f>
        <v>0</v>
      </c>
      <c r="EV28" s="549">
        <f>SUMIF('โรคราแป้ง (เงาะ)'!$B$5:$B$75,ทดสอบ!$E28,'โรคราแป้ง (เงาะ)'!$F$5:$F$75)</f>
        <v>0</v>
      </c>
      <c r="EW28" s="549"/>
      <c r="EX28" s="549">
        <f>SUMIF('โรคขอบใบแห้ง (เงาะ)'!$B$5:$B$76,ทดสอบ!$E28,'โรคขอบใบแห้ง (เงาะ)'!$F$5:$F$76)</f>
        <v>0</v>
      </c>
      <c r="EY28" s="549">
        <f>SUMIF(หนอนกินช่อดอก!$B$5:$B$76,ทดสอบ!$E28,หนอนกินช่อดอก!$F$5:$F$76)</f>
        <v>0</v>
      </c>
      <c r="EZ28" s="549">
        <f>SUMIF('โรคใบจุดสาหร่าย(เงาะ)'!$B$5:$B$75,ทดสอบ!$E28,'โรคใบจุดสาหร่าย(เงาะ)'!$F$5:$F$75)</f>
        <v>0</v>
      </c>
      <c r="FA28" s="567">
        <f t="shared" ref="FA28:FA47" si="96">SUBTOTAL(9,ER28:EZ28)</f>
        <v>0</v>
      </c>
      <c r="FB28" s="549">
        <f>SUMIF('เพลี้ยไฟ (mangosteen)'!$B$5:$B$69,ทดสอบ!$E28,'เพลี้ยไฟ (mangosteen)'!$F$5:$F$69)</f>
        <v>0</v>
      </c>
      <c r="FC28" s="549">
        <f>SUMIF(หนอนชอนใบ!$B$5:$B$69,ทดสอบ!$E28,หนอนชอนใบ!$F$5:$F$69)</f>
        <v>0</v>
      </c>
      <c r="FD28" s="549">
        <f>SUMIF(หนอนกินใบ!$B$5:$B$69,ทดสอบ!$E28,หนอนกินใบ!$F$5:$F$69)</f>
        <v>0</v>
      </c>
      <c r="FE28" s="549">
        <f>SUMIF('ไรแดง(มังคุด)'!$B$5:$B$76,ทดสอบ!$E28,'ไรแดง(มังคุด)'!$F$5:$F$76)</f>
        <v>0</v>
      </c>
      <c r="FF28" s="549">
        <f>SUMIF(โรคแอนแทรคโนส!$B$5:$B$76,ทดสอบ!$E28,โรคแอนแทรคโนส!$F$5:$F$76)</f>
        <v>0</v>
      </c>
      <c r="FG28" s="549">
        <f>SUMIF('โรคใบจุดสาหร่าย (mangosteen)'!$B$5:$B$69,ทดสอบ!$E28,'โรคใบจุดสาหร่าย (mangosteen)'!$F$5:$F$69)</f>
        <v>0</v>
      </c>
      <c r="FH28" s="549">
        <f>SUMIF(โรคใบแห้งและขอบใบแห้ง!$B$5:$B$76,ทดสอบ!$E28,โรคใบแห้งและขอบใบแห้ง!$F$5:$F$76)</f>
        <v>0</v>
      </c>
      <c r="FI28" s="549">
        <f>SUMIF(เพลี้ยแป้ง!$B$5:$B$76,ทดสอบ!$E28,เพลี้ยแป้ง!$F$5:$F$76)</f>
        <v>0</v>
      </c>
      <c r="FJ28" s="549">
        <f>SUMIF('โรคใบจุด (mangosteen)'!$B$5:$B$69,ทดสอบ!$E28,'โรคใบจุด (mangosteen)'!$F$5:$F$69)</f>
        <v>0</v>
      </c>
      <c r="FK28" s="576">
        <f t="shared" ref="FK28:FK47" si="97">SUBTOTAL(9,FB28:FJ28)</f>
        <v>0</v>
      </c>
      <c r="FL28" s="549">
        <f>SUMIF(โรคพุ่มไม้กวาด!$B$5:$B$79,ทดสอบ!$E28,โรคพุ่มไม้กวาด!$F$5:$F$79)</f>
        <v>0</v>
      </c>
      <c r="FM28" s="549">
        <f>SUMIF('เพลี้ยแป้ง (ลำไย)'!$B$5:$B$76,ทดสอบ!$E28,'เพลี้ยแป้ง (ลำไย)'!$F$5:$F$76)</f>
        <v>0</v>
      </c>
      <c r="FN28" s="549">
        <f>SUMIF('โรคราดำ (ลำไย)'!$B$5:$B$79,ทดสอบ!$E28,'โรคราดำ (ลำไย)'!$F$5:$F$79)</f>
        <v>0</v>
      </c>
      <c r="FO28" s="549">
        <f>SUMIF('หนอนคืบกินใบ (ลำไย)'!$B$5:$B$76,ทดสอบ!$E28,'หนอนคืบกินใบ (ลำไย)'!$F$5:$F$76)</f>
        <v>0</v>
      </c>
      <c r="FP28" s="549">
        <f>SUMIF(ไรกำมะหยี่!$B$5:$B$79,ทดสอบ!$E28,ไรกำมะหยี่!$F$5:$F$79)</f>
        <v>0</v>
      </c>
      <c r="FQ28" s="549">
        <f>SUMIF(หนอนม้วนใบ!$B$5:$B$79,ทดสอบ!$E28,หนอนม้วนใบ!$F$5:$F$79)</f>
        <v>0</v>
      </c>
      <c r="FR28" s="549">
        <f>SUMIF(หนอนเจาะกิ่งและลำต้น!$B$5:$B$80,ทดสอบ!$E28,หนอนเจาะกิ่งและลำต้น!$F$5:$F$80)</f>
        <v>0</v>
      </c>
      <c r="FS28" s="549">
        <f>SUMIF(เพลี้ยไฟลำไย!$B$5:$B$76,ทดสอบ!$E28,เพลี้ยไฟลำไย!$F$5:$F$76)</f>
        <v>0</v>
      </c>
      <c r="FT28" s="549">
        <f>SUMIF(หนอนกินดอกลำไย!$B$5:$B$76,ทดสอบ!$E28,หนอนกินดอกลำไย!$F$5:$F$76)</f>
        <v>0</v>
      </c>
      <c r="FU28" s="549">
        <f>SUMIF(มวนลำไย!$B$5:$B$79,ทดสอบ!$E28,มวนลำไย!$F$5:$F$79)</f>
        <v>0</v>
      </c>
      <c r="FV28" s="578">
        <f t="shared" ref="FV28:FV47" si="98">SUBTOTAL(9,FL28:FU28)</f>
        <v>0</v>
      </c>
      <c r="FW28" s="550">
        <f t="shared" ref="FW28:FW47" ca="1" si="99">FV28+FK28+FA28+EQ28+DR28+DL28+DF28+CV28+CF28+BS28+BK28+BD28+AS28+AK28</f>
        <v>86408.65</v>
      </c>
      <c r="FX28" s="353">
        <f t="shared" ca="1" si="6"/>
        <v>86408.65</v>
      </c>
      <c r="FY28" s="388">
        <f t="shared" ca="1" si="31"/>
        <v>0</v>
      </c>
      <c r="FZ28" s="384"/>
    </row>
    <row r="29" spans="1:184" s="110" customFormat="1" x14ac:dyDescent="0.55000000000000004">
      <c r="A29" s="303">
        <v>0</v>
      </c>
      <c r="B29" s="303">
        <f t="shared" ca="1" si="83"/>
        <v>1</v>
      </c>
      <c r="C29" s="303">
        <f ca="1">IF(B29=1,SUBTOTAL(2,$B$28:B29),"")</f>
        <v>2</v>
      </c>
      <c r="D29" s="279">
        <f t="shared" ca="1" si="84"/>
        <v>2</v>
      </c>
      <c r="E29" s="280" t="s">
        <v>135</v>
      </c>
      <c r="F29" s="295"/>
      <c r="G29" s="628"/>
      <c r="H29" s="295"/>
      <c r="I29" s="295"/>
      <c r="J29" s="292"/>
      <c r="K29" s="549">
        <f>SUMIF(หนอนห่อใบข้าว!$B$5:$B$76,ทดสอบ!$E29,หนอนห่อใบข้าว!$G$5:$G$76)</f>
        <v>0</v>
      </c>
      <c r="L29" s="549">
        <f>SUMIF(เพลี้ยกระโดดหลังขาว!$B$5:$B$76,ทดสอบ!$E29,เพลี้ยกระโดดหลังขาว!$G$5:$G$76)</f>
        <v>0</v>
      </c>
      <c r="M29" s="549">
        <f>SUMIF(โรคไหม้ข้าว!$B$5:$B$76,ทดสอบ!$E29,โรคไหม้ข้าว!$G$5:$G$76)</f>
        <v>5</v>
      </c>
      <c r="N29" s="549">
        <f>SUMIF(แมลงหวี่ขาว!$B$5:$B$76,ทดสอบ!$E29,แมลงหวี่ขาว!$G$5:$G$76)</f>
        <v>0</v>
      </c>
      <c r="O29" s="549">
        <f>SUMIF(เพลี้ยกระโดดสีน้ำตาล!$B$5:$B$77,ทดสอบ!$E29,เพลี้ยกระโดดสีน้ำตาล!$G$5:$G$77)</f>
        <v>81</v>
      </c>
      <c r="P29" s="549">
        <f>SUMIF(แมลงสิง!$B$5:$B$81,ทดสอบ!$E29,แมลงสิง!$G$5:$G$81)</f>
        <v>0</v>
      </c>
      <c r="Q29" s="549">
        <f>SUMIF(เพลี้ยไฟ!$B$5:$B$76,ทดสอบ!$E29,เพลี้ยไฟ!$G$5:$G$76)</f>
        <v>0</v>
      </c>
      <c r="R29" s="549">
        <f>SUMIF(แมลงดำหนาม1!$B$5:$B$81,ทดสอบ!$E29,แมลงดำหนาม1!$G$5:$G$81)</f>
        <v>0</v>
      </c>
      <c r="S29" s="549">
        <f>SUMIF(โรคขอบใบแห้ง!$B$5:$B$78,ทดสอบ!$E29,โรคขอบใบแห้ง!$G$5:$G$78)</f>
        <v>0</v>
      </c>
      <c r="T29" s="549">
        <f>SUMIF(โรคกาบใบแห้ง!$B$5:$B$81,ทดสอบ!$E29,โรคกาบใบแห้ง!$G$5:$G$81)</f>
        <v>0</v>
      </c>
      <c r="U29" s="549">
        <f>SUMIF(โรคใบจุดสีน้ำตาล!$B$5:$B$77,ทดสอบ!$E29,โรคใบจุดสีน้ำตาล!$G$5:$G$77)</f>
        <v>0</v>
      </c>
      <c r="V29" s="549">
        <f>SUMIF(หนอนกระทู้กล้า!$B$5:$B$76,ทดสอบ!$E29,หนอนกระทู้กล้า!$G$5:$G$76)</f>
        <v>0</v>
      </c>
      <c r="W29" s="549">
        <f>SUMIF(โรคใบขีดโปร่งแสง!$B$5:$B$81,ทดสอบ!$E29,โรคใบขีดโปร่งแสง!$G$5:$G$81)</f>
        <v>0</v>
      </c>
      <c r="X29" s="549">
        <f>SUMIF(โรคใบขีดสีน้ำตาล!$B$5:$B$77,ทดสอบ!$E29,โรคใบขีดสีน้ำตาล!$G$5:$G$77)</f>
        <v>0</v>
      </c>
      <c r="Y29" s="549">
        <f>SUMIF(หนอนกัดใบข้าว!$B$5:$B$81,ทดสอบ!$E29,หนอนกัดใบข้าว!$G$5:$G$81)</f>
        <v>0</v>
      </c>
      <c r="Z29" s="549">
        <f>SUMIF(แมลงหล่า!$B$5:$B$81,ทดสอบ!$E29,แมลงหล่า!$G$5:$G$81)</f>
        <v>0</v>
      </c>
      <c r="AA29" s="549">
        <f>SUMIF(แมลงบั่ว!$B$5:$B$77,ทดสอบ!$E29,แมลงบั่ว!$G$5:$G$77)</f>
        <v>0</v>
      </c>
      <c r="AB29" s="549">
        <f>SUMIF(โรคเมล็ดด่าง!$B$5:$B$81,ทดสอบ!$E29,โรคเมล็ดด่าง!$G$5:$G$81)</f>
        <v>0</v>
      </c>
      <c r="AC29" s="549">
        <f>SUMIF(ด้วงดำ!$B$5:$B$81,ทดสอบ!$E29,ด้วงดำ!$G$5:$G$81)</f>
        <v>0</v>
      </c>
      <c r="AD29" s="549">
        <f>SUMIF(ตั๊กแตนหนวดสั้น!$B$5:$B$81,ทดสอบ!$E29,ตั๊กแตนหนวดสั้น!$G$5:$G$81)</f>
        <v>0</v>
      </c>
      <c r="AE29" s="549">
        <f>SUMIF(หนอนกอข้าว!$B$5:$B$77,ทดสอบ!$E29,หนอนกอข้าว!$G$5:$G$77)</f>
        <v>0</v>
      </c>
      <c r="AF29" s="549">
        <f>SUMIF(หนอนกระทู้ข้าว!$B$5:$B$81,ทดสอบ!$E29,หนอนกระทู้ข้าว!$G$5:$G$81)</f>
        <v>0</v>
      </c>
      <c r="AG29" s="549">
        <f>SUMIF(โรคกาบใบเน่า!$B$5:$B$81,ทดสอบ!$E29,โรคกาบใบเน่า!$G$5:$G$81)</f>
        <v>0</v>
      </c>
      <c r="AH29" s="549">
        <f>SUMIF(เพลี้ยจั๊กจั่นสีเขียว!$B$5:$B$80,ทดสอบ!$E29,เพลี้ยจั๊กจั่นสีเขียว!$G$5:$G$80)</f>
        <v>370</v>
      </c>
      <c r="AI29" s="549">
        <f>SUMIF(หอยเชอรี่!$B$5:$B$81,ทดสอบ!$E29,หอยเชอรี่!$G$5:$G$81)</f>
        <v>0</v>
      </c>
      <c r="AJ29" s="549">
        <f>SUMIF(โรคใบสีส้ม!$B$5:$B$77,ทดสอบ!$E29,โรคใบสีส้ม!$G$5:$G$77)</f>
        <v>0</v>
      </c>
      <c r="AK29" s="563">
        <f t="shared" si="85"/>
        <v>456</v>
      </c>
      <c r="AL29" s="549">
        <f>SUMIF(หนอนหัวดำ!$B$6:$B$75,ทดสอบ!$E29,หนอนหัวดำ!$M$6:$M$75)</f>
        <v>134.5</v>
      </c>
      <c r="AM29" s="517">
        <f>SUMIF(แมลงดำหนาม!$B$6:$B$75,ทดสอบ!$E29,แมลงดำหนาม!$M$6:$M$75)</f>
        <v>0</v>
      </c>
      <c r="AN29" s="549">
        <f>SUMIF('ด้วงแรด มะพร้าว'!$B$6:$B$75,ทดสอบ!$E29,'ด้วงแรด มะพร้าว'!$I$6:$I$75)</f>
        <v>10</v>
      </c>
      <c r="AO29" s="549">
        <f>SUMIF(ด้วงงวง!$B$6:$B$75,ทดสอบ!$E29,ด้วงงวง!$I$6:$I$75)</f>
        <v>1</v>
      </c>
      <c r="AP29" s="549">
        <f>SUMIF(ไรสี่ขามะพร้าว!$B$6:$B$75,ทดสอบ!$E29,ไรสี่ขามะพร้าว!$I$6:$I$75)</f>
        <v>0</v>
      </c>
      <c r="AQ29" s="549">
        <f>SUMIF(หนอนพาราซา!$C$6:$C$67,ทดสอบ!$E29,หนอนพาราซา!$J$6:$J$67)</f>
        <v>0</v>
      </c>
      <c r="AR29" s="549">
        <f>SUMIF(หนอนกินใบมะพร้าว!$C$6:$C$67,ทดสอบ!$E29,หนอนกินใบมะพร้าว!$J$6:$J$67)</f>
        <v>0</v>
      </c>
      <c r="AS29" s="565">
        <f t="shared" si="86"/>
        <v>145.5</v>
      </c>
      <c r="AT29" s="549">
        <f>SUMIF('ด้วงแรด ปาล์ม'!$B$5:$B$73,ทดสอบ!$E29,'ด้วงแรด ปาล์ม'!$F$5:$F$73)</f>
        <v>0</v>
      </c>
      <c r="AU29" s="549">
        <f>SUMIF(หนอนปลอกเล็ก!$B$5:$B$73,ทดสอบ!$E29,หนอนปลอกเล็ก!$F$5:$F$73)</f>
        <v>0</v>
      </c>
      <c r="AV29" s="549">
        <f>SUMIF(ด้วงกุหลาบ!$B$5:$B$73,ทดสอบ!$E29,ด้วงกุหลาบ!$F$5:$F$73)</f>
        <v>0</v>
      </c>
      <c r="AW29" s="549">
        <f>SUMIF(โรคทะลายเน่า!$B$5:$B$73,ทดสอบ!$E29,โรคทะลายเน่า!$F$5:$F$73)</f>
        <v>0</v>
      </c>
      <c r="AX29" s="549">
        <f>SUMIF(โรคลำต้นเน่า!$B$5:$B$73,ทดสอบ!$E29,โรคลำต้นเน่า!$F$5:$F$73)</f>
        <v>0</v>
      </c>
      <c r="AY29" s="549">
        <f>SUMIF('โรคใบจุด ปาล์ม'!$B$5:$B$73,ทดสอบ!$E29,'โรคใบจุด ปาล์ม'!$F$5:$F$73)</f>
        <v>0</v>
      </c>
      <c r="AZ29" s="549">
        <f>SUMIF(โรคก้านทางใบเน่า!$C$5:$C$71,ทดสอบ!$E29,โรคก้านทางใบเน่า!$G$5:$G$71)</f>
        <v>0</v>
      </c>
      <c r="BA29" s="549">
        <f>SUMIF(หนอนหน้าแมว!$B$5:$B$73,ทดสอบ!$E29,หนอนหน้าแมว!$F$5:$F$73)</f>
        <v>0</v>
      </c>
      <c r="BB29" s="551">
        <f>SUMIF('หนอนหัวดำ ปาล์ม'!$B$5:$B$73,ทดสอบ!$E29,'หนอนหัวดำ ปาล์ม'!$F$5:$F$73)</f>
        <v>0</v>
      </c>
      <c r="BC29" s="549">
        <f>SUMIF('โรคใบจุดสาหร่าย ปาล์ม'!$B$5:$B$73,ทดสอบ!$E29,'โรคใบจุดสาหร่าย ปาล์ม'!$F$5:$F$73)</f>
        <v>0</v>
      </c>
      <c r="BD29" s="567">
        <f t="shared" si="87"/>
        <v>0</v>
      </c>
      <c r="BE29" s="549">
        <f>SUMIF(โรครากขาว!$B$5:$B$72,ทดสอบ!$E29,โรครากขาว!$F$5:$F$72)</f>
        <v>0</v>
      </c>
      <c r="BF29" s="549">
        <f>SUMIF(โรคใบร่วงยางพาราชนิดใหม่!$B$5:$B$72,ทดสอบ!$E29,โรคใบร่วงยางพาราชนิดใหม่!$F$5:$F$72)</f>
        <v>0</v>
      </c>
      <c r="BG29" s="549">
        <f>SUMIF(โรคใบร่วงยางพารา!$B$5:$B$72,ทดสอบ!$E29,โรคใบร่วงยางพารา!$F$5:$F$72)</f>
        <v>0</v>
      </c>
      <c r="BH29" s="549">
        <f>SUMIF(โรคราแป้งยางพารา!$B$5:$B$72,ทดสอบ!$E29,โรคราแป้งยางพารา!$F$5:$F$72)</f>
        <v>0</v>
      </c>
      <c r="BI29" s="551">
        <f>SUMIF(โรคเส้นดำยางพารา!$B$5:$B$72,ทดสอบ!$E29,โรคเส้นดำยางพารา!$F$5:$F$72)</f>
        <v>0</v>
      </c>
      <c r="BJ29" s="549">
        <f>SUMIF(โรคหน้ายางแห้ง!$B$5:$B$72,ทดสอบ!$E29,โรคหน้ายางแห้ง!$F$5:$F$72)</f>
        <v>0</v>
      </c>
      <c r="BK29" s="568">
        <f t="shared" si="88"/>
        <v>0</v>
      </c>
      <c r="BL29" s="549">
        <f>SUMIF(โรคราสนิม!$C$5:$C$64,ทดสอบ!$E29,โรคราสนิม!$G$5:$G$64)</f>
        <v>0</v>
      </c>
      <c r="BM29" s="549">
        <f>SUMIF(หนอนกาแฟสีแดง!$C$5:$C$64,ทดสอบ!$E29,หนอนกาแฟสีแดง!$G$5:$G$64)</f>
        <v>0</v>
      </c>
      <c r="BN29" s="549">
        <v>0</v>
      </c>
      <c r="BO29" s="549">
        <f ca="1">SUMIF(หนอนเจาะกิ่งลำต้น!$C$5:$C483,ทดสอบ!$E29,หนอนเจาะกิ่งลำต้น!$G$5:$G$64)</f>
        <v>0</v>
      </c>
      <c r="BP29" s="551">
        <f>SUMIF(มอดเจาะเมล็ดกาแฟ!$C$5:$C$64,ทดสอบ!$E29,มอดเจาะเมล็ดกาแฟ!$G$5:$G$64)</f>
        <v>0</v>
      </c>
      <c r="BQ29" s="549">
        <f>SUMIF('ด้วงหนวดยาว (กาแฟ)'!$C$5:$C$64,ทดสอบ!$E29,'ด้วงหนวดยาว (กาแฟ)'!$G$5:$G$64)</f>
        <v>0</v>
      </c>
      <c r="BR29" s="549">
        <f>SUMIF(มอดเจาะผลกาแฟ!$C$5:$C$64,ทดสอบ!$E29,มอดเจาะผลกาแฟ!$G$5:$G$64)</f>
        <v>0</v>
      </c>
      <c r="BS29" s="570">
        <f t="shared" ca="1" si="89"/>
        <v>0</v>
      </c>
      <c r="BT29" s="549">
        <f>SUMIF(เพลี้ยแป้งมัน!$B$5:$B$59,ทดสอบ!$E29,เพลี้ยแป้งมัน!$H$5:$H$59)</f>
        <v>0</v>
      </c>
      <c r="BU29" s="551">
        <f>SUMIF('โรคใบไหม้ (มัน)'!$B$5:$B$58,ทดสอบ!$E29,'โรคใบไหม้ (มัน)'!$H$5:$H$58)</f>
        <v>0</v>
      </c>
      <c r="BV29" s="549">
        <f>SUMIF(ไรแดง!$B$5:$B$59,ทดสอบ!$E29,ไรแดง!$H$5:$H$59)</f>
        <v>2</v>
      </c>
      <c r="BW29" s="549"/>
      <c r="BX29" s="549"/>
      <c r="BY29" s="549"/>
      <c r="BZ29" s="549"/>
      <c r="CA29" s="549"/>
      <c r="CB29" s="549">
        <f>SUMIF(โรคโคนเน่าหัวเน่า!$B$5:$B$59,ทดสอบ!$E29,โรคโคนเน่าหัวเน่า!$H$5:$H$59)</f>
        <v>0</v>
      </c>
      <c r="CC29" s="549"/>
      <c r="CD29" s="549">
        <f>SUMIF(โรคพุ่มแจ้!$B$5:$B$58,ทดสอบ!$E29,โรคพุ่มแจ้!$H$5:$H$58)</f>
        <v>0</v>
      </c>
      <c r="CE29" s="549">
        <f>SUMIF(โรคใบด่างมันสำปะหลัง!$B$5:$B$59,ทดสอบ!$E29,โรคใบด่างมันสำปะหลัง!$H$5:$H$59)</f>
        <v>115801.75</v>
      </c>
      <c r="CF29" s="563">
        <f t="shared" si="90"/>
        <v>115803.75</v>
      </c>
      <c r="CG29" s="549">
        <f>SUMIF(หนอนกออ้อย!$B$5:$B$48,ทดสอบ!$E29,หนอนกออ้อย!$G$5:$G$48)</f>
        <v>290</v>
      </c>
      <c r="CH29" s="549">
        <f>SUMIF('ด้วงหนวดยาว อ้อย'!$B$5:$B$48,ทดสอบ!$E29,'ด้วงหนวดยาว อ้อย'!$G$5:$G$48)</f>
        <v>15</v>
      </c>
      <c r="CI29" s="549"/>
      <c r="CJ29" s="549"/>
      <c r="CK29" s="549"/>
      <c r="CL29" s="549"/>
      <c r="CM29" s="549"/>
      <c r="CN29" s="549"/>
      <c r="CO29" s="549"/>
      <c r="CP29" s="549"/>
      <c r="CQ29" s="549"/>
      <c r="CR29" s="549"/>
      <c r="CS29" s="549">
        <f>SUMIF('โรคแส้ดำ อ้อย '!$B$5:$B$48,ทดสอบ!$E29,'โรคแส้ดำ อ้อย '!$G$5:$G$48)</f>
        <v>0</v>
      </c>
      <c r="CT29" s="549">
        <f>SUMIF('โรคใบขาว อ้อย'!$B$5:$B$48,ทดสอบ!$E29,'โรคใบขาว อ้อย'!$G$5:$G$48)</f>
        <v>11629</v>
      </c>
      <c r="CU29" s="549"/>
      <c r="CV29" s="565">
        <f t="shared" si="91"/>
        <v>11934</v>
      </c>
      <c r="CW29" s="549"/>
      <c r="CX29" s="549">
        <f>SUMIF('หนอนกระทู้ข้าวโพดลายจุด (FAW)'!$B$5:$B$54,ทดสอบ!$E29,'หนอนกระทู้ข้าวโพดลายจุด (FAW)'!$F$5:$F$54)</f>
        <v>1</v>
      </c>
      <c r="CY29" s="549">
        <f>SUMIF(โรคฝักเน่า!$C$5:$C$57,ทดสอบ!$E29,โรคฝักเน่า!$G$5:$G$57)</f>
        <v>0</v>
      </c>
      <c r="CZ29" s="549"/>
      <c r="DA29" s="549"/>
      <c r="DB29" s="549"/>
      <c r="DC29" s="549"/>
      <c r="DD29" s="549"/>
      <c r="DE29" s="549"/>
      <c r="DF29" s="572">
        <f t="shared" si="92"/>
        <v>1</v>
      </c>
      <c r="DG29" s="549">
        <f>SUMIF(โรคเหี่ยว!$B$5:$B$65,ทดสอบ!$E29,โรคเหี่ยว!$E$5:$E$65)</f>
        <v>0</v>
      </c>
      <c r="DH29" s="549"/>
      <c r="DI29" s="549"/>
      <c r="DJ29" s="549"/>
      <c r="DK29" s="549"/>
      <c r="DL29" s="574">
        <f t="shared" si="93"/>
        <v>0</v>
      </c>
      <c r="DM29" s="549"/>
      <c r="DN29" s="549"/>
      <c r="DO29" s="549"/>
      <c r="DP29" s="549"/>
      <c r="DQ29" s="549"/>
      <c r="DR29" s="550">
        <f t="shared" si="94"/>
        <v>0</v>
      </c>
      <c r="DS29" s="549"/>
      <c r="DT29" s="549"/>
      <c r="DU29" s="549">
        <f>SUMIF('เพลี้ยไฟ ทุเรียน'!$B$5:$B$81,ทดสอบ!$E29,'เพลี้ยไฟ ทุเรียน'!$F$5:$F$81)</f>
        <v>0</v>
      </c>
      <c r="DV29" s="549">
        <f>SUMIF('เพลี้ยแป้ง ทุเรียน'!$B$5:$B$81,ทดสอบ!$E29,'เพลี้ยแป้ง ทุเรียน'!$F$5:$F$81)</f>
        <v>0</v>
      </c>
      <c r="DW29" s="549">
        <f>SUMIF(เพลี้ยไก่แจ้ทุเรียน!$B$5:$B$81,ทดสอบ!$E29,เพลี้ยไก่แจ้ทุเรียน!$F$5:$F$81)</f>
        <v>0</v>
      </c>
      <c r="DX29" s="549">
        <f>SUMIF(เพลี้ยหอยเกล็ด!$B$5:$B$81,ทดสอบ!$E29,เพลี้ยหอยเกล็ด!$F$5:$F$81)</f>
        <v>0</v>
      </c>
      <c r="DY29" s="549">
        <f>SUMIF(เพลี้ยจั๊กจั่นฝอย!$B$5:$B$81,ทดสอบ!$E29,เพลี้ยจั๊กจั่นฝอย!$F$5:$F$81)</f>
        <v>0</v>
      </c>
      <c r="DZ29" s="549">
        <f>SUMIF(หนอนเจาะเมล็ดทุเรียน!$B$5:$B$81,ทดสอบ!$E29,หนอนเจาะเมล็ดทุเรียน!$F$5:$F$81)</f>
        <v>0</v>
      </c>
      <c r="EA29" s="549">
        <f>SUMIF(ไรแดงทุเรียน!$B$5:$B$81,ทดสอบ!$E29,ไรแดงทุเรียน!$F$5:$F$81)</f>
        <v>0</v>
      </c>
      <c r="EB29" s="549"/>
      <c r="EC29" s="549">
        <f>SUMIF(โรครากเน่าโคนเน่า!$B$5:$B$81,ทดสอบ!$E29,โรครากเน่าโคนเน่า!$F$5:$F$81)</f>
        <v>0</v>
      </c>
      <c r="ED29" s="549">
        <f>SUMIF('โรคราดำ ทุเรียน'!$B$5:$B$81,ทดสอบ!$E29,'โรคราดำ ทุเรียน'!$F$5:$F$81)</f>
        <v>0</v>
      </c>
      <c r="EE29" s="549"/>
      <c r="EF29" s="549">
        <f>SUMIF(โรคผลเน่า!$B$6:$B$82,ทดสอบ!$E29,โรคผลเน่า!$F$6:$F$82)</f>
        <v>0</v>
      </c>
      <c r="EG29" s="549">
        <f>SUMIF(โรคราสีชมพู!$B$5:$B$81,ทดสอบ!$E29,โรคราสีชมพู!$F$5:$F$81)</f>
        <v>0</v>
      </c>
      <c r="EH29" s="549">
        <f>SUMIF(โรคใบติดหรือใบไหม้!$B$5:$B$81,ทดสอบ!$E29,โรคใบติดหรือใบไหม้!$F$5:$F$81)</f>
        <v>0</v>
      </c>
      <c r="EI29" s="549"/>
      <c r="EJ29" s="549">
        <f>SUMIF('โรคใบจุดสาหร่าย (durian)'!$B$5:$B$81,ทดสอบ!$E29,'โรคใบจุดสาหร่าย (durian)'!$F$5:$F$81)</f>
        <v>0</v>
      </c>
      <c r="EK29" s="549">
        <f>SUMIF(มอดเจาะลำต้นทุเรียน!$B$5:$B$81,ทดสอบ!$E29,มอดเจาะลำต้นทุเรียน!$F$5:$F$81)</f>
        <v>0</v>
      </c>
      <c r="EL29" s="549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549">
        <f>SUMIF(หนอนกินใบทุเรียน!$B$5:$B$81,ทดสอบ!$E29,หนอนกินใบทุเรียน!$F$5:$F$81)</f>
        <v>0</v>
      </c>
      <c r="EN29" s="549">
        <f>SUMIF(โรคกิ่งแห้งทุเรียน!$B$5:$B$81,ทดสอบ!$E29,โรคกิ่งแห้งทุเรียน!$F$5:$F$81)</f>
        <v>0</v>
      </c>
      <c r="EO29" s="551">
        <f>SUMIF(โรคแอนแทรกโนสทุเรียน!$B$5:$B$81,ทดสอบ!$E29,โรคแอนแทรกโนสทุเรียน!$F$5:$F$81)</f>
        <v>0</v>
      </c>
      <c r="EP29" s="549">
        <f>SUMIF(หนอนเจาะผล!$B$5:$B$81,ทดสอบ!$E29,หนอนเจาะผล!$F$5:$F$81)</f>
        <v>0</v>
      </c>
      <c r="EQ29" s="563">
        <f t="shared" ca="1" si="95"/>
        <v>0</v>
      </c>
      <c r="ER29" s="549"/>
      <c r="ES29" s="549">
        <f>SUMIF('เพลี้ยไฟ (เงาะ)'!$B$5:$B$76,ทดสอบ!$E29,'เพลี้ยไฟ (เงาะ)'!$F$5:$F$76)</f>
        <v>0</v>
      </c>
      <c r="ET29" s="517">
        <f>SUMIF('เพลี้ยแป้ง (เงาะ)'!$B$5:$B$75,ทดสอบ!$E29,'เพลี้ยแป้ง (เงาะ)'!$F$5:$F$75)</f>
        <v>0</v>
      </c>
      <c r="EU29" s="549">
        <f>SUMIF(หนอนคืบกินใบ!$B$5:$B$75,ทดสอบ!$E29,หนอนคืบกินใบ!$F$5:$F$75)</f>
        <v>0</v>
      </c>
      <c r="EV29" s="549">
        <f>SUMIF('โรคราแป้ง (เงาะ)'!$B$5:$B$75,ทดสอบ!$E29,'โรคราแป้ง (เงาะ)'!$F$5:$F$75)</f>
        <v>0</v>
      </c>
      <c r="EW29" s="549"/>
      <c r="EX29" s="549">
        <f>SUMIF('โรคขอบใบแห้ง (เงาะ)'!$B$5:$B$76,ทดสอบ!$E29,'โรคขอบใบแห้ง (เงาะ)'!$F$5:$F$76)</f>
        <v>0</v>
      </c>
      <c r="EY29" s="549">
        <f>SUMIF(หนอนกินช่อดอก!$B$5:$B$76,ทดสอบ!$E29,หนอนกินช่อดอก!$F$5:$F$76)</f>
        <v>0</v>
      </c>
      <c r="EZ29" s="549">
        <f>SUMIF('โรคใบจุดสาหร่าย(เงาะ)'!$B$5:$B$75,ทดสอบ!$E29,'โรคใบจุดสาหร่าย(เงาะ)'!$F$5:$F$75)</f>
        <v>0</v>
      </c>
      <c r="FA29" s="567">
        <f t="shared" si="96"/>
        <v>0</v>
      </c>
      <c r="FB29" s="549">
        <f>SUMIF('เพลี้ยไฟ (mangosteen)'!$B$5:$B$69,ทดสอบ!$E29,'เพลี้ยไฟ (mangosteen)'!$F$5:$F$69)</f>
        <v>0</v>
      </c>
      <c r="FC29" s="549">
        <f>SUMIF(หนอนชอนใบ!$B$5:$B$69,ทดสอบ!$E29,หนอนชอนใบ!$F$5:$F$69)</f>
        <v>0</v>
      </c>
      <c r="FD29" s="549">
        <f>SUMIF(หนอนกินใบ!$B$5:$B$69,ทดสอบ!$E29,หนอนกินใบ!$F$5:$F$69)</f>
        <v>0</v>
      </c>
      <c r="FE29" s="549">
        <f>SUMIF('ไรแดง(มังคุด)'!$B$5:$B$76,ทดสอบ!$E29,'ไรแดง(มังคุด)'!$F$5:$F$76)</f>
        <v>0</v>
      </c>
      <c r="FF29" s="549">
        <f>SUMIF(โรคแอนแทรคโนส!$B$5:$B$76,ทดสอบ!$E29,โรคแอนแทรคโนส!$F$5:$F$76)</f>
        <v>0</v>
      </c>
      <c r="FG29" s="549">
        <f>SUMIF('โรคใบจุดสาหร่าย (mangosteen)'!$B$5:$B$69,ทดสอบ!$E29,'โรคใบจุดสาหร่าย (mangosteen)'!$F$5:$F$69)</f>
        <v>0</v>
      </c>
      <c r="FH29" s="549">
        <f>SUMIF(โรคใบแห้งและขอบใบแห้ง!$B$5:$B$76,ทดสอบ!$E29,โรคใบแห้งและขอบใบแห้ง!$F$5:$F$76)</f>
        <v>0</v>
      </c>
      <c r="FI29" s="549">
        <f>SUMIF(เพลี้ยแป้ง!$B$5:$B$76,ทดสอบ!$E29,เพลี้ยแป้ง!$F$5:$F$76)</f>
        <v>0</v>
      </c>
      <c r="FJ29" s="549">
        <f>SUMIF('โรคใบจุด (mangosteen)'!$B$5:$B$69,ทดสอบ!$E29,'โรคใบจุด (mangosteen)'!$F$5:$F$69)</f>
        <v>0</v>
      </c>
      <c r="FK29" s="576">
        <f t="shared" si="97"/>
        <v>0</v>
      </c>
      <c r="FL29" s="549">
        <f>SUMIF(โรคพุ่มไม้กวาด!$B$5:$B$79,ทดสอบ!$E29,โรคพุ่มไม้กวาด!$F$5:$F$79)</f>
        <v>0</v>
      </c>
      <c r="FM29" s="549">
        <f>SUMIF('เพลี้ยแป้ง (ลำไย)'!$B$5:$B$76,ทดสอบ!$E29,'เพลี้ยแป้ง (ลำไย)'!$F$5:$F$76)</f>
        <v>0</v>
      </c>
      <c r="FN29" s="549">
        <f>SUMIF('โรคราดำ (ลำไย)'!$B$5:$B$79,ทดสอบ!$E29,'โรคราดำ (ลำไย)'!$F$5:$F$79)</f>
        <v>0</v>
      </c>
      <c r="FO29" s="549">
        <f>SUMIF('หนอนคืบกินใบ (ลำไย)'!$B$5:$B$76,ทดสอบ!$E29,'หนอนคืบกินใบ (ลำไย)'!$F$5:$F$76)</f>
        <v>0</v>
      </c>
      <c r="FP29" s="549">
        <f>SUMIF(ไรกำมะหยี่!$B$5:$B$79,ทดสอบ!$E29,ไรกำมะหยี่!$F$5:$F$79)</f>
        <v>0</v>
      </c>
      <c r="FQ29" s="549">
        <f>SUMIF(หนอนม้วนใบ!$B$5:$B$79,ทดสอบ!$E29,หนอนม้วนใบ!$F$5:$F$79)</f>
        <v>0</v>
      </c>
      <c r="FR29" s="549">
        <f>SUMIF(หนอนเจาะกิ่งและลำต้น!$B$5:$B$80,ทดสอบ!$E29,หนอนเจาะกิ่งและลำต้น!$F$5:$F$80)</f>
        <v>0</v>
      </c>
      <c r="FS29" s="549">
        <f>SUMIF(เพลี้ยไฟลำไย!$B$5:$B$76,ทดสอบ!$E29,เพลี้ยไฟลำไย!$F$5:$F$76)</f>
        <v>0</v>
      </c>
      <c r="FT29" s="549">
        <f>SUMIF(หนอนกินดอกลำไย!$B$5:$B$76,ทดสอบ!$E29,หนอนกินดอกลำไย!$F$5:$F$76)</f>
        <v>0</v>
      </c>
      <c r="FU29" s="549">
        <f>SUMIF(มวนลำไย!$B$5:$B$79,ทดสอบ!$E29,มวนลำไย!$F$5:$F$79)</f>
        <v>0</v>
      </c>
      <c r="FV29" s="578">
        <f t="shared" si="98"/>
        <v>0</v>
      </c>
      <c r="FW29" s="550">
        <f t="shared" ca="1" si="99"/>
        <v>128340.25</v>
      </c>
      <c r="FX29" s="353">
        <f t="shared" ca="1" si="6"/>
        <v>128340.25</v>
      </c>
      <c r="FY29" s="319">
        <f t="shared" ca="1" si="31"/>
        <v>0</v>
      </c>
    </row>
    <row r="30" spans="1:184" s="110" customFormat="1" x14ac:dyDescent="0.55000000000000004">
      <c r="A30" s="303">
        <v>0</v>
      </c>
      <c r="B30" s="303">
        <f t="shared" ca="1" si="83"/>
        <v>1</v>
      </c>
      <c r="C30" s="303">
        <f ca="1">IF(B30=1,SUBTOTAL(2,$B$28:B30),"")</f>
        <v>3</v>
      </c>
      <c r="D30" s="279">
        <f t="shared" ca="1" si="84"/>
        <v>3</v>
      </c>
      <c r="E30" s="280" t="s">
        <v>136</v>
      </c>
      <c r="F30" s="295"/>
      <c r="G30" s="295"/>
      <c r="H30" s="295"/>
      <c r="I30" s="295"/>
      <c r="J30" s="292"/>
      <c r="K30" s="549">
        <f>SUMIF(หนอนห่อใบข้าว!$B$5:$B$76,ทดสอบ!$E30,หนอนห่อใบข้าว!$G$5:$G$76)</f>
        <v>0</v>
      </c>
      <c r="L30" s="549">
        <f>SUMIF(เพลี้ยกระโดดหลังขาว!$B$5:$B$76,ทดสอบ!$E30,เพลี้ยกระโดดหลังขาว!$G$5:$G$76)</f>
        <v>0</v>
      </c>
      <c r="M30" s="549">
        <f>SUMIF(โรคไหม้ข้าว!$B$5:$B$76,ทดสอบ!$E30,โรคไหม้ข้าว!$G$5:$G$76)</f>
        <v>85</v>
      </c>
      <c r="N30" s="549">
        <f>SUMIF(แมลงหวี่ขาว!$B$5:$B$76,ทดสอบ!$E30,แมลงหวี่ขาว!$G$5:$G$76)</f>
        <v>0</v>
      </c>
      <c r="O30" s="549">
        <f>SUMIF(เพลี้ยกระโดดสีน้ำตาล!$B$5:$B$77,ทดสอบ!$E30,เพลี้ยกระโดดสีน้ำตาล!$G$5:$G$77)</f>
        <v>0</v>
      </c>
      <c r="P30" s="549">
        <f>SUMIF(แมลงสิง!$B$5:$B$81,ทดสอบ!$E30,แมลงสิง!$G$5:$G$81)</f>
        <v>0</v>
      </c>
      <c r="Q30" s="549">
        <f>SUMIF(เพลี้ยไฟ!$B$5:$B$76,ทดสอบ!$E30,เพลี้ยไฟ!$G$5:$G$76)</f>
        <v>0</v>
      </c>
      <c r="R30" s="549">
        <f>SUMIF(แมลงดำหนาม1!$B$5:$B$81,ทดสอบ!$E30,แมลงดำหนาม1!$G$5:$G$81)</f>
        <v>0</v>
      </c>
      <c r="S30" s="549">
        <f>SUMIF(โรคขอบใบแห้ง!$B$5:$B$78,ทดสอบ!$E30,โรคขอบใบแห้ง!$G$5:$G$78)</f>
        <v>0</v>
      </c>
      <c r="T30" s="549">
        <f>SUMIF(โรคกาบใบแห้ง!$B$5:$B$81,ทดสอบ!$E30,โรคกาบใบแห้ง!$G$5:$G$81)</f>
        <v>0</v>
      </c>
      <c r="U30" s="549">
        <f>SUMIF(โรคใบจุดสีน้ำตาล!$B$5:$B$77,ทดสอบ!$E30,โรคใบจุดสีน้ำตาล!$G$5:$G$77)</f>
        <v>0</v>
      </c>
      <c r="V30" s="549">
        <f>SUMIF(หนอนกระทู้กล้า!$B$5:$B$76,ทดสอบ!$E30,หนอนกระทู้กล้า!$G$5:$G$76)</f>
        <v>0</v>
      </c>
      <c r="W30" s="549">
        <f>SUMIF(โรคใบขีดโปร่งแสง!$B$5:$B$81,ทดสอบ!$E30,โรคใบขีดโปร่งแสง!$G$5:$G$81)</f>
        <v>0</v>
      </c>
      <c r="X30" s="549">
        <f>SUMIF(โรคใบขีดสีน้ำตาล!$B$5:$B$77,ทดสอบ!$E30,โรคใบขีดสีน้ำตาล!$G$5:$G$77)</f>
        <v>0</v>
      </c>
      <c r="Y30" s="549">
        <f>SUMIF(หนอนกัดใบข้าว!$B$5:$B$81,ทดสอบ!$E30,หนอนกัดใบข้าว!$G$5:$G$81)</f>
        <v>0</v>
      </c>
      <c r="Z30" s="549">
        <f>SUMIF(แมลงหล่า!$B$5:$B$81,ทดสอบ!$E30,แมลงหล่า!$G$5:$G$81)</f>
        <v>0</v>
      </c>
      <c r="AA30" s="549">
        <f>SUMIF(แมลงบั่ว!$B$5:$B$77,ทดสอบ!$E30,แมลงบั่ว!$G$5:$G$77)</f>
        <v>0</v>
      </c>
      <c r="AB30" s="549">
        <f>SUMIF(โรคเมล็ดด่าง!$B$5:$B$81,ทดสอบ!$E30,โรคเมล็ดด่าง!$G$5:$G$81)</f>
        <v>0</v>
      </c>
      <c r="AC30" s="549">
        <f>SUMIF(ด้วงดำ!$B$5:$B$81,ทดสอบ!$E30,ด้วงดำ!$G$5:$G$81)</f>
        <v>0</v>
      </c>
      <c r="AD30" s="549">
        <f>SUMIF(ตั๊กแตนหนวดสั้น!$B$5:$B$81,ทดสอบ!$E30,ตั๊กแตนหนวดสั้น!$G$5:$G$81)</f>
        <v>0</v>
      </c>
      <c r="AE30" s="549">
        <f>SUMIF(หนอนกอข้าว!$B$5:$B$77,ทดสอบ!$E30,หนอนกอข้าว!$G$5:$G$77)</f>
        <v>0</v>
      </c>
      <c r="AF30" s="549">
        <f>SUMIF(หนอนกระทู้ข้าว!$B$5:$B$81,ทดสอบ!$E30,หนอนกระทู้ข้าว!$G$5:$G$81)</f>
        <v>0</v>
      </c>
      <c r="AG30" s="549">
        <f>SUMIF(โรคกาบใบเน่า!$B$5:$B$81,ทดสอบ!$E30,โรคกาบใบเน่า!$G$5:$G$81)</f>
        <v>0</v>
      </c>
      <c r="AH30" s="549">
        <f>SUMIF(เพลี้ยจั๊กจั่นสีเขียว!$B$5:$B$80,ทดสอบ!$E30,เพลี้ยจั๊กจั่นสีเขียว!$G$5:$G$80)</f>
        <v>0</v>
      </c>
      <c r="AI30" s="549">
        <f>SUMIF(หอยเชอรี่!$B$5:$B$81,ทดสอบ!$E30,หอยเชอรี่!$G$5:$G$81)</f>
        <v>0</v>
      </c>
      <c r="AJ30" s="549">
        <f>SUMIF(โรคใบสีส้ม!$B$5:$B$77,ทดสอบ!$E30,โรคใบสีส้ม!$G$5:$G$77)</f>
        <v>0</v>
      </c>
      <c r="AK30" s="563">
        <f t="shared" si="85"/>
        <v>85</v>
      </c>
      <c r="AL30" s="549">
        <f>SUMIF(หนอนหัวดำ!$B$6:$B$75,ทดสอบ!$E30,หนอนหัวดำ!$M$6:$M$75)</f>
        <v>0</v>
      </c>
      <c r="AM30" s="517">
        <f>SUMIF(แมลงดำหนาม!$B$6:$B$75,ทดสอบ!$E30,แมลงดำหนาม!$M$6:$M$75)</f>
        <v>0</v>
      </c>
      <c r="AN30" s="549">
        <f>SUMIF('ด้วงแรด มะพร้าว'!$B$6:$B$75,ทดสอบ!$E30,'ด้วงแรด มะพร้าว'!$I$6:$I$75)</f>
        <v>0</v>
      </c>
      <c r="AO30" s="549">
        <f>SUMIF(ด้วงงวง!$B$6:$B$75,ทดสอบ!$E30,ด้วงงวง!$I$6:$I$75)</f>
        <v>0</v>
      </c>
      <c r="AP30" s="549">
        <f>SUMIF(ไรสี่ขามะพร้าว!$B$6:$B$75,ทดสอบ!$E30,ไรสี่ขามะพร้าว!$I$6:$I$75)</f>
        <v>0</v>
      </c>
      <c r="AQ30" s="549">
        <f>SUMIF(หนอนพาราซา!$C$6:$C$67,ทดสอบ!$E30,หนอนพาราซา!$J$6:$J$67)</f>
        <v>0</v>
      </c>
      <c r="AR30" s="549">
        <f>SUMIF(หนอนกินใบมะพร้าว!$C$6:$C$67,ทดสอบ!$E30,หนอนกินใบมะพร้าว!$J$6:$J$67)</f>
        <v>0</v>
      </c>
      <c r="AS30" s="565">
        <f t="shared" si="86"/>
        <v>0</v>
      </c>
      <c r="AT30" s="549">
        <f>SUMIF('ด้วงแรด ปาล์ม'!$B$5:$B$73,ทดสอบ!$E30,'ด้วงแรด ปาล์ม'!$F$5:$F$73)</f>
        <v>0</v>
      </c>
      <c r="AU30" s="549">
        <f>SUMIF(หนอนปลอกเล็ก!$B$5:$B$73,ทดสอบ!$E30,หนอนปลอกเล็ก!$F$5:$F$73)</f>
        <v>0</v>
      </c>
      <c r="AV30" s="549">
        <f>SUMIF(ด้วงกุหลาบ!$B$5:$B$73,ทดสอบ!$E30,ด้วงกุหลาบ!$F$5:$F$73)</f>
        <v>0</v>
      </c>
      <c r="AW30" s="549">
        <f>SUMIF(โรคทะลายเน่า!$B$5:$B$73,ทดสอบ!$E30,โรคทะลายเน่า!$F$5:$F$73)</f>
        <v>0</v>
      </c>
      <c r="AX30" s="549">
        <f>SUMIF(โรคลำต้นเน่า!$B$5:$B$73,ทดสอบ!$E30,โรคลำต้นเน่า!$F$5:$F$73)</f>
        <v>0</v>
      </c>
      <c r="AY30" s="549">
        <f>SUMIF('โรคใบจุด ปาล์ม'!$B$5:$B$73,ทดสอบ!$E30,'โรคใบจุด ปาล์ม'!$F$5:$F$73)</f>
        <v>0</v>
      </c>
      <c r="AZ30" s="549">
        <f>SUMIF(โรคก้านทางใบเน่า!$C$5:$C$71,ทดสอบ!$E30,โรคก้านทางใบเน่า!$G$5:$G$71)</f>
        <v>0</v>
      </c>
      <c r="BA30" s="549">
        <f>SUMIF(หนอนหน้าแมว!$B$5:$B$73,ทดสอบ!$E30,หนอนหน้าแมว!$F$5:$F$73)</f>
        <v>0</v>
      </c>
      <c r="BB30" s="551">
        <f>SUMIF('หนอนหัวดำ ปาล์ม'!$B$5:$B$73,ทดสอบ!$E30,'หนอนหัวดำ ปาล์ม'!$F$5:$F$73)</f>
        <v>0</v>
      </c>
      <c r="BC30" s="549">
        <f>SUMIF('โรคใบจุดสาหร่าย ปาล์ม'!$B$5:$B$73,ทดสอบ!$E30,'โรคใบจุดสาหร่าย ปาล์ม'!$F$5:$F$73)</f>
        <v>0</v>
      </c>
      <c r="BD30" s="567">
        <f t="shared" si="87"/>
        <v>0</v>
      </c>
      <c r="BE30" s="549">
        <f>SUMIF(โรครากขาว!$B$5:$B$72,ทดสอบ!$E30,โรครากขาว!$F$5:$F$72)</f>
        <v>0</v>
      </c>
      <c r="BF30" s="549">
        <f>SUMIF(โรคใบร่วงยางพาราชนิดใหม่!$B$5:$B$72,ทดสอบ!$E30,โรคใบร่วงยางพาราชนิดใหม่!$F$5:$F$72)</f>
        <v>0</v>
      </c>
      <c r="BG30" s="549">
        <f>SUMIF(โรคใบร่วงยางพารา!$B$5:$B$72,ทดสอบ!$E30,โรคใบร่วงยางพารา!$F$5:$F$72)</f>
        <v>0</v>
      </c>
      <c r="BH30" s="549">
        <f>SUMIF(โรคราแป้งยางพารา!$B$5:$B$72,ทดสอบ!$E30,โรคราแป้งยางพารา!$F$5:$F$72)</f>
        <v>0</v>
      </c>
      <c r="BI30" s="551">
        <f>SUMIF(โรคเส้นดำยางพารา!$B$5:$B$72,ทดสอบ!$E30,โรคเส้นดำยางพารา!$F$5:$F$72)</f>
        <v>0</v>
      </c>
      <c r="BJ30" s="549">
        <f>SUMIF(โรคหน้ายางแห้ง!$B$5:$B$72,ทดสอบ!$E30,โรคหน้ายางแห้ง!$F$5:$F$72)</f>
        <v>0</v>
      </c>
      <c r="BK30" s="568">
        <f t="shared" si="88"/>
        <v>0</v>
      </c>
      <c r="BL30" s="549">
        <f>SUMIF(โรคราสนิม!$C$5:$C$64,ทดสอบ!$E30,โรคราสนิม!$G$5:$G$64)</f>
        <v>0</v>
      </c>
      <c r="BM30" s="549">
        <f>SUMIF(หนอนกาแฟสีแดง!$C$5:$C$64,ทดสอบ!$E30,หนอนกาแฟสีแดง!$G$5:$G$64)</f>
        <v>0</v>
      </c>
      <c r="BN30" s="549">
        <v>0</v>
      </c>
      <c r="BO30" s="549">
        <f ca="1">SUMIF(หนอนเจาะกิ่งลำต้น!$C$5:$C484,ทดสอบ!$E30,หนอนเจาะกิ่งลำต้น!$G$5:$G$64)</f>
        <v>0</v>
      </c>
      <c r="BP30" s="551">
        <f>SUMIF(มอดเจาะเมล็ดกาแฟ!$C$5:$C$64,ทดสอบ!$E30,มอดเจาะเมล็ดกาแฟ!$G$5:$G$64)</f>
        <v>0</v>
      </c>
      <c r="BQ30" s="549">
        <f>SUMIF('ด้วงหนวดยาว (กาแฟ)'!$C$5:$C$64,ทดสอบ!$E30,'ด้วงหนวดยาว (กาแฟ)'!$G$5:$G$64)</f>
        <v>0</v>
      </c>
      <c r="BR30" s="549">
        <f>SUMIF(มอดเจาะผลกาแฟ!$C$5:$C$64,ทดสอบ!$E30,มอดเจาะผลกาแฟ!$G$5:$G$64)</f>
        <v>0</v>
      </c>
      <c r="BS30" s="570">
        <f t="shared" ca="1" si="89"/>
        <v>0</v>
      </c>
      <c r="BT30" s="549">
        <f>SUMIF(เพลี้ยแป้งมัน!$B$5:$B$59,ทดสอบ!$E30,เพลี้ยแป้งมัน!$H$5:$H$59)</f>
        <v>0</v>
      </c>
      <c r="BU30" s="551">
        <f>SUMIF('โรคใบไหม้ (มัน)'!$B$5:$B$58,ทดสอบ!$E30,'โรคใบไหม้ (มัน)'!$H$5:$H$58)</f>
        <v>0</v>
      </c>
      <c r="BV30" s="549">
        <f>SUMIF(ไรแดง!$B$5:$B$59,ทดสอบ!$E30,ไรแดง!$H$5:$H$59)</f>
        <v>0</v>
      </c>
      <c r="BW30" s="549"/>
      <c r="BX30" s="549"/>
      <c r="BY30" s="549"/>
      <c r="BZ30" s="549"/>
      <c r="CA30" s="549"/>
      <c r="CB30" s="549">
        <f>SUMIF(โรคโคนเน่าหัวเน่า!$B$5:$B$59,ทดสอบ!$E30,โรคโคนเน่าหัวเน่า!$H$5:$H$59)</f>
        <v>0</v>
      </c>
      <c r="CC30" s="549"/>
      <c r="CD30" s="549">
        <f>SUMIF(โรคพุ่มแจ้!$B$5:$B$58,ทดสอบ!$E30,โรคพุ่มแจ้!$H$5:$H$58)</f>
        <v>0</v>
      </c>
      <c r="CE30" s="549">
        <f>SUMIF(โรคใบด่างมันสำปะหลัง!$B$5:$B$59,ทดสอบ!$E30,โรคใบด่างมันสำปะหลัง!$H$5:$H$59)</f>
        <v>12146</v>
      </c>
      <c r="CF30" s="563">
        <f t="shared" si="90"/>
        <v>12146</v>
      </c>
      <c r="CG30" s="549">
        <f>SUMIF(หนอนกออ้อย!$B$5:$B$48,ทดสอบ!$E30,หนอนกออ้อย!$G$5:$G$48)</f>
        <v>0</v>
      </c>
      <c r="CH30" s="549">
        <f>SUMIF('ด้วงหนวดยาว อ้อย'!$B$5:$B$48,ทดสอบ!$E30,'ด้วงหนวดยาว อ้อย'!$G$5:$G$48)</f>
        <v>0</v>
      </c>
      <c r="CI30" s="549"/>
      <c r="CJ30" s="549"/>
      <c r="CK30" s="549"/>
      <c r="CL30" s="549"/>
      <c r="CM30" s="549"/>
      <c r="CN30" s="549"/>
      <c r="CO30" s="549"/>
      <c r="CP30" s="549"/>
      <c r="CQ30" s="549"/>
      <c r="CR30" s="549"/>
      <c r="CS30" s="549">
        <f>SUMIF('โรคแส้ดำ อ้อย '!$B$5:$B$48,ทดสอบ!$E30,'โรคแส้ดำ อ้อย '!$G$5:$G$48)</f>
        <v>0</v>
      </c>
      <c r="CT30" s="549">
        <f>SUMIF('โรคใบขาว อ้อย'!$B$5:$B$48,ทดสอบ!$E30,'โรคใบขาว อ้อย'!$G$5:$G$48)</f>
        <v>351</v>
      </c>
      <c r="CU30" s="549"/>
      <c r="CV30" s="565">
        <f t="shared" si="91"/>
        <v>351</v>
      </c>
      <c r="CW30" s="549"/>
      <c r="CX30" s="549">
        <f>SUMIF('หนอนกระทู้ข้าวโพดลายจุด (FAW)'!$B$5:$B$54,ทดสอบ!$E30,'หนอนกระทู้ข้าวโพดลายจุด (FAW)'!$F$5:$F$54)</f>
        <v>0</v>
      </c>
      <c r="CY30" s="549">
        <f>SUMIF(โรคฝักเน่า!$C$5:$C$57,ทดสอบ!$E30,โรคฝักเน่า!$G$5:$G$57)</f>
        <v>0</v>
      </c>
      <c r="CZ30" s="549"/>
      <c r="DA30" s="549"/>
      <c r="DB30" s="549"/>
      <c r="DC30" s="549"/>
      <c r="DD30" s="549"/>
      <c r="DE30" s="549"/>
      <c r="DF30" s="572">
        <f t="shared" si="92"/>
        <v>0</v>
      </c>
      <c r="DG30" s="549">
        <f>SUMIF(โรคเหี่ยว!$B$5:$B$65,ทดสอบ!$E30,โรคเหี่ยว!$E$5:$E$65)</f>
        <v>0</v>
      </c>
      <c r="DH30" s="549"/>
      <c r="DI30" s="549"/>
      <c r="DJ30" s="549"/>
      <c r="DK30" s="549"/>
      <c r="DL30" s="574">
        <f t="shared" si="93"/>
        <v>0</v>
      </c>
      <c r="DM30" s="549"/>
      <c r="DN30" s="549"/>
      <c r="DO30" s="549"/>
      <c r="DP30" s="549"/>
      <c r="DQ30" s="549"/>
      <c r="DR30" s="550">
        <f t="shared" si="94"/>
        <v>0</v>
      </c>
      <c r="DS30" s="549"/>
      <c r="DT30" s="549"/>
      <c r="DU30" s="549">
        <f>SUMIF('เพลี้ยไฟ ทุเรียน'!$B$5:$B$81,ทดสอบ!$E30,'เพลี้ยไฟ ทุเรียน'!$F$5:$F$81)</f>
        <v>0</v>
      </c>
      <c r="DV30" s="549">
        <f>SUMIF('เพลี้ยแป้ง ทุเรียน'!$B$5:$B$81,ทดสอบ!$E30,'เพลี้ยแป้ง ทุเรียน'!$F$5:$F$81)</f>
        <v>0</v>
      </c>
      <c r="DW30" s="549">
        <f>SUMIF(เพลี้ยไก่แจ้ทุเรียน!$B$5:$B$81,ทดสอบ!$E30,เพลี้ยไก่แจ้ทุเรียน!$F$5:$F$81)</f>
        <v>0</v>
      </c>
      <c r="DX30" s="549">
        <f>SUMIF(เพลี้ยหอยเกล็ด!$B$5:$B$81,ทดสอบ!$E30,เพลี้ยหอยเกล็ด!$F$5:$F$81)</f>
        <v>0</v>
      </c>
      <c r="DY30" s="549">
        <f>SUMIF(เพลี้ยจั๊กจั่นฝอย!$B$5:$B$81,ทดสอบ!$E30,เพลี้ยจั๊กจั่นฝอย!$F$5:$F$81)</f>
        <v>0</v>
      </c>
      <c r="DZ30" s="549">
        <f>SUMIF(หนอนเจาะเมล็ดทุเรียน!$B$5:$B$81,ทดสอบ!$E30,หนอนเจาะเมล็ดทุเรียน!$F$5:$F$81)</f>
        <v>0</v>
      </c>
      <c r="EA30" s="549">
        <f>SUMIF(ไรแดงทุเรียน!$B$5:$B$81,ทดสอบ!$E30,ไรแดงทุเรียน!$F$5:$F$81)</f>
        <v>0</v>
      </c>
      <c r="EB30" s="549"/>
      <c r="EC30" s="549">
        <f>SUMIF(โรครากเน่าโคนเน่า!$B$5:$B$81,ทดสอบ!$E30,โรครากเน่าโคนเน่า!$F$5:$F$81)</f>
        <v>0</v>
      </c>
      <c r="ED30" s="549">
        <f>SUMIF('โรคราดำ ทุเรียน'!$B$5:$B$81,ทดสอบ!$E30,'โรคราดำ ทุเรียน'!$F$5:$F$81)</f>
        <v>0</v>
      </c>
      <c r="EE30" s="549"/>
      <c r="EF30" s="549">
        <f>SUMIF(โรคผลเน่า!$B$6:$B$82,ทดสอบ!$E30,โรคผลเน่า!$F$6:$F$82)</f>
        <v>0</v>
      </c>
      <c r="EG30" s="549">
        <f>SUMIF(โรคราสีชมพู!$B$5:$B$81,ทดสอบ!$E30,โรคราสีชมพู!$F$5:$F$81)</f>
        <v>0</v>
      </c>
      <c r="EH30" s="549">
        <f>SUMIF(โรคใบติดหรือใบไหม้!$B$5:$B$81,ทดสอบ!$E30,โรคใบติดหรือใบไหม้!$F$5:$F$81)</f>
        <v>0</v>
      </c>
      <c r="EI30" s="549"/>
      <c r="EJ30" s="549">
        <f>SUMIF('โรคใบจุดสาหร่าย (durian)'!$B$5:$B$81,ทดสอบ!$E30,'โรคใบจุดสาหร่าย (durian)'!$F$5:$F$81)</f>
        <v>0</v>
      </c>
      <c r="EK30" s="549">
        <f>SUMIF(มอดเจาะลำต้นทุเรียน!$B$5:$B$81,ทดสอบ!$E30,มอดเจาะลำต้นทุเรียน!$F$5:$F$81)</f>
        <v>0</v>
      </c>
      <c r="EL30" s="549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549">
        <f>SUMIF(หนอนกินใบทุเรียน!$B$5:$B$81,ทดสอบ!$E30,หนอนกินใบทุเรียน!$F$5:$F$81)</f>
        <v>0</v>
      </c>
      <c r="EN30" s="549">
        <f>SUMIF(โรคกิ่งแห้งทุเรียน!$B$5:$B$81,ทดสอบ!$E30,โรคกิ่งแห้งทุเรียน!$F$5:$F$81)</f>
        <v>0</v>
      </c>
      <c r="EO30" s="551">
        <f>SUMIF(โรคแอนแทรกโนสทุเรียน!$B$5:$B$81,ทดสอบ!$E30,โรคแอนแทรกโนสทุเรียน!$F$5:$F$81)</f>
        <v>0</v>
      </c>
      <c r="EP30" s="549">
        <f>SUMIF(หนอนเจาะผล!$B$5:$B$81,ทดสอบ!$E30,หนอนเจาะผล!$F$5:$F$81)</f>
        <v>0</v>
      </c>
      <c r="EQ30" s="563">
        <f t="shared" ca="1" si="95"/>
        <v>0</v>
      </c>
      <c r="ER30" s="549"/>
      <c r="ES30" s="549">
        <f>SUMIF('เพลี้ยไฟ (เงาะ)'!$B$5:$B$76,ทดสอบ!$E30,'เพลี้ยไฟ (เงาะ)'!$F$5:$F$76)</f>
        <v>0</v>
      </c>
      <c r="ET30" s="517">
        <f>SUMIF('เพลี้ยแป้ง (เงาะ)'!$B$5:$B$75,ทดสอบ!$E30,'เพลี้ยแป้ง (เงาะ)'!$F$5:$F$75)</f>
        <v>0</v>
      </c>
      <c r="EU30" s="549">
        <f>SUMIF(หนอนคืบกินใบ!$B$5:$B$75,ทดสอบ!$E30,หนอนคืบกินใบ!$F$5:$F$75)</f>
        <v>0</v>
      </c>
      <c r="EV30" s="549">
        <f>SUMIF('โรคราแป้ง (เงาะ)'!$B$5:$B$75,ทดสอบ!$E30,'โรคราแป้ง (เงาะ)'!$F$5:$F$75)</f>
        <v>0</v>
      </c>
      <c r="EW30" s="549"/>
      <c r="EX30" s="549">
        <f>SUMIF('โรคขอบใบแห้ง (เงาะ)'!$B$5:$B$76,ทดสอบ!$E30,'โรคขอบใบแห้ง (เงาะ)'!$F$5:$F$76)</f>
        <v>0</v>
      </c>
      <c r="EY30" s="549">
        <f>SUMIF(หนอนกินช่อดอก!$B$5:$B$76,ทดสอบ!$E30,หนอนกินช่อดอก!$F$5:$F$76)</f>
        <v>0</v>
      </c>
      <c r="EZ30" s="549">
        <f>SUMIF('โรคใบจุดสาหร่าย(เงาะ)'!$B$5:$B$75,ทดสอบ!$E30,'โรคใบจุดสาหร่าย(เงาะ)'!$F$5:$F$75)</f>
        <v>0</v>
      </c>
      <c r="FA30" s="567">
        <f t="shared" si="96"/>
        <v>0</v>
      </c>
      <c r="FB30" s="549">
        <f>SUMIF('เพลี้ยไฟ (mangosteen)'!$B$5:$B$69,ทดสอบ!$E30,'เพลี้ยไฟ (mangosteen)'!$F$5:$F$69)</f>
        <v>0</v>
      </c>
      <c r="FC30" s="549">
        <f>SUMIF(หนอนชอนใบ!$B$5:$B$69,ทดสอบ!$E30,หนอนชอนใบ!$F$5:$F$69)</f>
        <v>0</v>
      </c>
      <c r="FD30" s="549">
        <f>SUMIF(หนอนกินใบ!$B$5:$B$69,ทดสอบ!$E30,หนอนกินใบ!$F$5:$F$69)</f>
        <v>0</v>
      </c>
      <c r="FE30" s="549">
        <f>SUMIF('ไรแดง(มังคุด)'!$B$5:$B$76,ทดสอบ!$E30,'ไรแดง(มังคุด)'!$F$5:$F$76)</f>
        <v>0</v>
      </c>
      <c r="FF30" s="549">
        <f>SUMIF(โรคแอนแทรคโนส!$B$5:$B$76,ทดสอบ!$E30,โรคแอนแทรคโนส!$F$5:$F$76)</f>
        <v>0</v>
      </c>
      <c r="FG30" s="549">
        <f>SUMIF('โรคใบจุดสาหร่าย (mangosteen)'!$B$5:$B$69,ทดสอบ!$E30,'โรคใบจุดสาหร่าย (mangosteen)'!$F$5:$F$69)</f>
        <v>0</v>
      </c>
      <c r="FH30" s="549">
        <f>SUMIF(โรคใบแห้งและขอบใบแห้ง!$B$5:$B$76,ทดสอบ!$E30,โรคใบแห้งและขอบใบแห้ง!$F$5:$F$76)</f>
        <v>0</v>
      </c>
      <c r="FI30" s="549">
        <f>SUMIF(เพลี้ยแป้ง!$B$5:$B$76,ทดสอบ!$E30,เพลี้ยแป้ง!$F$5:$F$76)</f>
        <v>0</v>
      </c>
      <c r="FJ30" s="549">
        <f>SUMIF('โรคใบจุด (mangosteen)'!$B$5:$B$69,ทดสอบ!$E30,'โรคใบจุด (mangosteen)'!$F$5:$F$69)</f>
        <v>0</v>
      </c>
      <c r="FK30" s="576">
        <f t="shared" si="97"/>
        <v>0</v>
      </c>
      <c r="FL30" s="549">
        <f>SUMIF(โรคพุ่มไม้กวาด!$B$5:$B$79,ทดสอบ!$E30,โรคพุ่มไม้กวาด!$F$5:$F$79)</f>
        <v>0</v>
      </c>
      <c r="FM30" s="549">
        <f>SUMIF('เพลี้ยแป้ง (ลำไย)'!$B$5:$B$76,ทดสอบ!$E30,'เพลี้ยแป้ง (ลำไย)'!$F$5:$F$76)</f>
        <v>0</v>
      </c>
      <c r="FN30" s="549">
        <f>SUMIF('โรคราดำ (ลำไย)'!$B$5:$B$79,ทดสอบ!$E30,'โรคราดำ (ลำไย)'!$F$5:$F$79)</f>
        <v>0</v>
      </c>
      <c r="FO30" s="549">
        <f>SUMIF('หนอนคืบกินใบ (ลำไย)'!$B$5:$B$76,ทดสอบ!$E30,'หนอนคืบกินใบ (ลำไย)'!$F$5:$F$76)</f>
        <v>0</v>
      </c>
      <c r="FP30" s="549">
        <f>SUMIF(ไรกำมะหยี่!$B$5:$B$79,ทดสอบ!$E30,ไรกำมะหยี่!$F$5:$F$79)</f>
        <v>0</v>
      </c>
      <c r="FQ30" s="549">
        <f>SUMIF(หนอนม้วนใบ!$B$5:$B$79,ทดสอบ!$E30,หนอนม้วนใบ!$F$5:$F$79)</f>
        <v>0</v>
      </c>
      <c r="FR30" s="549">
        <f>SUMIF(หนอนเจาะกิ่งและลำต้น!$B$5:$B$80,ทดสอบ!$E30,หนอนเจาะกิ่งและลำต้น!$F$5:$F$80)</f>
        <v>0</v>
      </c>
      <c r="FS30" s="549">
        <f>SUMIF(เพลี้ยไฟลำไย!$B$5:$B$76,ทดสอบ!$E30,เพลี้ยไฟลำไย!$F$5:$F$76)</f>
        <v>0</v>
      </c>
      <c r="FT30" s="549">
        <f>SUMIF(หนอนกินดอกลำไย!$B$5:$B$76,ทดสอบ!$E30,หนอนกินดอกลำไย!$F$5:$F$76)</f>
        <v>0</v>
      </c>
      <c r="FU30" s="549">
        <f>SUMIF(มวนลำไย!$B$5:$B$79,ทดสอบ!$E30,มวนลำไย!$F$5:$F$79)</f>
        <v>0</v>
      </c>
      <c r="FV30" s="578">
        <f t="shared" si="98"/>
        <v>0</v>
      </c>
      <c r="FW30" s="550">
        <f t="shared" ca="1" si="99"/>
        <v>12582</v>
      </c>
      <c r="FX30" s="353">
        <f t="shared" ca="1" si="6"/>
        <v>12582</v>
      </c>
      <c r="FY30" s="319">
        <f t="shared" ca="1" si="31"/>
        <v>0</v>
      </c>
    </row>
    <row r="31" spans="1:184" s="110" customFormat="1" x14ac:dyDescent="0.55000000000000004">
      <c r="A31" s="303">
        <v>0</v>
      </c>
      <c r="B31" s="303">
        <f t="shared" ca="1" si="83"/>
        <v>1</v>
      </c>
      <c r="C31" s="303">
        <f ca="1">IF(B31=1,SUBTOTAL(2,$B$28:B31),"")</f>
        <v>4</v>
      </c>
      <c r="D31" s="279">
        <f t="shared" ca="1" si="84"/>
        <v>4</v>
      </c>
      <c r="E31" s="280" t="s">
        <v>137</v>
      </c>
      <c r="F31" s="295"/>
      <c r="G31" s="295"/>
      <c r="H31" s="295"/>
      <c r="I31" s="295"/>
      <c r="J31" s="292"/>
      <c r="K31" s="549">
        <f>SUMIF(หนอนห่อใบข้าว!$B$5:$B$76,ทดสอบ!$E31,หนอนห่อใบข้าว!$G$5:$G$76)</f>
        <v>0</v>
      </c>
      <c r="L31" s="549">
        <f>SUMIF(เพลี้ยกระโดดหลังขาว!$B$5:$B$76,ทดสอบ!$E31,เพลี้ยกระโดดหลังขาว!$G$5:$G$76)</f>
        <v>0</v>
      </c>
      <c r="M31" s="549">
        <f>SUMIF(โรคไหม้ข้าว!$B$5:$B$76,ทดสอบ!$E31,โรคไหม้ข้าว!$G$5:$G$76)</f>
        <v>215</v>
      </c>
      <c r="N31" s="549">
        <f>SUMIF(แมลงหวี่ขาว!$B$5:$B$76,ทดสอบ!$E31,แมลงหวี่ขาว!$G$5:$G$76)</f>
        <v>0</v>
      </c>
      <c r="O31" s="549">
        <f>SUMIF(เพลี้ยกระโดดสีน้ำตาล!$B$5:$B$77,ทดสอบ!$E31,เพลี้ยกระโดดสีน้ำตาล!$G$5:$G$77)</f>
        <v>4</v>
      </c>
      <c r="P31" s="549">
        <f>SUMIF(แมลงสิง!$B$5:$B$81,ทดสอบ!$E31,แมลงสิง!$G$5:$G$81)</f>
        <v>0</v>
      </c>
      <c r="Q31" s="549">
        <f>SUMIF(เพลี้ยไฟ!$B$5:$B$76,ทดสอบ!$E31,เพลี้ยไฟ!$G$5:$G$76)</f>
        <v>0</v>
      </c>
      <c r="R31" s="549">
        <f>SUMIF(แมลงดำหนาม1!$B$5:$B$81,ทดสอบ!$E31,แมลงดำหนาม1!$G$5:$G$81)</f>
        <v>0</v>
      </c>
      <c r="S31" s="549">
        <f>SUMIF(โรคขอบใบแห้ง!$B$5:$B$78,ทดสอบ!$E31,โรคขอบใบแห้ง!$G$5:$G$78)</f>
        <v>0</v>
      </c>
      <c r="T31" s="549">
        <f>SUMIF(โรคกาบใบแห้ง!$B$5:$B$81,ทดสอบ!$E31,โรคกาบใบแห้ง!$G$5:$G$81)</f>
        <v>0</v>
      </c>
      <c r="U31" s="549">
        <f>SUMIF(โรคใบจุดสีน้ำตาล!$B$5:$B$77,ทดสอบ!$E31,โรคใบจุดสีน้ำตาล!$G$5:$G$77)</f>
        <v>0</v>
      </c>
      <c r="V31" s="549">
        <f>SUMIF(หนอนกระทู้กล้า!$B$5:$B$76,ทดสอบ!$E31,หนอนกระทู้กล้า!$G$5:$G$76)</f>
        <v>0</v>
      </c>
      <c r="W31" s="549">
        <f>SUMIF(โรคใบขีดโปร่งแสง!$B$5:$B$81,ทดสอบ!$E31,โรคใบขีดโปร่งแสง!$G$5:$G$81)</f>
        <v>0</v>
      </c>
      <c r="X31" s="549">
        <f>SUMIF(โรคใบขีดสีน้ำตาล!$B$5:$B$77,ทดสอบ!$E31,โรคใบขีดสีน้ำตาล!$G$5:$G$77)</f>
        <v>0</v>
      </c>
      <c r="Y31" s="549">
        <f>SUMIF(หนอนกัดใบข้าว!$B$5:$B$81,ทดสอบ!$E31,หนอนกัดใบข้าว!$G$5:$G$81)</f>
        <v>0</v>
      </c>
      <c r="Z31" s="549">
        <f>SUMIF(แมลงหล่า!$B$5:$B$81,ทดสอบ!$E31,แมลงหล่า!$G$5:$G$81)</f>
        <v>0</v>
      </c>
      <c r="AA31" s="549">
        <f>SUMIF(แมลงบั่ว!$B$5:$B$77,ทดสอบ!$E31,แมลงบั่ว!$G$5:$G$77)</f>
        <v>0</v>
      </c>
      <c r="AB31" s="549">
        <f>SUMIF(โรคเมล็ดด่าง!$B$5:$B$81,ทดสอบ!$E31,โรคเมล็ดด่าง!$G$5:$G$81)</f>
        <v>0</v>
      </c>
      <c r="AC31" s="549">
        <f>SUMIF(ด้วงดำ!$B$5:$B$81,ทดสอบ!$E31,ด้วงดำ!$G$5:$G$81)</f>
        <v>0</v>
      </c>
      <c r="AD31" s="549">
        <f>SUMIF(ตั๊กแตนหนวดสั้น!$B$5:$B$81,ทดสอบ!$E31,ตั๊กแตนหนวดสั้น!$G$5:$G$81)</f>
        <v>0</v>
      </c>
      <c r="AE31" s="549">
        <f>SUMIF(หนอนกอข้าว!$B$5:$B$77,ทดสอบ!$E31,หนอนกอข้าว!$G$5:$G$77)</f>
        <v>0</v>
      </c>
      <c r="AF31" s="549">
        <f>SUMIF(หนอนกระทู้ข้าว!$B$5:$B$81,ทดสอบ!$E31,หนอนกระทู้ข้าว!$G$5:$G$81)</f>
        <v>0</v>
      </c>
      <c r="AG31" s="549">
        <f>SUMIF(โรคกาบใบเน่า!$B$5:$B$81,ทดสอบ!$E31,โรคกาบใบเน่า!$G$5:$G$81)</f>
        <v>0</v>
      </c>
      <c r="AH31" s="549">
        <f>SUMIF(เพลี้ยจั๊กจั่นสีเขียว!$B$5:$B$80,ทดสอบ!$E31,เพลี้ยจั๊กจั่นสีเขียว!$G$5:$G$80)</f>
        <v>0</v>
      </c>
      <c r="AI31" s="549">
        <f>SUMIF(หอยเชอรี่!$B$5:$B$81,ทดสอบ!$E31,หอยเชอรี่!$G$5:$G$81)</f>
        <v>0</v>
      </c>
      <c r="AJ31" s="549">
        <f>SUMIF(โรคใบสีส้ม!$B$5:$B$77,ทดสอบ!$E31,โรคใบสีส้ม!$G$5:$G$77)</f>
        <v>0</v>
      </c>
      <c r="AK31" s="563">
        <f t="shared" si="85"/>
        <v>219</v>
      </c>
      <c r="AL31" s="549">
        <f>SUMIF(หนอนหัวดำ!$B$6:$B$75,ทดสอบ!$E31,หนอนหัวดำ!$M$6:$M$75)</f>
        <v>39.5</v>
      </c>
      <c r="AM31" s="517">
        <f>SUMIF(แมลงดำหนาม!$B$6:$B$75,ทดสอบ!$E31,แมลงดำหนาม!$M$6:$M$75)</f>
        <v>3</v>
      </c>
      <c r="AN31" s="549">
        <f>SUMIF('ด้วงแรด มะพร้าว'!$B$6:$B$75,ทดสอบ!$E31,'ด้วงแรด มะพร้าว'!$I$6:$I$75)</f>
        <v>0</v>
      </c>
      <c r="AO31" s="549">
        <f>SUMIF(ด้วงงวง!$B$6:$B$75,ทดสอบ!$E31,ด้วงงวง!$I$6:$I$75)</f>
        <v>0</v>
      </c>
      <c r="AP31" s="549">
        <f>SUMIF(ไรสี่ขามะพร้าว!$B$6:$B$75,ทดสอบ!$E31,ไรสี่ขามะพร้าว!$I$6:$I$75)</f>
        <v>0</v>
      </c>
      <c r="AQ31" s="549">
        <f>SUMIF(หนอนพาราซา!$C$6:$C$67,ทดสอบ!$E31,หนอนพาราซา!$J$6:$J$67)</f>
        <v>0</v>
      </c>
      <c r="AR31" s="549">
        <f>SUMIF(หนอนกินใบมะพร้าว!$C$6:$C$67,ทดสอบ!$E31,หนอนกินใบมะพร้าว!$J$6:$J$67)</f>
        <v>0</v>
      </c>
      <c r="AS31" s="565">
        <f t="shared" si="86"/>
        <v>42.5</v>
      </c>
      <c r="AT31" s="549">
        <f>SUMIF('ด้วงแรด ปาล์ม'!$B$5:$B$73,ทดสอบ!$E31,'ด้วงแรด ปาล์ม'!$F$5:$F$73)</f>
        <v>0</v>
      </c>
      <c r="AU31" s="549">
        <f>SUMIF(หนอนปลอกเล็ก!$B$5:$B$73,ทดสอบ!$E31,หนอนปลอกเล็ก!$F$5:$F$73)</f>
        <v>0</v>
      </c>
      <c r="AV31" s="549">
        <f>SUMIF(ด้วงกุหลาบ!$B$5:$B$73,ทดสอบ!$E31,ด้วงกุหลาบ!$F$5:$F$73)</f>
        <v>0</v>
      </c>
      <c r="AW31" s="549">
        <f>SUMIF(โรคทะลายเน่า!$B$5:$B$73,ทดสอบ!$E31,โรคทะลายเน่า!$F$5:$F$73)</f>
        <v>0</v>
      </c>
      <c r="AX31" s="549">
        <f>SUMIF(โรคลำต้นเน่า!$B$5:$B$73,ทดสอบ!$E31,โรคลำต้นเน่า!$F$5:$F$73)</f>
        <v>0</v>
      </c>
      <c r="AY31" s="549">
        <f>SUMIF('โรคใบจุด ปาล์ม'!$B$5:$B$73,ทดสอบ!$E31,'โรคใบจุด ปาล์ม'!$F$5:$F$73)</f>
        <v>0</v>
      </c>
      <c r="AZ31" s="549">
        <f>SUMIF(โรคก้านทางใบเน่า!$C$5:$C$71,ทดสอบ!$E31,โรคก้านทางใบเน่า!$G$5:$G$71)</f>
        <v>0</v>
      </c>
      <c r="BA31" s="549">
        <f>SUMIF(หนอนหน้าแมว!$B$5:$B$73,ทดสอบ!$E31,หนอนหน้าแมว!$F$5:$F$73)</f>
        <v>0</v>
      </c>
      <c r="BB31" s="551">
        <f>SUMIF('หนอนหัวดำ ปาล์ม'!$B$5:$B$73,ทดสอบ!$E31,'หนอนหัวดำ ปาล์ม'!$F$5:$F$73)</f>
        <v>0</v>
      </c>
      <c r="BC31" s="549">
        <f>SUMIF('โรคใบจุดสาหร่าย ปาล์ม'!$B$5:$B$73,ทดสอบ!$E31,'โรคใบจุดสาหร่าย ปาล์ม'!$F$5:$F$73)</f>
        <v>0</v>
      </c>
      <c r="BD31" s="567">
        <f t="shared" si="87"/>
        <v>0</v>
      </c>
      <c r="BE31" s="549">
        <f>SUMIF(โรครากขาว!$B$5:$B$72,ทดสอบ!$E31,โรครากขาว!$F$5:$F$72)</f>
        <v>0</v>
      </c>
      <c r="BF31" s="549">
        <f>SUMIF(โรคใบร่วงยางพาราชนิดใหม่!$B$5:$B$72,ทดสอบ!$E31,โรคใบร่วงยางพาราชนิดใหม่!$F$5:$F$72)</f>
        <v>83</v>
      </c>
      <c r="BG31" s="549">
        <f>SUMIF(โรคใบร่วงยางพารา!$B$5:$B$72,ทดสอบ!$E31,โรคใบร่วงยางพารา!$F$5:$F$72)</f>
        <v>0</v>
      </c>
      <c r="BH31" s="549">
        <f>SUMIF(โรคราแป้งยางพารา!$B$5:$B$72,ทดสอบ!$E31,โรคราแป้งยางพารา!$F$5:$F$72)</f>
        <v>0</v>
      </c>
      <c r="BI31" s="551">
        <f>SUMIF(โรคเส้นดำยางพารา!$B$5:$B$72,ทดสอบ!$E31,โรคเส้นดำยางพารา!$F$5:$F$72)</f>
        <v>0</v>
      </c>
      <c r="BJ31" s="549">
        <f>SUMIF(โรคหน้ายางแห้ง!$B$5:$B$72,ทดสอบ!$E31,โรคหน้ายางแห้ง!$F$5:$F$72)</f>
        <v>0</v>
      </c>
      <c r="BK31" s="568">
        <f t="shared" si="88"/>
        <v>83</v>
      </c>
      <c r="BL31" s="549">
        <f>SUMIF(โรคราสนิม!$C$5:$C$64,ทดสอบ!$E31,โรคราสนิม!$G$5:$G$64)</f>
        <v>0</v>
      </c>
      <c r="BM31" s="549">
        <f>SUMIF(หนอนกาแฟสีแดง!$C$5:$C$64,ทดสอบ!$E31,หนอนกาแฟสีแดง!$G$5:$G$64)</f>
        <v>0</v>
      </c>
      <c r="BN31" s="549">
        <v>0</v>
      </c>
      <c r="BO31" s="549">
        <f ca="1">SUMIF(หนอนเจาะกิ่งลำต้น!$C$5:$C485,ทดสอบ!$E31,หนอนเจาะกิ่งลำต้น!$G$5:$G$64)</f>
        <v>0</v>
      </c>
      <c r="BP31" s="551">
        <f>SUMIF(มอดเจาะเมล็ดกาแฟ!$C$5:$C$64,ทดสอบ!$E31,มอดเจาะเมล็ดกาแฟ!$G$5:$G$64)</f>
        <v>0</v>
      </c>
      <c r="BQ31" s="549">
        <f>SUMIF('ด้วงหนวดยาว (กาแฟ)'!$C$5:$C$64,ทดสอบ!$E31,'ด้วงหนวดยาว (กาแฟ)'!$G$5:$G$64)</f>
        <v>0</v>
      </c>
      <c r="BR31" s="549">
        <f>SUMIF(มอดเจาะผลกาแฟ!$C$5:$C$64,ทดสอบ!$E31,มอดเจาะผลกาแฟ!$G$5:$G$64)</f>
        <v>0</v>
      </c>
      <c r="BS31" s="570">
        <f t="shared" ca="1" si="89"/>
        <v>0</v>
      </c>
      <c r="BT31" s="549">
        <f>SUMIF(เพลี้ยแป้งมัน!$B$5:$B$59,ทดสอบ!$E31,เพลี้ยแป้งมัน!$H$5:$H$59)</f>
        <v>0</v>
      </c>
      <c r="BU31" s="551">
        <f>SUMIF('โรคใบไหม้ (มัน)'!$B$5:$B$58,ทดสอบ!$E31,'โรคใบไหม้ (มัน)'!$H$5:$H$58)</f>
        <v>0</v>
      </c>
      <c r="BV31" s="549">
        <f>SUMIF(ไรแดง!$B$5:$B$59,ทดสอบ!$E31,ไรแดง!$H$5:$H$59)</f>
        <v>0</v>
      </c>
      <c r="BW31" s="549"/>
      <c r="BX31" s="549"/>
      <c r="BY31" s="549"/>
      <c r="BZ31" s="549"/>
      <c r="CA31" s="549"/>
      <c r="CB31" s="549">
        <f>SUMIF(โรคโคนเน่าหัวเน่า!$B$5:$B$59,ทดสอบ!$E31,โรคโคนเน่าหัวเน่า!$H$5:$H$59)</f>
        <v>0</v>
      </c>
      <c r="CC31" s="549"/>
      <c r="CD31" s="549">
        <f>SUMIF(โรคพุ่มแจ้!$B$5:$B$58,ทดสอบ!$E31,โรคพุ่มแจ้!$H$5:$H$58)</f>
        <v>0</v>
      </c>
      <c r="CE31" s="549">
        <f>SUMIF(โรคใบด่างมันสำปะหลัง!$B$5:$B$59,ทดสอบ!$E31,โรคใบด่างมันสำปะหลัง!$H$5:$H$59)</f>
        <v>13</v>
      </c>
      <c r="CF31" s="563">
        <f t="shared" si="90"/>
        <v>13</v>
      </c>
      <c r="CG31" s="549">
        <f>SUMIF(หนอนกออ้อย!$B$5:$B$48,ทดสอบ!$E31,หนอนกออ้อย!$G$5:$G$48)</f>
        <v>0</v>
      </c>
      <c r="CH31" s="549">
        <f>SUMIF('ด้วงหนวดยาว อ้อย'!$B$5:$B$48,ทดสอบ!$E31,'ด้วงหนวดยาว อ้อย'!$G$5:$G$48)</f>
        <v>0</v>
      </c>
      <c r="CI31" s="549"/>
      <c r="CJ31" s="549"/>
      <c r="CK31" s="549"/>
      <c r="CL31" s="549"/>
      <c r="CM31" s="549"/>
      <c r="CN31" s="549"/>
      <c r="CO31" s="549"/>
      <c r="CP31" s="549"/>
      <c r="CQ31" s="549"/>
      <c r="CR31" s="549"/>
      <c r="CS31" s="549">
        <f>SUMIF('โรคแส้ดำ อ้อย '!$B$5:$B$48,ทดสอบ!$E31,'โรคแส้ดำ อ้อย '!$G$5:$G$48)</f>
        <v>0</v>
      </c>
      <c r="CT31" s="549">
        <f>SUMIF('โรคใบขาว อ้อย'!$B$5:$B$48,ทดสอบ!$E31,'โรคใบขาว อ้อย'!$G$5:$G$48)</f>
        <v>0</v>
      </c>
      <c r="CU31" s="549"/>
      <c r="CV31" s="565">
        <f t="shared" si="91"/>
        <v>0</v>
      </c>
      <c r="CW31" s="549"/>
      <c r="CX31" s="549">
        <f>SUMIF('หนอนกระทู้ข้าวโพดลายจุด (FAW)'!$B$5:$B$54,ทดสอบ!$E31,'หนอนกระทู้ข้าวโพดลายจุด (FAW)'!$F$5:$F$54)</f>
        <v>0</v>
      </c>
      <c r="CY31" s="549">
        <f>SUMIF(โรคฝักเน่า!$C$5:$C$57,ทดสอบ!$E31,โรคฝักเน่า!$G$5:$G$57)</f>
        <v>0</v>
      </c>
      <c r="CZ31" s="549"/>
      <c r="DA31" s="549"/>
      <c r="DB31" s="549"/>
      <c r="DC31" s="549"/>
      <c r="DD31" s="549"/>
      <c r="DE31" s="549"/>
      <c r="DF31" s="572">
        <f t="shared" si="92"/>
        <v>0</v>
      </c>
      <c r="DG31" s="549">
        <f>SUMIF(โรคเหี่ยว!$B$5:$B$65,ทดสอบ!$E31,โรคเหี่ยว!$E$5:$E$65)</f>
        <v>0</v>
      </c>
      <c r="DH31" s="549"/>
      <c r="DI31" s="549"/>
      <c r="DJ31" s="549"/>
      <c r="DK31" s="549"/>
      <c r="DL31" s="574">
        <f t="shared" si="93"/>
        <v>0</v>
      </c>
      <c r="DM31" s="549"/>
      <c r="DN31" s="549"/>
      <c r="DO31" s="549"/>
      <c r="DP31" s="549"/>
      <c r="DQ31" s="549"/>
      <c r="DR31" s="550">
        <f t="shared" si="94"/>
        <v>0</v>
      </c>
      <c r="DS31" s="549"/>
      <c r="DT31" s="549"/>
      <c r="DU31" s="549">
        <f>SUMIF('เพลี้ยไฟ ทุเรียน'!$B$5:$B$81,ทดสอบ!$E31,'เพลี้ยไฟ ทุเรียน'!$F$5:$F$81)</f>
        <v>0</v>
      </c>
      <c r="DV31" s="549">
        <f>SUMIF('เพลี้ยแป้ง ทุเรียน'!$B$5:$B$81,ทดสอบ!$E31,'เพลี้ยแป้ง ทุเรียน'!$F$5:$F$81)</f>
        <v>0</v>
      </c>
      <c r="DW31" s="549">
        <f>SUMIF(เพลี้ยไก่แจ้ทุเรียน!$B$5:$B$81,ทดสอบ!$E31,เพลี้ยไก่แจ้ทุเรียน!$F$5:$F$81)</f>
        <v>0</v>
      </c>
      <c r="DX31" s="549">
        <f>SUMIF(เพลี้ยหอยเกล็ด!$B$5:$B$81,ทดสอบ!$E31,เพลี้ยหอยเกล็ด!$F$5:$F$81)</f>
        <v>0</v>
      </c>
      <c r="DY31" s="549">
        <f>SUMIF(เพลี้ยจั๊กจั่นฝอย!$B$5:$B$81,ทดสอบ!$E31,เพลี้ยจั๊กจั่นฝอย!$F$5:$F$81)</f>
        <v>0</v>
      </c>
      <c r="DZ31" s="549">
        <f>SUMIF(หนอนเจาะเมล็ดทุเรียน!$B$5:$B$81,ทดสอบ!$E31,หนอนเจาะเมล็ดทุเรียน!$F$5:$F$81)</f>
        <v>0</v>
      </c>
      <c r="EA31" s="549">
        <f>SUMIF(ไรแดงทุเรียน!$B$5:$B$81,ทดสอบ!$E31,ไรแดงทุเรียน!$F$5:$F$81)</f>
        <v>0</v>
      </c>
      <c r="EB31" s="549"/>
      <c r="EC31" s="549">
        <f>SUMIF(โรครากเน่าโคนเน่า!$B$5:$B$81,ทดสอบ!$E31,โรครากเน่าโคนเน่า!$F$5:$F$81)</f>
        <v>0</v>
      </c>
      <c r="ED31" s="549">
        <f>SUMIF('โรคราดำ ทุเรียน'!$B$5:$B$81,ทดสอบ!$E31,'โรคราดำ ทุเรียน'!$F$5:$F$81)</f>
        <v>0</v>
      </c>
      <c r="EE31" s="549"/>
      <c r="EF31" s="549">
        <f>SUMIF(โรคผลเน่า!$B$6:$B$82,ทดสอบ!$E31,โรคผลเน่า!$F$6:$F$82)</f>
        <v>0</v>
      </c>
      <c r="EG31" s="549">
        <f>SUMIF(โรคราสีชมพู!$B$5:$B$81,ทดสอบ!$E31,โรคราสีชมพู!$F$5:$F$81)</f>
        <v>0</v>
      </c>
      <c r="EH31" s="549">
        <f>SUMIF(โรคใบติดหรือใบไหม้!$B$5:$B$81,ทดสอบ!$E31,โรคใบติดหรือใบไหม้!$F$5:$F$81)</f>
        <v>0</v>
      </c>
      <c r="EI31" s="549"/>
      <c r="EJ31" s="549">
        <f>SUMIF('โรคใบจุดสาหร่าย (durian)'!$B$5:$B$81,ทดสอบ!$E31,'โรคใบจุดสาหร่าย (durian)'!$F$5:$F$81)</f>
        <v>0</v>
      </c>
      <c r="EK31" s="549">
        <f>SUMIF(มอดเจาะลำต้นทุเรียน!$B$5:$B$81,ทดสอบ!$E31,มอดเจาะลำต้นทุเรียน!$F$5:$F$81)</f>
        <v>0</v>
      </c>
      <c r="EL31" s="549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549">
        <f>SUMIF(หนอนกินใบทุเรียน!$B$5:$B$81,ทดสอบ!$E31,หนอนกินใบทุเรียน!$F$5:$F$81)</f>
        <v>0</v>
      </c>
      <c r="EN31" s="549">
        <f>SUMIF(โรคกิ่งแห้งทุเรียน!$B$5:$B$81,ทดสอบ!$E31,โรคกิ่งแห้งทุเรียน!$F$5:$F$81)</f>
        <v>0</v>
      </c>
      <c r="EO31" s="551">
        <f>SUMIF(โรคแอนแทรกโนสทุเรียน!$B$5:$B$81,ทดสอบ!$E31,โรคแอนแทรกโนสทุเรียน!$F$5:$F$81)</f>
        <v>0</v>
      </c>
      <c r="EP31" s="549">
        <f>SUMIF(หนอนเจาะผล!$B$5:$B$81,ทดสอบ!$E31,หนอนเจาะผล!$F$5:$F$81)</f>
        <v>0</v>
      </c>
      <c r="EQ31" s="563">
        <f t="shared" ca="1" si="95"/>
        <v>0</v>
      </c>
      <c r="ER31" s="549"/>
      <c r="ES31" s="549">
        <f>SUMIF('เพลี้ยไฟ (เงาะ)'!$B$5:$B$76,ทดสอบ!$E31,'เพลี้ยไฟ (เงาะ)'!$F$5:$F$76)</f>
        <v>0</v>
      </c>
      <c r="ET31" s="517">
        <f>SUMIF('เพลี้ยแป้ง (เงาะ)'!$B$5:$B$75,ทดสอบ!$E31,'เพลี้ยแป้ง (เงาะ)'!$F$5:$F$75)</f>
        <v>0</v>
      </c>
      <c r="EU31" s="549">
        <f>SUMIF(หนอนคืบกินใบ!$B$5:$B$75,ทดสอบ!$E31,หนอนคืบกินใบ!$F$5:$F$75)</f>
        <v>0</v>
      </c>
      <c r="EV31" s="549">
        <f>SUMIF('โรคราแป้ง (เงาะ)'!$B$5:$B$75,ทดสอบ!$E31,'โรคราแป้ง (เงาะ)'!$F$5:$F$75)</f>
        <v>0</v>
      </c>
      <c r="EW31" s="549"/>
      <c r="EX31" s="549">
        <f>SUMIF('โรคขอบใบแห้ง (เงาะ)'!$B$5:$B$76,ทดสอบ!$E31,'โรคขอบใบแห้ง (เงาะ)'!$F$5:$F$76)</f>
        <v>0</v>
      </c>
      <c r="EY31" s="549">
        <f>SUMIF(หนอนกินช่อดอก!$B$5:$B$76,ทดสอบ!$E31,หนอนกินช่อดอก!$F$5:$F$76)</f>
        <v>0</v>
      </c>
      <c r="EZ31" s="549">
        <f>SUMIF('โรคใบจุดสาหร่าย(เงาะ)'!$B$5:$B$75,ทดสอบ!$E31,'โรคใบจุดสาหร่าย(เงาะ)'!$F$5:$F$75)</f>
        <v>0</v>
      </c>
      <c r="FA31" s="567">
        <f t="shared" si="96"/>
        <v>0</v>
      </c>
      <c r="FB31" s="549">
        <f>SUMIF('เพลี้ยไฟ (mangosteen)'!$B$5:$B$69,ทดสอบ!$E31,'เพลี้ยไฟ (mangosteen)'!$F$5:$F$69)</f>
        <v>0</v>
      </c>
      <c r="FC31" s="549">
        <f>SUMIF(หนอนชอนใบ!$B$5:$B$69,ทดสอบ!$E31,หนอนชอนใบ!$F$5:$F$69)</f>
        <v>0</v>
      </c>
      <c r="FD31" s="549">
        <f>SUMIF(หนอนกินใบ!$B$5:$B$69,ทดสอบ!$E31,หนอนกินใบ!$F$5:$F$69)</f>
        <v>0</v>
      </c>
      <c r="FE31" s="549">
        <f>SUMIF('ไรแดง(มังคุด)'!$B$5:$B$76,ทดสอบ!$E31,'ไรแดง(มังคุด)'!$F$5:$F$76)</f>
        <v>0</v>
      </c>
      <c r="FF31" s="549">
        <f>SUMIF(โรคแอนแทรคโนส!$B$5:$B$76,ทดสอบ!$E31,โรคแอนแทรคโนส!$F$5:$F$76)</f>
        <v>0</v>
      </c>
      <c r="FG31" s="549">
        <f>SUMIF('โรคใบจุดสาหร่าย (mangosteen)'!$B$5:$B$69,ทดสอบ!$E31,'โรคใบจุดสาหร่าย (mangosteen)'!$F$5:$F$69)</f>
        <v>0</v>
      </c>
      <c r="FH31" s="549">
        <f>SUMIF(โรคใบแห้งและขอบใบแห้ง!$B$5:$B$76,ทดสอบ!$E31,โรคใบแห้งและขอบใบแห้ง!$F$5:$F$76)</f>
        <v>0</v>
      </c>
      <c r="FI31" s="549">
        <f>SUMIF(เพลี้ยแป้ง!$B$5:$B$76,ทดสอบ!$E31,เพลี้ยแป้ง!$F$5:$F$76)</f>
        <v>0</v>
      </c>
      <c r="FJ31" s="549">
        <f>SUMIF('โรคใบจุด (mangosteen)'!$B$5:$B$69,ทดสอบ!$E31,'โรคใบจุด (mangosteen)'!$F$5:$F$69)</f>
        <v>0</v>
      </c>
      <c r="FK31" s="576">
        <f t="shared" si="97"/>
        <v>0</v>
      </c>
      <c r="FL31" s="549">
        <f>SUMIF(โรคพุ่มไม้กวาด!$B$5:$B$79,ทดสอบ!$E31,โรคพุ่มไม้กวาด!$F$5:$F$79)</f>
        <v>0</v>
      </c>
      <c r="FM31" s="549">
        <f>SUMIF('เพลี้ยแป้ง (ลำไย)'!$B$5:$B$76,ทดสอบ!$E31,'เพลี้ยแป้ง (ลำไย)'!$F$5:$F$76)</f>
        <v>0</v>
      </c>
      <c r="FN31" s="549">
        <f>SUMIF('โรคราดำ (ลำไย)'!$B$5:$B$79,ทดสอบ!$E31,'โรคราดำ (ลำไย)'!$F$5:$F$79)</f>
        <v>0</v>
      </c>
      <c r="FO31" s="549">
        <f>SUMIF('หนอนคืบกินใบ (ลำไย)'!$B$5:$B$76,ทดสอบ!$E31,'หนอนคืบกินใบ (ลำไย)'!$F$5:$F$76)</f>
        <v>0</v>
      </c>
      <c r="FP31" s="549">
        <f>SUMIF(ไรกำมะหยี่!$B$5:$B$79,ทดสอบ!$E31,ไรกำมะหยี่!$F$5:$F$79)</f>
        <v>0</v>
      </c>
      <c r="FQ31" s="549">
        <f>SUMIF(หนอนม้วนใบ!$B$5:$B$79,ทดสอบ!$E31,หนอนม้วนใบ!$F$5:$F$79)</f>
        <v>0</v>
      </c>
      <c r="FR31" s="549">
        <f>SUMIF(หนอนเจาะกิ่งและลำต้น!$B$5:$B$80,ทดสอบ!$E31,หนอนเจาะกิ่งและลำต้น!$F$5:$F$80)</f>
        <v>0</v>
      </c>
      <c r="FS31" s="549">
        <f>SUMIF(เพลี้ยไฟลำไย!$B$5:$B$76,ทดสอบ!$E31,เพลี้ยไฟลำไย!$F$5:$F$76)</f>
        <v>0</v>
      </c>
      <c r="FT31" s="549">
        <f>SUMIF(หนอนกินดอกลำไย!$B$5:$B$76,ทดสอบ!$E31,หนอนกินดอกลำไย!$F$5:$F$76)</f>
        <v>0</v>
      </c>
      <c r="FU31" s="549">
        <f>SUMIF(มวนลำไย!$B$5:$B$79,ทดสอบ!$E31,มวนลำไย!$F$5:$F$79)</f>
        <v>0</v>
      </c>
      <c r="FV31" s="578">
        <f t="shared" si="98"/>
        <v>0</v>
      </c>
      <c r="FW31" s="550">
        <f t="shared" ca="1" si="99"/>
        <v>357.5</v>
      </c>
      <c r="FX31" s="353">
        <f t="shared" ca="1" si="6"/>
        <v>357.5</v>
      </c>
      <c r="FY31" s="319">
        <f t="shared" ca="1" si="31"/>
        <v>0</v>
      </c>
    </row>
    <row r="32" spans="1:184" s="110" customFormat="1" x14ac:dyDescent="0.55000000000000004">
      <c r="A32" s="303">
        <v>0</v>
      </c>
      <c r="B32" s="303">
        <f t="shared" ca="1" si="83"/>
        <v>1</v>
      </c>
      <c r="C32" s="303">
        <f ca="1">IF(B32=1,SUBTOTAL(2,$B$28:B32),"")</f>
        <v>5</v>
      </c>
      <c r="D32" s="279">
        <f t="shared" ca="1" si="84"/>
        <v>5</v>
      </c>
      <c r="E32" s="280" t="s">
        <v>138</v>
      </c>
      <c r="F32" s="295"/>
      <c r="G32" s="295"/>
      <c r="H32" s="295"/>
      <c r="I32" s="295"/>
      <c r="J32" s="291"/>
      <c r="K32" s="549">
        <f>SUMIF(หนอนห่อใบข้าว!$B$5:$B$76,ทดสอบ!$E32,หนอนห่อใบข้าว!$G$5:$G$76)</f>
        <v>0</v>
      </c>
      <c r="L32" s="549">
        <f>SUMIF(เพลี้ยกระโดดหลังขาว!$B$5:$B$76,ทดสอบ!$E32,เพลี้ยกระโดดหลังขาว!$G$5:$G$76)</f>
        <v>0.25</v>
      </c>
      <c r="M32" s="549">
        <f>SUMIF(โรคไหม้ข้าว!$B$5:$B$76,ทดสอบ!$E32,โรคไหม้ข้าว!$G$5:$G$76)</f>
        <v>315</v>
      </c>
      <c r="N32" s="549">
        <f>SUMIF(แมลงหวี่ขาว!$B$5:$B$76,ทดสอบ!$E32,แมลงหวี่ขาว!$G$5:$G$76)</f>
        <v>0</v>
      </c>
      <c r="O32" s="549">
        <f>SUMIF(เพลี้ยกระโดดสีน้ำตาล!$B$5:$B$77,ทดสอบ!$E32,เพลี้ยกระโดดสีน้ำตาล!$G$5:$G$77)</f>
        <v>0</v>
      </c>
      <c r="P32" s="549">
        <f>SUMIF(แมลงสิง!$B$5:$B$81,ทดสอบ!$E32,แมลงสิง!$G$5:$G$81)</f>
        <v>0</v>
      </c>
      <c r="Q32" s="549">
        <f>SUMIF(เพลี้ยไฟ!$B$5:$B$76,ทดสอบ!$E32,เพลี้ยไฟ!$G$5:$G$76)</f>
        <v>7</v>
      </c>
      <c r="R32" s="549">
        <f>SUMIF(แมลงดำหนาม1!$B$5:$B$81,ทดสอบ!$E32,แมลงดำหนาม1!$G$5:$G$81)</f>
        <v>0</v>
      </c>
      <c r="S32" s="549">
        <f>SUMIF(โรคขอบใบแห้ง!$B$5:$B$78,ทดสอบ!$E32,โรคขอบใบแห้ง!$G$5:$G$78)</f>
        <v>335</v>
      </c>
      <c r="T32" s="549">
        <f>SUMIF(โรคกาบใบแห้ง!$B$5:$B$81,ทดสอบ!$E32,โรคกาบใบแห้ง!$G$5:$G$81)</f>
        <v>0</v>
      </c>
      <c r="U32" s="549">
        <f>SUMIF(โรคใบจุดสีน้ำตาล!$B$5:$B$77,ทดสอบ!$E32,โรคใบจุดสีน้ำตาล!$G$5:$G$77)</f>
        <v>0</v>
      </c>
      <c r="V32" s="549">
        <f>SUMIF(หนอนกระทู้กล้า!$B$5:$B$76,ทดสอบ!$E32,หนอนกระทู้กล้า!$G$5:$G$76)</f>
        <v>0</v>
      </c>
      <c r="W32" s="549">
        <f>SUMIF(โรคใบขีดโปร่งแสง!$B$5:$B$81,ทดสอบ!$E32,โรคใบขีดโปร่งแสง!$G$5:$G$81)</f>
        <v>0</v>
      </c>
      <c r="X32" s="549">
        <f>SUMIF(โรคใบขีดสีน้ำตาล!$B$5:$B$77,ทดสอบ!$E32,โรคใบขีดสีน้ำตาล!$G$5:$G$77)</f>
        <v>0</v>
      </c>
      <c r="Y32" s="549">
        <f>SUMIF(หนอนกัดใบข้าว!$B$5:$B$81,ทดสอบ!$E32,หนอนกัดใบข้าว!$G$5:$G$81)</f>
        <v>0</v>
      </c>
      <c r="Z32" s="549">
        <f>SUMIF(แมลงหล่า!$B$5:$B$81,ทดสอบ!$E32,แมลงหล่า!$G$5:$G$81)</f>
        <v>0</v>
      </c>
      <c r="AA32" s="549">
        <f>SUMIF(แมลงบั่ว!$B$5:$B$77,ทดสอบ!$E32,แมลงบั่ว!$G$5:$G$77)</f>
        <v>0</v>
      </c>
      <c r="AB32" s="549">
        <f>SUMIF(โรคเมล็ดด่าง!$B$5:$B$81,ทดสอบ!$E32,โรคเมล็ดด่าง!$G$5:$G$81)</f>
        <v>0</v>
      </c>
      <c r="AC32" s="549">
        <f>SUMIF(ด้วงดำ!$B$5:$B$81,ทดสอบ!$E32,ด้วงดำ!$G$5:$G$81)</f>
        <v>0</v>
      </c>
      <c r="AD32" s="549">
        <f>SUMIF(ตั๊กแตนหนวดสั้น!$B$5:$B$81,ทดสอบ!$E32,ตั๊กแตนหนวดสั้น!$G$5:$G$81)</f>
        <v>0</v>
      </c>
      <c r="AE32" s="549">
        <f>SUMIF(หนอนกอข้าว!$B$5:$B$77,ทดสอบ!$E32,หนอนกอข้าว!$G$5:$G$77)</f>
        <v>0</v>
      </c>
      <c r="AF32" s="549">
        <f>SUMIF(หนอนกระทู้ข้าว!$B$5:$B$81,ทดสอบ!$E32,หนอนกระทู้ข้าว!$G$5:$G$81)</f>
        <v>0</v>
      </c>
      <c r="AG32" s="549">
        <f>SUMIF(โรคกาบใบเน่า!$B$5:$B$81,ทดสอบ!$E32,โรคกาบใบเน่า!$G$5:$G$81)</f>
        <v>0</v>
      </c>
      <c r="AH32" s="549">
        <f>SUMIF(เพลี้ยจั๊กจั่นสีเขียว!$B$5:$B$80,ทดสอบ!$E32,เพลี้ยจั๊กจั่นสีเขียว!$G$5:$G$80)</f>
        <v>0</v>
      </c>
      <c r="AI32" s="549">
        <f>SUMIF(หอยเชอรี่!$B$5:$B$81,ทดสอบ!$E32,หอยเชอรี่!$G$5:$G$81)</f>
        <v>0</v>
      </c>
      <c r="AJ32" s="549">
        <f>SUMIF(โรคใบสีส้ม!$B$5:$B$77,ทดสอบ!$E32,โรคใบสีส้ม!$G$5:$G$77)</f>
        <v>0</v>
      </c>
      <c r="AK32" s="563">
        <f t="shared" si="85"/>
        <v>657.25</v>
      </c>
      <c r="AL32" s="549">
        <f>SUMIF(หนอนหัวดำ!$B$6:$B$75,ทดสอบ!$E32,หนอนหัวดำ!$M$6:$M$75)</f>
        <v>79.849999999999994</v>
      </c>
      <c r="AM32" s="517">
        <f>SUMIF(แมลงดำหนาม!$B$6:$B$75,ทดสอบ!$E32,แมลงดำหนาม!$M$6:$M$75)</f>
        <v>0.05</v>
      </c>
      <c r="AN32" s="549">
        <f>SUMIF('ด้วงแรด มะพร้าว'!$B$6:$B$75,ทดสอบ!$E32,'ด้วงแรด มะพร้าว'!$I$6:$I$75)</f>
        <v>11</v>
      </c>
      <c r="AO32" s="549">
        <f>SUMIF(ด้วงงวง!$B$6:$B$75,ทดสอบ!$E32,ด้วงงวง!$I$6:$I$75)</f>
        <v>4</v>
      </c>
      <c r="AP32" s="549">
        <f>SUMIF(ไรสี่ขามะพร้าว!$B$6:$B$75,ทดสอบ!$E32,ไรสี่ขามะพร้าว!$I$6:$I$75)</f>
        <v>0</v>
      </c>
      <c r="AQ32" s="549">
        <f>SUMIF(หนอนพาราซา!$C$6:$C$67,ทดสอบ!$E32,หนอนพาราซา!$J$6:$J$67)</f>
        <v>0</v>
      </c>
      <c r="AR32" s="549">
        <f>SUMIF(หนอนกินใบมะพร้าว!$C$6:$C$67,ทดสอบ!$E32,หนอนกินใบมะพร้าว!$J$6:$J$67)</f>
        <v>0</v>
      </c>
      <c r="AS32" s="565">
        <f t="shared" si="86"/>
        <v>94.899999999999991</v>
      </c>
      <c r="AT32" s="549">
        <f>SUMIF('ด้วงแรด ปาล์ม'!$B$5:$B$73,ทดสอบ!$E32,'ด้วงแรด ปาล์ม'!$F$5:$F$73)</f>
        <v>0</v>
      </c>
      <c r="AU32" s="549">
        <f>SUMIF(หนอนปลอกเล็ก!$B$5:$B$73,ทดสอบ!$E32,หนอนปลอกเล็ก!$F$5:$F$73)</f>
        <v>0</v>
      </c>
      <c r="AV32" s="549">
        <f>SUMIF(ด้วงกุหลาบ!$B$5:$B$73,ทดสอบ!$E32,ด้วงกุหลาบ!$F$5:$F$73)</f>
        <v>0</v>
      </c>
      <c r="AW32" s="549">
        <f>SUMIF(โรคทะลายเน่า!$B$5:$B$73,ทดสอบ!$E32,โรคทะลายเน่า!$F$5:$F$73)</f>
        <v>0</v>
      </c>
      <c r="AX32" s="549">
        <f>SUMIF(โรคลำต้นเน่า!$B$5:$B$73,ทดสอบ!$E32,โรคลำต้นเน่า!$F$5:$F$73)</f>
        <v>0</v>
      </c>
      <c r="AY32" s="549">
        <f>SUMIF('โรคใบจุด ปาล์ม'!$B$5:$B$73,ทดสอบ!$E32,'โรคใบจุด ปาล์ม'!$F$5:$F$73)</f>
        <v>0</v>
      </c>
      <c r="AZ32" s="549">
        <f>SUMIF(โรคก้านทางใบเน่า!$C$5:$C$71,ทดสอบ!$E32,โรคก้านทางใบเน่า!$G$5:$G$71)</f>
        <v>0</v>
      </c>
      <c r="BA32" s="549">
        <f>SUMIF(หนอนหน้าแมว!$B$5:$B$73,ทดสอบ!$E32,หนอนหน้าแมว!$F$5:$F$73)</f>
        <v>0</v>
      </c>
      <c r="BB32" s="551">
        <f>SUMIF('หนอนหัวดำ ปาล์ม'!$B$5:$B$73,ทดสอบ!$E32,'หนอนหัวดำ ปาล์ม'!$F$5:$F$73)</f>
        <v>20</v>
      </c>
      <c r="BC32" s="549">
        <f>SUMIF('โรคใบจุดสาหร่าย ปาล์ม'!$B$5:$B$73,ทดสอบ!$E32,'โรคใบจุดสาหร่าย ปาล์ม'!$F$5:$F$73)</f>
        <v>0</v>
      </c>
      <c r="BD32" s="567">
        <f t="shared" si="87"/>
        <v>20</v>
      </c>
      <c r="BE32" s="549">
        <f>SUMIF(โรครากขาว!$B$5:$B$72,ทดสอบ!$E32,โรครากขาว!$F$5:$F$72)</f>
        <v>0</v>
      </c>
      <c r="BF32" s="549">
        <f>SUMIF(โรคใบร่วงยางพาราชนิดใหม่!$B$5:$B$72,ทดสอบ!$E32,โรคใบร่วงยางพาราชนิดใหม่!$F$5:$F$72)</f>
        <v>0</v>
      </c>
      <c r="BG32" s="549">
        <f>SUMIF(โรคใบร่วงยางพารา!$B$5:$B$72,ทดสอบ!$E32,โรคใบร่วงยางพารา!$F$5:$F$72)</f>
        <v>0</v>
      </c>
      <c r="BH32" s="549">
        <f>SUMIF(โรคราแป้งยางพารา!$B$5:$B$72,ทดสอบ!$E32,โรคราแป้งยางพารา!$F$5:$F$72)</f>
        <v>0</v>
      </c>
      <c r="BI32" s="551">
        <f>SUMIF(โรคเส้นดำยางพารา!$B$5:$B$72,ทดสอบ!$E32,โรคเส้นดำยางพารา!$F$5:$F$72)</f>
        <v>0</v>
      </c>
      <c r="BJ32" s="549">
        <f>SUMIF(โรคหน้ายางแห้ง!$B$5:$B$72,ทดสอบ!$E32,โรคหน้ายางแห้ง!$F$5:$F$72)</f>
        <v>0</v>
      </c>
      <c r="BK32" s="568">
        <f t="shared" si="88"/>
        <v>0</v>
      </c>
      <c r="BL32" s="549">
        <f>SUMIF(โรคราสนิม!$C$5:$C$64,ทดสอบ!$E32,โรคราสนิม!$G$5:$G$64)</f>
        <v>0</v>
      </c>
      <c r="BM32" s="549">
        <f>SUMIF(หนอนกาแฟสีแดง!$C$5:$C$64,ทดสอบ!$E32,หนอนกาแฟสีแดง!$G$5:$G$64)</f>
        <v>0</v>
      </c>
      <c r="BN32" s="549">
        <v>0</v>
      </c>
      <c r="BO32" s="549">
        <f ca="1">SUMIF(หนอนเจาะกิ่งลำต้น!$C$5:$C486,ทดสอบ!$E32,หนอนเจาะกิ่งลำต้น!$G$5:$G$64)</f>
        <v>0</v>
      </c>
      <c r="BP32" s="551">
        <f>SUMIF(มอดเจาะเมล็ดกาแฟ!$C$5:$C$64,ทดสอบ!$E32,มอดเจาะเมล็ดกาแฟ!$G$5:$G$64)</f>
        <v>0</v>
      </c>
      <c r="BQ32" s="549">
        <f>SUMIF('ด้วงหนวดยาว (กาแฟ)'!$C$5:$C$64,ทดสอบ!$E32,'ด้วงหนวดยาว (กาแฟ)'!$G$5:$G$64)</f>
        <v>0</v>
      </c>
      <c r="BR32" s="549">
        <f>SUMIF(มอดเจาะผลกาแฟ!$C$5:$C$64,ทดสอบ!$E32,มอดเจาะผลกาแฟ!$G$5:$G$64)</f>
        <v>0</v>
      </c>
      <c r="BS32" s="570">
        <f t="shared" ca="1" si="89"/>
        <v>0</v>
      </c>
      <c r="BT32" s="549">
        <f>SUMIF(เพลี้ยแป้งมัน!$B$5:$B$59,ทดสอบ!$E32,เพลี้ยแป้งมัน!$H$5:$H$59)</f>
        <v>13</v>
      </c>
      <c r="BU32" s="551">
        <f>SUMIF('โรคใบไหม้ (มัน)'!$B$5:$B$58,ทดสอบ!$E32,'โรคใบไหม้ (มัน)'!$H$5:$H$58)</f>
        <v>0</v>
      </c>
      <c r="BV32" s="549">
        <f>SUMIF(ไรแดง!$B$5:$B$59,ทดสอบ!$E32,ไรแดง!$H$5:$H$59)</f>
        <v>42</v>
      </c>
      <c r="BW32" s="549"/>
      <c r="BX32" s="549"/>
      <c r="BY32" s="549"/>
      <c r="BZ32" s="549"/>
      <c r="CA32" s="549"/>
      <c r="CB32" s="549">
        <f>SUMIF(โรคโคนเน่าหัวเน่า!$B$5:$B$59,ทดสอบ!$E32,โรคโคนเน่าหัวเน่า!$H$5:$H$59)</f>
        <v>0</v>
      </c>
      <c r="CC32" s="549"/>
      <c r="CD32" s="549">
        <f>SUMIF(โรคพุ่มแจ้!$B$5:$B$58,ทดสอบ!$E32,โรคพุ่มแจ้!$H$5:$H$58)</f>
        <v>0</v>
      </c>
      <c r="CE32" s="549">
        <f>SUMIF(โรคใบด่างมันสำปะหลัง!$B$5:$B$59,ทดสอบ!$E32,โรคใบด่างมันสำปะหลัง!$H$5:$H$59)</f>
        <v>280790.98</v>
      </c>
      <c r="CF32" s="563">
        <f t="shared" si="90"/>
        <v>280845.98</v>
      </c>
      <c r="CG32" s="549">
        <f>SUMIF(หนอนกออ้อย!$B$5:$B$48,ทดสอบ!$E32,หนอนกออ้อย!$G$5:$G$48)</f>
        <v>22</v>
      </c>
      <c r="CH32" s="549">
        <f>SUMIF('ด้วงหนวดยาว อ้อย'!$B$5:$B$48,ทดสอบ!$E32,'ด้วงหนวดยาว อ้อย'!$G$5:$G$48)</f>
        <v>0</v>
      </c>
      <c r="CI32" s="517"/>
      <c r="CJ32" s="517"/>
      <c r="CK32" s="517"/>
      <c r="CL32" s="517"/>
      <c r="CM32" s="517"/>
      <c r="CN32" s="517"/>
      <c r="CO32" s="517"/>
      <c r="CP32" s="517"/>
      <c r="CQ32" s="517"/>
      <c r="CR32" s="517"/>
      <c r="CS32" s="549">
        <f>SUMIF('โรคแส้ดำ อ้อย '!$B$5:$B$48,ทดสอบ!$E32,'โรคแส้ดำ อ้อย '!$G$5:$G$48)</f>
        <v>0</v>
      </c>
      <c r="CT32" s="549">
        <f>SUMIF('โรคใบขาว อ้อย'!$B$5:$B$48,ทดสอบ!$E32,'โรคใบขาว อ้อย'!$G$5:$G$48)</f>
        <v>160</v>
      </c>
      <c r="CU32" s="517"/>
      <c r="CV32" s="565">
        <f t="shared" si="91"/>
        <v>182</v>
      </c>
      <c r="CW32" s="517"/>
      <c r="CX32" s="549">
        <f>SUMIF('หนอนกระทู้ข้าวโพดลายจุด (FAW)'!$B$5:$B$54,ทดสอบ!$E32,'หนอนกระทู้ข้าวโพดลายจุด (FAW)'!$F$5:$F$54)</f>
        <v>55</v>
      </c>
      <c r="CY32" s="549">
        <f>SUMIF(โรคฝักเน่า!$C$5:$C$57,ทดสอบ!$E32,โรคฝักเน่า!$G$5:$G$57)</f>
        <v>0</v>
      </c>
      <c r="CZ32" s="517"/>
      <c r="DA32" s="517"/>
      <c r="DB32" s="517"/>
      <c r="DC32" s="517"/>
      <c r="DD32" s="517"/>
      <c r="DE32" s="517"/>
      <c r="DF32" s="572">
        <f t="shared" si="92"/>
        <v>55</v>
      </c>
      <c r="DG32" s="549">
        <f>SUMIF(โรคเหี่ยว!$B$5:$B$65,ทดสอบ!$E32,โรคเหี่ยว!$E$5:$E$65)</f>
        <v>0</v>
      </c>
      <c r="DH32" s="517"/>
      <c r="DI32" s="517"/>
      <c r="DJ32" s="517"/>
      <c r="DK32" s="517"/>
      <c r="DL32" s="574">
        <f t="shared" si="93"/>
        <v>0</v>
      </c>
      <c r="DM32" s="549"/>
      <c r="DN32" s="549"/>
      <c r="DO32" s="549"/>
      <c r="DP32" s="549"/>
      <c r="DQ32" s="549"/>
      <c r="DR32" s="550">
        <f t="shared" si="94"/>
        <v>0</v>
      </c>
      <c r="DS32" s="549"/>
      <c r="DT32" s="549"/>
      <c r="DU32" s="549">
        <f>SUMIF('เพลี้ยไฟ ทุเรียน'!$B$5:$B$81,ทดสอบ!$E32,'เพลี้ยไฟ ทุเรียน'!$F$5:$F$81)</f>
        <v>0</v>
      </c>
      <c r="DV32" s="549">
        <f>SUMIF('เพลี้ยแป้ง ทุเรียน'!$B$5:$B$81,ทดสอบ!$E32,'เพลี้ยแป้ง ทุเรียน'!$F$5:$F$81)</f>
        <v>0</v>
      </c>
      <c r="DW32" s="549">
        <f>SUMIF(เพลี้ยไก่แจ้ทุเรียน!$B$5:$B$81,ทดสอบ!$E32,เพลี้ยไก่แจ้ทุเรียน!$F$5:$F$81)</f>
        <v>0</v>
      </c>
      <c r="DX32" s="549">
        <f>SUMIF(เพลี้ยหอยเกล็ด!$B$5:$B$81,ทดสอบ!$E32,เพลี้ยหอยเกล็ด!$F$5:$F$81)</f>
        <v>0</v>
      </c>
      <c r="DY32" s="549">
        <f>SUMIF(เพลี้ยจั๊กจั่นฝอย!$B$5:$B$81,ทดสอบ!$E32,เพลี้ยจั๊กจั่นฝอย!$F$5:$F$81)</f>
        <v>0</v>
      </c>
      <c r="DZ32" s="549">
        <f>SUMIF(หนอนเจาะเมล็ดทุเรียน!$B$5:$B$81,ทดสอบ!$E32,หนอนเจาะเมล็ดทุเรียน!$F$5:$F$81)</f>
        <v>0</v>
      </c>
      <c r="EA32" s="549">
        <f>SUMIF(ไรแดงทุเรียน!$B$5:$B$81,ทดสอบ!$E32,ไรแดงทุเรียน!$F$5:$F$81)</f>
        <v>0</v>
      </c>
      <c r="EB32" s="549"/>
      <c r="EC32" s="549">
        <f>SUMIF(โรครากเน่าโคนเน่า!$B$5:$B$81,ทดสอบ!$E32,โรครากเน่าโคนเน่า!$F$5:$F$81)</f>
        <v>0</v>
      </c>
      <c r="ED32" s="549">
        <f>SUMIF('โรคราดำ ทุเรียน'!$B$5:$B$81,ทดสอบ!$E32,'โรคราดำ ทุเรียน'!$F$5:$F$81)</f>
        <v>0</v>
      </c>
      <c r="EE32" s="549"/>
      <c r="EF32" s="549">
        <f>SUMIF(โรคผลเน่า!$B$6:$B$82,ทดสอบ!$E32,โรคผลเน่า!$F$6:$F$82)</f>
        <v>0</v>
      </c>
      <c r="EG32" s="549">
        <f>SUMIF(โรคราสีชมพู!$B$5:$B$81,ทดสอบ!$E32,โรคราสีชมพู!$F$5:$F$81)</f>
        <v>0</v>
      </c>
      <c r="EH32" s="549">
        <f>SUMIF(โรคใบติดหรือใบไหม้!$B$5:$B$81,ทดสอบ!$E32,โรคใบติดหรือใบไหม้!$F$5:$F$81)</f>
        <v>0</v>
      </c>
      <c r="EI32" s="549"/>
      <c r="EJ32" s="549">
        <f>SUMIF('โรคใบจุดสาหร่าย (durian)'!$B$5:$B$81,ทดสอบ!$E32,'โรคใบจุดสาหร่าย (durian)'!$F$5:$F$81)</f>
        <v>0</v>
      </c>
      <c r="EK32" s="549">
        <f>SUMIF(มอดเจาะลำต้นทุเรียน!$B$5:$B$81,ทดสอบ!$E32,มอดเจาะลำต้นทุเรียน!$F$5:$F$81)</f>
        <v>0</v>
      </c>
      <c r="EL32" s="549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549">
        <f>SUMIF(หนอนกินใบทุเรียน!$B$5:$B$81,ทดสอบ!$E32,หนอนกินใบทุเรียน!$F$5:$F$81)</f>
        <v>0</v>
      </c>
      <c r="EN32" s="549">
        <f>SUMIF(โรคกิ่งแห้งทุเรียน!$B$5:$B$81,ทดสอบ!$E32,โรคกิ่งแห้งทุเรียน!$F$5:$F$81)</f>
        <v>0</v>
      </c>
      <c r="EO32" s="551">
        <f>SUMIF(โรคแอนแทรกโนสทุเรียน!$B$5:$B$81,ทดสอบ!$E32,โรคแอนแทรกโนสทุเรียน!$F$5:$F$81)</f>
        <v>0</v>
      </c>
      <c r="EP32" s="549">
        <f>SUMIF(หนอนเจาะผล!$B$5:$B$81,ทดสอบ!$E32,หนอนเจาะผล!$F$5:$F$81)</f>
        <v>0</v>
      </c>
      <c r="EQ32" s="563">
        <f t="shared" ca="1" si="95"/>
        <v>0</v>
      </c>
      <c r="ER32" s="517"/>
      <c r="ES32" s="549">
        <f>SUMIF('เพลี้ยไฟ (เงาะ)'!$B$5:$B$76,ทดสอบ!$E32,'เพลี้ยไฟ (เงาะ)'!$F$5:$F$76)</f>
        <v>0</v>
      </c>
      <c r="ET32" s="517">
        <f>SUMIF('เพลี้ยแป้ง (เงาะ)'!$B$5:$B$75,ทดสอบ!$E32,'เพลี้ยแป้ง (เงาะ)'!$F$5:$F$75)</f>
        <v>0</v>
      </c>
      <c r="EU32" s="549">
        <f>SUMIF(หนอนคืบกินใบ!$B$5:$B$75,ทดสอบ!$E32,หนอนคืบกินใบ!$F$5:$F$75)</f>
        <v>0</v>
      </c>
      <c r="EV32" s="549">
        <f>SUMIF('โรคราแป้ง (เงาะ)'!$B$5:$B$75,ทดสอบ!$E32,'โรคราแป้ง (เงาะ)'!$F$5:$F$75)</f>
        <v>0</v>
      </c>
      <c r="EW32" s="517"/>
      <c r="EX32" s="549">
        <f>SUMIF('โรคขอบใบแห้ง (เงาะ)'!$B$5:$B$76,ทดสอบ!$E32,'โรคขอบใบแห้ง (เงาะ)'!$F$5:$F$76)</f>
        <v>0</v>
      </c>
      <c r="EY32" s="549">
        <f>SUMIF(หนอนกินช่อดอก!$B$5:$B$76,ทดสอบ!$E32,หนอนกินช่อดอก!$F$5:$F$76)</f>
        <v>0</v>
      </c>
      <c r="EZ32" s="549">
        <f>SUMIF('โรคใบจุดสาหร่าย(เงาะ)'!$B$5:$B$75,ทดสอบ!$E32,'โรคใบจุดสาหร่าย(เงาะ)'!$F$5:$F$75)</f>
        <v>0</v>
      </c>
      <c r="FA32" s="567">
        <f t="shared" si="96"/>
        <v>0</v>
      </c>
      <c r="FB32" s="549">
        <f>SUMIF('เพลี้ยไฟ (mangosteen)'!$B$5:$B$69,ทดสอบ!$E32,'เพลี้ยไฟ (mangosteen)'!$F$5:$F$69)</f>
        <v>0</v>
      </c>
      <c r="FC32" s="549">
        <f>SUMIF(หนอนชอนใบ!$B$5:$B$69,ทดสอบ!$E32,หนอนชอนใบ!$F$5:$F$69)</f>
        <v>0</v>
      </c>
      <c r="FD32" s="549">
        <f>SUMIF(หนอนกินใบ!$B$5:$B$69,ทดสอบ!$E32,หนอนกินใบ!$F$5:$F$69)</f>
        <v>0</v>
      </c>
      <c r="FE32" s="549">
        <f>SUMIF('ไรแดง(มังคุด)'!$B$5:$B$76,ทดสอบ!$E32,'ไรแดง(มังคุด)'!$F$5:$F$76)</f>
        <v>0</v>
      </c>
      <c r="FF32" s="549">
        <f>SUMIF(โรคแอนแทรคโนส!$B$5:$B$76,ทดสอบ!$E32,โรคแอนแทรคโนส!$F$5:$F$76)</f>
        <v>0</v>
      </c>
      <c r="FG32" s="549">
        <f>SUMIF('โรคใบจุดสาหร่าย (mangosteen)'!$B$5:$B$69,ทดสอบ!$E32,'โรคใบจุดสาหร่าย (mangosteen)'!$F$5:$F$69)</f>
        <v>0</v>
      </c>
      <c r="FH32" s="549">
        <f>SUMIF(โรคใบแห้งและขอบใบแห้ง!$B$5:$B$76,ทดสอบ!$E32,โรคใบแห้งและขอบใบแห้ง!$F$5:$F$76)</f>
        <v>0</v>
      </c>
      <c r="FI32" s="549">
        <f>SUMIF(เพลี้ยแป้ง!$B$5:$B$76,ทดสอบ!$E32,เพลี้ยแป้ง!$F$5:$F$76)</f>
        <v>0</v>
      </c>
      <c r="FJ32" s="549">
        <f>SUMIF('โรคใบจุด (mangosteen)'!$B$5:$B$69,ทดสอบ!$E32,'โรคใบจุด (mangosteen)'!$F$5:$F$69)</f>
        <v>0</v>
      </c>
      <c r="FK32" s="576">
        <f t="shared" si="97"/>
        <v>0</v>
      </c>
      <c r="FL32" s="549">
        <f>SUMIF(โรคพุ่มไม้กวาด!$B$5:$B$79,ทดสอบ!$E32,โรคพุ่มไม้กวาด!$F$5:$F$79)</f>
        <v>0</v>
      </c>
      <c r="FM32" s="549">
        <f>SUMIF('เพลี้ยแป้ง (ลำไย)'!$B$5:$B$76,ทดสอบ!$E32,'เพลี้ยแป้ง (ลำไย)'!$F$5:$F$76)</f>
        <v>0</v>
      </c>
      <c r="FN32" s="549">
        <f>SUMIF('โรคราดำ (ลำไย)'!$B$5:$B$79,ทดสอบ!$E32,'โรคราดำ (ลำไย)'!$F$5:$F$79)</f>
        <v>0</v>
      </c>
      <c r="FO32" s="549">
        <f>SUMIF('หนอนคืบกินใบ (ลำไย)'!$B$5:$B$76,ทดสอบ!$E32,'หนอนคืบกินใบ (ลำไย)'!$F$5:$F$76)</f>
        <v>0</v>
      </c>
      <c r="FP32" s="549">
        <f>SUMIF(ไรกำมะหยี่!$B$5:$B$79,ทดสอบ!$E32,ไรกำมะหยี่!$F$5:$F$79)</f>
        <v>0</v>
      </c>
      <c r="FQ32" s="549">
        <f>SUMIF(หนอนม้วนใบ!$B$5:$B$79,ทดสอบ!$E32,หนอนม้วนใบ!$F$5:$F$79)</f>
        <v>0</v>
      </c>
      <c r="FR32" s="549">
        <f>SUMIF(หนอนเจาะกิ่งและลำต้น!$B$5:$B$80,ทดสอบ!$E32,หนอนเจาะกิ่งและลำต้น!$F$5:$F$80)</f>
        <v>0</v>
      </c>
      <c r="FS32" s="549">
        <f>SUMIF(เพลี้ยไฟลำไย!$B$5:$B$76,ทดสอบ!$E32,เพลี้ยไฟลำไย!$F$5:$F$76)</f>
        <v>0</v>
      </c>
      <c r="FT32" s="549">
        <f>SUMIF(หนอนกินดอกลำไย!$B$5:$B$76,ทดสอบ!$E32,หนอนกินดอกลำไย!$F$5:$F$76)</f>
        <v>0</v>
      </c>
      <c r="FU32" s="549">
        <f>SUMIF(มวนลำไย!$B$5:$B$79,ทดสอบ!$E32,มวนลำไย!$F$5:$F$79)</f>
        <v>0</v>
      </c>
      <c r="FV32" s="578">
        <f t="shared" si="98"/>
        <v>0</v>
      </c>
      <c r="FW32" s="550">
        <f t="shared" ca="1" si="99"/>
        <v>281855.13</v>
      </c>
      <c r="FX32" s="353">
        <f t="shared" ca="1" si="6"/>
        <v>281855.13</v>
      </c>
      <c r="FY32" s="319">
        <f t="shared" ca="1" si="31"/>
        <v>0</v>
      </c>
    </row>
    <row r="33" spans="1:181" s="110" customFormat="1" x14ac:dyDescent="0.55000000000000004">
      <c r="A33" s="303">
        <v>0</v>
      </c>
      <c r="B33" s="303">
        <f t="shared" ca="1" si="83"/>
        <v>1</v>
      </c>
      <c r="C33" s="303">
        <f ca="1">IF(B33=1,SUBTOTAL(2,$B$28:B33),"")</f>
        <v>6</v>
      </c>
      <c r="D33" s="279">
        <f t="shared" ca="1" si="84"/>
        <v>6</v>
      </c>
      <c r="E33" s="280" t="s">
        <v>139</v>
      </c>
      <c r="F33" s="295"/>
      <c r="G33" s="295"/>
      <c r="H33" s="295"/>
      <c r="I33" s="295"/>
      <c r="J33" s="292"/>
      <c r="K33" s="549">
        <f>SUMIF(หนอนห่อใบข้าว!$B$5:$B$76,ทดสอบ!$E33,หนอนห่อใบข้าว!$G$5:$G$76)</f>
        <v>0</v>
      </c>
      <c r="L33" s="549">
        <f>SUMIF(เพลี้ยกระโดดหลังขาว!$B$5:$B$76,ทดสอบ!$E33,เพลี้ยกระโดดหลังขาว!$G$5:$G$76)</f>
        <v>0</v>
      </c>
      <c r="M33" s="549">
        <f>SUMIF(โรคไหม้ข้าว!$B$5:$B$76,ทดสอบ!$E33,โรคไหม้ข้าว!$G$5:$G$76)</f>
        <v>0</v>
      </c>
      <c r="N33" s="549">
        <f>SUMIF(แมลงหวี่ขาว!$B$5:$B$76,ทดสอบ!$E33,แมลงหวี่ขาว!$G$5:$G$76)</f>
        <v>0</v>
      </c>
      <c r="O33" s="549">
        <f>SUMIF(เพลี้ยกระโดดสีน้ำตาล!$B$5:$B$77,ทดสอบ!$E33,เพลี้ยกระโดดสีน้ำตาล!$G$5:$G$77)</f>
        <v>0</v>
      </c>
      <c r="P33" s="549">
        <f>SUMIF(แมลงสิง!$B$5:$B$81,ทดสอบ!$E33,แมลงสิง!$G$5:$G$81)</f>
        <v>0</v>
      </c>
      <c r="Q33" s="549">
        <f>SUMIF(เพลี้ยไฟ!$B$5:$B$76,ทดสอบ!$E33,เพลี้ยไฟ!$G$5:$G$76)</f>
        <v>0</v>
      </c>
      <c r="R33" s="549">
        <f>SUMIF(แมลงดำหนาม1!$B$5:$B$81,ทดสอบ!$E33,แมลงดำหนาม1!$G$5:$G$81)</f>
        <v>0</v>
      </c>
      <c r="S33" s="549">
        <f>SUMIF(โรคขอบใบแห้ง!$B$5:$B$78,ทดสอบ!$E33,โรคขอบใบแห้ง!$G$5:$G$78)</f>
        <v>0</v>
      </c>
      <c r="T33" s="549">
        <f>SUMIF(โรคกาบใบแห้ง!$B$5:$B$81,ทดสอบ!$E33,โรคกาบใบแห้ง!$G$5:$G$81)</f>
        <v>0</v>
      </c>
      <c r="U33" s="549">
        <f>SUMIF(โรคใบจุดสีน้ำตาล!$B$5:$B$77,ทดสอบ!$E33,โรคใบจุดสีน้ำตาล!$G$5:$G$77)</f>
        <v>0</v>
      </c>
      <c r="V33" s="549">
        <f>SUMIF(หนอนกระทู้กล้า!$B$5:$B$76,ทดสอบ!$E33,หนอนกระทู้กล้า!$G$5:$G$76)</f>
        <v>0</v>
      </c>
      <c r="W33" s="549">
        <f>SUMIF(โรคใบขีดโปร่งแสง!$B$5:$B$81,ทดสอบ!$E33,โรคใบขีดโปร่งแสง!$G$5:$G$81)</f>
        <v>0</v>
      </c>
      <c r="X33" s="549">
        <f>SUMIF(โรคใบขีดสีน้ำตาล!$B$5:$B$77,ทดสอบ!$E33,โรคใบขีดสีน้ำตาล!$G$5:$G$77)</f>
        <v>0</v>
      </c>
      <c r="Y33" s="549">
        <f>SUMIF(หนอนกัดใบข้าว!$B$5:$B$81,ทดสอบ!$E33,หนอนกัดใบข้าว!$G$5:$G$81)</f>
        <v>0</v>
      </c>
      <c r="Z33" s="549">
        <f>SUMIF(แมลงหล่า!$B$5:$B$81,ทดสอบ!$E33,แมลงหล่า!$G$5:$G$81)</f>
        <v>0</v>
      </c>
      <c r="AA33" s="549">
        <f>SUMIF(แมลงบั่ว!$B$5:$B$77,ทดสอบ!$E33,แมลงบั่ว!$G$5:$G$77)</f>
        <v>0</v>
      </c>
      <c r="AB33" s="549">
        <f>SUMIF(โรคเมล็ดด่าง!$B$5:$B$81,ทดสอบ!$E33,โรคเมล็ดด่าง!$G$5:$G$81)</f>
        <v>0</v>
      </c>
      <c r="AC33" s="549">
        <f>SUMIF(ด้วงดำ!$B$5:$B$81,ทดสอบ!$E33,ด้วงดำ!$G$5:$G$81)</f>
        <v>0</v>
      </c>
      <c r="AD33" s="549">
        <f>SUMIF(ตั๊กแตนหนวดสั้น!$B$5:$B$81,ทดสอบ!$E33,ตั๊กแตนหนวดสั้น!$G$5:$G$81)</f>
        <v>0</v>
      </c>
      <c r="AE33" s="549">
        <f>SUMIF(หนอนกอข้าว!$B$5:$B$77,ทดสอบ!$E33,หนอนกอข้าว!$G$5:$G$77)</f>
        <v>0</v>
      </c>
      <c r="AF33" s="549">
        <f>SUMIF(หนอนกระทู้ข้าว!$B$5:$B$81,ทดสอบ!$E33,หนอนกระทู้ข้าว!$G$5:$G$81)</f>
        <v>0</v>
      </c>
      <c r="AG33" s="549">
        <f>SUMIF(โรคกาบใบเน่า!$B$5:$B$81,ทดสอบ!$E33,โรคกาบใบเน่า!$G$5:$G$81)</f>
        <v>0</v>
      </c>
      <c r="AH33" s="549">
        <f>SUMIF(เพลี้ยจั๊กจั่นสีเขียว!$B$5:$B$80,ทดสอบ!$E33,เพลี้ยจั๊กจั่นสีเขียว!$G$5:$G$80)</f>
        <v>0</v>
      </c>
      <c r="AI33" s="549">
        <f>SUMIF(หอยเชอรี่!$B$5:$B$81,ทดสอบ!$E33,หอยเชอรี่!$G$5:$G$81)</f>
        <v>0</v>
      </c>
      <c r="AJ33" s="549">
        <f>SUMIF(โรคใบสีส้ม!$B$5:$B$77,ทดสอบ!$E33,โรคใบสีส้ม!$G$5:$G$77)</f>
        <v>0</v>
      </c>
      <c r="AK33" s="563">
        <f t="shared" si="85"/>
        <v>0</v>
      </c>
      <c r="AL33" s="549">
        <f>SUMIF(หนอนหัวดำ!$B$6:$B$75,ทดสอบ!$E33,หนอนหัวดำ!$M$6:$M$75)</f>
        <v>0</v>
      </c>
      <c r="AM33" s="517">
        <f>SUMIF(แมลงดำหนาม!$B$6:$B$75,ทดสอบ!$E33,แมลงดำหนาม!$M$6:$M$75)</f>
        <v>0</v>
      </c>
      <c r="AN33" s="549">
        <f>SUMIF('ด้วงแรด มะพร้าว'!$B$6:$B$75,ทดสอบ!$E33,'ด้วงแรด มะพร้าว'!$I$6:$I$75)</f>
        <v>0</v>
      </c>
      <c r="AO33" s="549">
        <f>SUMIF(ด้วงงวง!$B$6:$B$75,ทดสอบ!$E33,ด้วงงวง!$I$6:$I$75)</f>
        <v>0</v>
      </c>
      <c r="AP33" s="549">
        <f>SUMIF(ไรสี่ขามะพร้าว!$B$6:$B$75,ทดสอบ!$E33,ไรสี่ขามะพร้าว!$I$6:$I$75)</f>
        <v>0</v>
      </c>
      <c r="AQ33" s="549">
        <f>SUMIF(หนอนพาราซา!$C$6:$C$67,ทดสอบ!$E33,หนอนพาราซา!$J$6:$J$67)</f>
        <v>0</v>
      </c>
      <c r="AR33" s="549">
        <f>SUMIF(หนอนกินใบมะพร้าว!$C$6:$C$67,ทดสอบ!$E33,หนอนกินใบมะพร้าว!$J$6:$J$67)</f>
        <v>0</v>
      </c>
      <c r="AS33" s="565">
        <f t="shared" si="86"/>
        <v>0</v>
      </c>
      <c r="AT33" s="549">
        <f>SUMIF('ด้วงแรด ปาล์ม'!$B$5:$B$73,ทดสอบ!$E33,'ด้วงแรด ปาล์ม'!$F$5:$F$73)</f>
        <v>0</v>
      </c>
      <c r="AU33" s="549">
        <f>SUMIF(หนอนปลอกเล็ก!$B$5:$B$73,ทดสอบ!$E33,หนอนปลอกเล็ก!$F$5:$F$73)</f>
        <v>0</v>
      </c>
      <c r="AV33" s="549">
        <f>SUMIF(ด้วงกุหลาบ!$B$5:$B$73,ทดสอบ!$E33,ด้วงกุหลาบ!$F$5:$F$73)</f>
        <v>0</v>
      </c>
      <c r="AW33" s="549">
        <f>SUMIF(โรคทะลายเน่า!$B$5:$B$73,ทดสอบ!$E33,โรคทะลายเน่า!$F$5:$F$73)</f>
        <v>0</v>
      </c>
      <c r="AX33" s="549">
        <f>SUMIF(โรคลำต้นเน่า!$B$5:$B$73,ทดสอบ!$E33,โรคลำต้นเน่า!$F$5:$F$73)</f>
        <v>0</v>
      </c>
      <c r="AY33" s="549">
        <f>SUMIF('โรคใบจุด ปาล์ม'!$B$5:$B$73,ทดสอบ!$E33,'โรคใบจุด ปาล์ม'!$F$5:$F$73)</f>
        <v>0</v>
      </c>
      <c r="AZ33" s="549">
        <f>SUMIF(โรคก้านทางใบเน่า!$C$5:$C$71,ทดสอบ!$E33,โรคก้านทางใบเน่า!$G$5:$G$71)</f>
        <v>0</v>
      </c>
      <c r="BA33" s="549">
        <f>SUMIF(หนอนหน้าแมว!$B$5:$B$73,ทดสอบ!$E33,หนอนหน้าแมว!$F$5:$F$73)</f>
        <v>0</v>
      </c>
      <c r="BB33" s="551">
        <f>SUMIF('หนอนหัวดำ ปาล์ม'!$B$5:$B$73,ทดสอบ!$E33,'หนอนหัวดำ ปาล์ม'!$F$5:$F$73)</f>
        <v>0</v>
      </c>
      <c r="BC33" s="549">
        <f>SUMIF('โรคใบจุดสาหร่าย ปาล์ม'!$B$5:$B$73,ทดสอบ!$E33,'โรคใบจุดสาหร่าย ปาล์ม'!$F$5:$F$73)</f>
        <v>0</v>
      </c>
      <c r="BD33" s="567">
        <f t="shared" si="87"/>
        <v>0</v>
      </c>
      <c r="BE33" s="549">
        <f>SUMIF(โรครากขาว!$B$5:$B$72,ทดสอบ!$E33,โรครากขาว!$F$5:$F$72)</f>
        <v>0</v>
      </c>
      <c r="BF33" s="549">
        <f>SUMIF(โรคใบร่วงยางพาราชนิดใหม่!$B$5:$B$72,ทดสอบ!$E33,โรคใบร่วงยางพาราชนิดใหม่!$F$5:$F$72)</f>
        <v>582</v>
      </c>
      <c r="BG33" s="549">
        <f>SUMIF(โรคใบร่วงยางพารา!$B$5:$B$72,ทดสอบ!$E33,โรคใบร่วงยางพารา!$F$5:$F$72)</f>
        <v>0</v>
      </c>
      <c r="BH33" s="549">
        <f>SUMIF(โรคราแป้งยางพารา!$B$5:$B$72,ทดสอบ!$E33,โรคราแป้งยางพารา!$F$5:$F$72)</f>
        <v>0</v>
      </c>
      <c r="BI33" s="551">
        <f>SUMIF(โรคเส้นดำยางพารา!$B$5:$B$72,ทดสอบ!$E33,โรคเส้นดำยางพารา!$F$5:$F$72)</f>
        <v>0</v>
      </c>
      <c r="BJ33" s="549">
        <f>SUMIF(โรคหน้ายางแห้ง!$B$5:$B$72,ทดสอบ!$E33,โรคหน้ายางแห้ง!$F$5:$F$72)</f>
        <v>0</v>
      </c>
      <c r="BK33" s="568">
        <f t="shared" si="88"/>
        <v>582</v>
      </c>
      <c r="BL33" s="549">
        <f>SUMIF(โรคราสนิม!$C$5:$C$64,ทดสอบ!$E33,โรคราสนิม!$G$5:$G$64)</f>
        <v>0</v>
      </c>
      <c r="BM33" s="549">
        <f>SUMIF(หนอนกาแฟสีแดง!$C$5:$C$64,ทดสอบ!$E33,หนอนกาแฟสีแดง!$G$5:$G$64)</f>
        <v>0</v>
      </c>
      <c r="BN33" s="549">
        <v>0</v>
      </c>
      <c r="BO33" s="549">
        <f ca="1">SUMIF(หนอนเจาะกิ่งลำต้น!$C$5:$C487,ทดสอบ!$E33,หนอนเจาะกิ่งลำต้น!$G$5:$G$64)</f>
        <v>0</v>
      </c>
      <c r="BP33" s="551">
        <f>SUMIF(มอดเจาะเมล็ดกาแฟ!$C$5:$C$64,ทดสอบ!$E33,มอดเจาะเมล็ดกาแฟ!$G$5:$G$64)</f>
        <v>0</v>
      </c>
      <c r="BQ33" s="549">
        <f>SUMIF('ด้วงหนวดยาว (กาแฟ)'!$C$5:$C$64,ทดสอบ!$E33,'ด้วงหนวดยาว (กาแฟ)'!$G$5:$G$64)</f>
        <v>0</v>
      </c>
      <c r="BR33" s="549">
        <f>SUMIF(มอดเจาะผลกาแฟ!$C$5:$C$64,ทดสอบ!$E33,มอดเจาะผลกาแฟ!$G$5:$G$64)</f>
        <v>0</v>
      </c>
      <c r="BS33" s="570">
        <f t="shared" ca="1" si="89"/>
        <v>0</v>
      </c>
      <c r="BT33" s="549">
        <f>SUMIF(เพลี้ยแป้งมัน!$B$5:$B$59,ทดสอบ!$E33,เพลี้ยแป้งมัน!$H$5:$H$59)</f>
        <v>0</v>
      </c>
      <c r="BU33" s="551">
        <f>SUMIF('โรคใบไหม้ (มัน)'!$B$5:$B$58,ทดสอบ!$E33,'โรคใบไหม้ (มัน)'!$H$5:$H$58)</f>
        <v>0</v>
      </c>
      <c r="BV33" s="549">
        <f>SUMIF(ไรแดง!$B$5:$B$59,ทดสอบ!$E33,ไรแดง!$H$5:$H$59)</f>
        <v>0</v>
      </c>
      <c r="BW33" s="549"/>
      <c r="BX33" s="549"/>
      <c r="BY33" s="549"/>
      <c r="BZ33" s="549"/>
      <c r="CA33" s="549"/>
      <c r="CB33" s="549">
        <f>SUMIF(โรคโคนเน่าหัวเน่า!$B$5:$B$59,ทดสอบ!$E33,โรคโคนเน่าหัวเน่า!$H$5:$H$59)</f>
        <v>0</v>
      </c>
      <c r="CC33" s="549"/>
      <c r="CD33" s="549">
        <f>SUMIF(โรคพุ่มแจ้!$B$5:$B$58,ทดสอบ!$E33,โรคพุ่มแจ้!$H$5:$H$58)</f>
        <v>0</v>
      </c>
      <c r="CE33" s="549">
        <f>SUMIF(โรคใบด่างมันสำปะหลัง!$B$5:$B$59,ทดสอบ!$E33,โรคใบด่างมันสำปะหลัง!$H$5:$H$59)</f>
        <v>0</v>
      </c>
      <c r="CF33" s="563">
        <f t="shared" si="90"/>
        <v>0</v>
      </c>
      <c r="CG33" s="549">
        <f>SUMIF(หนอนกออ้อย!$B$5:$B$48,ทดสอบ!$E33,หนอนกออ้อย!$G$5:$G$48)</f>
        <v>0</v>
      </c>
      <c r="CH33" s="549">
        <f>SUMIF('ด้วงหนวดยาว อ้อย'!$B$5:$B$48,ทดสอบ!$E33,'ด้วงหนวดยาว อ้อย'!$G$5:$G$48)</f>
        <v>0</v>
      </c>
      <c r="CI33" s="549"/>
      <c r="CJ33" s="549"/>
      <c r="CK33" s="549"/>
      <c r="CL33" s="549"/>
      <c r="CM33" s="549"/>
      <c r="CN33" s="549"/>
      <c r="CO33" s="549"/>
      <c r="CP33" s="549"/>
      <c r="CQ33" s="549"/>
      <c r="CR33" s="549"/>
      <c r="CS33" s="549">
        <f>SUMIF('โรคแส้ดำ อ้อย '!$B$5:$B$48,ทดสอบ!$E33,'โรคแส้ดำ อ้อย '!$G$5:$G$48)</f>
        <v>0</v>
      </c>
      <c r="CT33" s="549">
        <f>SUMIF('โรคใบขาว อ้อย'!$B$5:$B$48,ทดสอบ!$E33,'โรคใบขาว อ้อย'!$G$5:$G$48)</f>
        <v>0</v>
      </c>
      <c r="CU33" s="549"/>
      <c r="CV33" s="565">
        <f t="shared" si="91"/>
        <v>0</v>
      </c>
      <c r="CW33" s="549"/>
      <c r="CX33" s="549">
        <f>SUMIF('หนอนกระทู้ข้าวโพดลายจุด (FAW)'!$B$5:$B$54,ทดสอบ!$E33,'หนอนกระทู้ข้าวโพดลายจุด (FAW)'!$F$5:$F$54)</f>
        <v>0</v>
      </c>
      <c r="CY33" s="549">
        <f>SUMIF(โรคฝักเน่า!$C$5:$C$57,ทดสอบ!$E33,โรคฝักเน่า!$G$5:$G$57)</f>
        <v>0</v>
      </c>
      <c r="CZ33" s="549"/>
      <c r="DA33" s="549"/>
      <c r="DB33" s="549"/>
      <c r="DC33" s="549"/>
      <c r="DD33" s="549"/>
      <c r="DE33" s="549"/>
      <c r="DF33" s="572">
        <f t="shared" si="92"/>
        <v>0</v>
      </c>
      <c r="DG33" s="549">
        <f>SUMIF(โรคเหี่ยว!$B$5:$B$65,ทดสอบ!$E33,โรคเหี่ยว!$E$5:$E$65)</f>
        <v>0</v>
      </c>
      <c r="DH33" s="549"/>
      <c r="DI33" s="549"/>
      <c r="DJ33" s="549"/>
      <c r="DK33" s="549"/>
      <c r="DL33" s="574">
        <f t="shared" si="93"/>
        <v>0</v>
      </c>
      <c r="DM33" s="549"/>
      <c r="DN33" s="549"/>
      <c r="DO33" s="549"/>
      <c r="DP33" s="549"/>
      <c r="DQ33" s="549"/>
      <c r="DR33" s="550">
        <f t="shared" si="94"/>
        <v>0</v>
      </c>
      <c r="DS33" s="549"/>
      <c r="DT33" s="549"/>
      <c r="DU33" s="549">
        <f>SUMIF('เพลี้ยไฟ ทุเรียน'!$B$5:$B$81,ทดสอบ!$E33,'เพลี้ยไฟ ทุเรียน'!$F$5:$F$81)</f>
        <v>0</v>
      </c>
      <c r="DV33" s="549">
        <f>SUMIF('เพลี้ยแป้ง ทุเรียน'!$B$5:$B$81,ทดสอบ!$E33,'เพลี้ยแป้ง ทุเรียน'!$F$5:$F$81)</f>
        <v>0</v>
      </c>
      <c r="DW33" s="549">
        <f>SUMIF(เพลี้ยไก่แจ้ทุเรียน!$B$5:$B$81,ทดสอบ!$E33,เพลี้ยไก่แจ้ทุเรียน!$F$5:$F$81)</f>
        <v>0</v>
      </c>
      <c r="DX33" s="549">
        <f>SUMIF(เพลี้ยหอยเกล็ด!$B$5:$B$81,ทดสอบ!$E33,เพลี้ยหอยเกล็ด!$F$5:$F$81)</f>
        <v>0</v>
      </c>
      <c r="DY33" s="549">
        <f>SUMIF(เพลี้ยจั๊กจั่นฝอย!$B$5:$B$81,ทดสอบ!$E33,เพลี้ยจั๊กจั่นฝอย!$F$5:$F$81)</f>
        <v>0</v>
      </c>
      <c r="DZ33" s="549">
        <f>SUMIF(หนอนเจาะเมล็ดทุเรียน!$B$5:$B$81,ทดสอบ!$E33,หนอนเจาะเมล็ดทุเรียน!$F$5:$F$81)</f>
        <v>0</v>
      </c>
      <c r="EA33" s="549">
        <f>SUMIF(ไรแดงทุเรียน!$B$5:$B$81,ทดสอบ!$E33,ไรแดงทุเรียน!$F$5:$F$81)</f>
        <v>0</v>
      </c>
      <c r="EB33" s="549"/>
      <c r="EC33" s="549">
        <f>SUMIF(โรครากเน่าโคนเน่า!$B$5:$B$81,ทดสอบ!$E33,โรครากเน่าโคนเน่า!$F$5:$F$81)</f>
        <v>0</v>
      </c>
      <c r="ED33" s="549">
        <f>SUMIF('โรคราดำ ทุเรียน'!$B$5:$B$81,ทดสอบ!$E33,'โรคราดำ ทุเรียน'!$F$5:$F$81)</f>
        <v>0</v>
      </c>
      <c r="EE33" s="549"/>
      <c r="EF33" s="549">
        <f>SUMIF(โรคผลเน่า!$B$6:$B$82,ทดสอบ!$E33,โรคผลเน่า!$F$6:$F$82)</f>
        <v>0</v>
      </c>
      <c r="EG33" s="549">
        <f>SUMIF(โรคราสีชมพู!$B$5:$B$81,ทดสอบ!$E33,โรคราสีชมพู!$F$5:$F$81)</f>
        <v>0</v>
      </c>
      <c r="EH33" s="549">
        <f>SUMIF(โรคใบติดหรือใบไหม้!$B$5:$B$81,ทดสอบ!$E33,โรคใบติดหรือใบไหม้!$F$5:$F$81)</f>
        <v>0</v>
      </c>
      <c r="EI33" s="549"/>
      <c r="EJ33" s="549">
        <f>SUMIF('โรคใบจุดสาหร่าย (durian)'!$B$5:$B$81,ทดสอบ!$E33,'โรคใบจุดสาหร่าย (durian)'!$F$5:$F$81)</f>
        <v>0</v>
      </c>
      <c r="EK33" s="549">
        <f>SUMIF(มอดเจาะลำต้นทุเรียน!$B$5:$B$81,ทดสอบ!$E33,มอดเจาะลำต้นทุเรียน!$F$5:$F$81)</f>
        <v>0</v>
      </c>
      <c r="EL33" s="549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549">
        <f>SUMIF(หนอนกินใบทุเรียน!$B$5:$B$81,ทดสอบ!$E33,หนอนกินใบทุเรียน!$F$5:$F$81)</f>
        <v>0</v>
      </c>
      <c r="EN33" s="549">
        <f>SUMIF(โรคกิ่งแห้งทุเรียน!$B$5:$B$81,ทดสอบ!$E33,โรคกิ่งแห้งทุเรียน!$F$5:$F$81)</f>
        <v>0</v>
      </c>
      <c r="EO33" s="551">
        <f>SUMIF(โรคแอนแทรกโนสทุเรียน!$B$5:$B$81,ทดสอบ!$E33,โรคแอนแทรกโนสทุเรียน!$F$5:$F$81)</f>
        <v>0</v>
      </c>
      <c r="EP33" s="549">
        <f>SUMIF(หนอนเจาะผล!$B$5:$B$81,ทดสอบ!$E33,หนอนเจาะผล!$F$5:$F$81)</f>
        <v>0</v>
      </c>
      <c r="EQ33" s="563">
        <f t="shared" ca="1" si="95"/>
        <v>0</v>
      </c>
      <c r="ER33" s="549"/>
      <c r="ES33" s="549">
        <f>SUMIF('เพลี้ยไฟ (เงาะ)'!$B$5:$B$76,ทดสอบ!$E33,'เพลี้ยไฟ (เงาะ)'!$F$5:$F$76)</f>
        <v>0</v>
      </c>
      <c r="ET33" s="517">
        <f>SUMIF('เพลี้ยแป้ง (เงาะ)'!$B$5:$B$75,ทดสอบ!$E33,'เพลี้ยแป้ง (เงาะ)'!$F$5:$F$75)</f>
        <v>0</v>
      </c>
      <c r="EU33" s="549">
        <f>SUMIF(หนอนคืบกินใบ!$B$5:$B$75,ทดสอบ!$E33,หนอนคืบกินใบ!$F$5:$F$75)</f>
        <v>0</v>
      </c>
      <c r="EV33" s="549">
        <f>SUMIF('โรคราแป้ง (เงาะ)'!$B$5:$B$75,ทดสอบ!$E33,'โรคราแป้ง (เงาะ)'!$F$5:$F$75)</f>
        <v>0</v>
      </c>
      <c r="EW33" s="549"/>
      <c r="EX33" s="549">
        <f>SUMIF('โรคขอบใบแห้ง (เงาะ)'!$B$5:$B$76,ทดสอบ!$E33,'โรคขอบใบแห้ง (เงาะ)'!$F$5:$F$76)</f>
        <v>0</v>
      </c>
      <c r="EY33" s="549">
        <f>SUMIF(หนอนกินช่อดอก!$B$5:$B$76,ทดสอบ!$E33,หนอนกินช่อดอก!$F$5:$F$76)</f>
        <v>0</v>
      </c>
      <c r="EZ33" s="549">
        <f>SUMIF('โรคใบจุดสาหร่าย(เงาะ)'!$B$5:$B$75,ทดสอบ!$E33,'โรคใบจุดสาหร่าย(เงาะ)'!$F$5:$F$75)</f>
        <v>0</v>
      </c>
      <c r="FA33" s="567">
        <f t="shared" si="96"/>
        <v>0</v>
      </c>
      <c r="FB33" s="549">
        <f>SUMIF('เพลี้ยไฟ (mangosteen)'!$B$5:$B$69,ทดสอบ!$E33,'เพลี้ยไฟ (mangosteen)'!$F$5:$F$69)</f>
        <v>0</v>
      </c>
      <c r="FC33" s="549">
        <f>SUMIF(หนอนชอนใบ!$B$5:$B$69,ทดสอบ!$E33,หนอนชอนใบ!$F$5:$F$69)</f>
        <v>0</v>
      </c>
      <c r="FD33" s="549">
        <f>SUMIF(หนอนกินใบ!$B$5:$B$69,ทดสอบ!$E33,หนอนกินใบ!$F$5:$F$69)</f>
        <v>0</v>
      </c>
      <c r="FE33" s="549">
        <f>SUMIF('ไรแดง(มังคุด)'!$B$5:$B$76,ทดสอบ!$E33,'ไรแดง(มังคุด)'!$F$5:$F$76)</f>
        <v>0</v>
      </c>
      <c r="FF33" s="549">
        <f>SUMIF(โรคแอนแทรคโนส!$B$5:$B$76,ทดสอบ!$E33,โรคแอนแทรคโนส!$F$5:$F$76)</f>
        <v>0</v>
      </c>
      <c r="FG33" s="549">
        <f>SUMIF('โรคใบจุดสาหร่าย (mangosteen)'!$B$5:$B$69,ทดสอบ!$E33,'โรคใบจุดสาหร่าย (mangosteen)'!$F$5:$F$69)</f>
        <v>0</v>
      </c>
      <c r="FH33" s="549">
        <f>SUMIF(โรคใบแห้งและขอบใบแห้ง!$B$5:$B$76,ทดสอบ!$E33,โรคใบแห้งและขอบใบแห้ง!$F$5:$F$76)</f>
        <v>0</v>
      </c>
      <c r="FI33" s="549">
        <f>SUMIF(เพลี้ยแป้ง!$B$5:$B$76,ทดสอบ!$E33,เพลี้ยแป้ง!$F$5:$F$76)</f>
        <v>0</v>
      </c>
      <c r="FJ33" s="549">
        <f>SUMIF('โรคใบจุด (mangosteen)'!$B$5:$B$69,ทดสอบ!$E33,'โรคใบจุด (mangosteen)'!$F$5:$F$69)</f>
        <v>0</v>
      </c>
      <c r="FK33" s="576">
        <f t="shared" si="97"/>
        <v>0</v>
      </c>
      <c r="FL33" s="549">
        <f>SUMIF(โรคพุ่มไม้กวาด!$B$5:$B$79,ทดสอบ!$E33,โรคพุ่มไม้กวาด!$F$5:$F$79)</f>
        <v>0</v>
      </c>
      <c r="FM33" s="549">
        <f>SUMIF('เพลี้ยแป้ง (ลำไย)'!$B$5:$B$76,ทดสอบ!$E33,'เพลี้ยแป้ง (ลำไย)'!$F$5:$F$76)</f>
        <v>0</v>
      </c>
      <c r="FN33" s="549">
        <f>SUMIF('โรคราดำ (ลำไย)'!$B$5:$B$79,ทดสอบ!$E33,'โรคราดำ (ลำไย)'!$F$5:$F$79)</f>
        <v>0</v>
      </c>
      <c r="FO33" s="549">
        <f>SUMIF('หนอนคืบกินใบ (ลำไย)'!$B$5:$B$76,ทดสอบ!$E33,'หนอนคืบกินใบ (ลำไย)'!$F$5:$F$76)</f>
        <v>0</v>
      </c>
      <c r="FP33" s="549">
        <f>SUMIF(ไรกำมะหยี่!$B$5:$B$79,ทดสอบ!$E33,ไรกำมะหยี่!$F$5:$F$79)</f>
        <v>0</v>
      </c>
      <c r="FQ33" s="549">
        <f>SUMIF(หนอนม้วนใบ!$B$5:$B$79,ทดสอบ!$E33,หนอนม้วนใบ!$F$5:$F$79)</f>
        <v>0</v>
      </c>
      <c r="FR33" s="549">
        <f>SUMIF(หนอนเจาะกิ่งและลำต้น!$B$5:$B$80,ทดสอบ!$E33,หนอนเจาะกิ่งและลำต้น!$F$5:$F$80)</f>
        <v>0</v>
      </c>
      <c r="FS33" s="549">
        <f>SUMIF(เพลี้ยไฟลำไย!$B$5:$B$76,ทดสอบ!$E33,เพลี้ยไฟลำไย!$F$5:$F$76)</f>
        <v>0</v>
      </c>
      <c r="FT33" s="549">
        <f>SUMIF(หนอนกินดอกลำไย!$B$5:$B$76,ทดสอบ!$E33,หนอนกินดอกลำไย!$F$5:$F$76)</f>
        <v>0</v>
      </c>
      <c r="FU33" s="549">
        <f>SUMIF(มวนลำไย!$B$5:$B$79,ทดสอบ!$E33,มวนลำไย!$F$5:$F$79)</f>
        <v>0</v>
      </c>
      <c r="FV33" s="578">
        <f t="shared" si="98"/>
        <v>0</v>
      </c>
      <c r="FW33" s="550">
        <f t="shared" ca="1" si="99"/>
        <v>582</v>
      </c>
      <c r="FX33" s="353">
        <f t="shared" ca="1" si="6"/>
        <v>582</v>
      </c>
      <c r="FY33" s="319">
        <f t="shared" ca="1" si="31"/>
        <v>0</v>
      </c>
    </row>
    <row r="34" spans="1:181" s="110" customFormat="1" x14ac:dyDescent="0.55000000000000004">
      <c r="A34" s="303">
        <v>0</v>
      </c>
      <c r="B34" s="303">
        <f t="shared" ca="1" si="83"/>
        <v>1</v>
      </c>
      <c r="C34" s="303">
        <f ca="1">IF(B34=1,SUBTOTAL(2,$B$28:B34),"")</f>
        <v>7</v>
      </c>
      <c r="D34" s="279">
        <f t="shared" ca="1" si="84"/>
        <v>7</v>
      </c>
      <c r="E34" s="280" t="s">
        <v>140</v>
      </c>
      <c r="F34" s="295"/>
      <c r="G34" s="295"/>
      <c r="H34" s="295"/>
      <c r="I34" s="295"/>
      <c r="J34" s="292"/>
      <c r="K34" s="549">
        <f>SUMIF(หนอนห่อใบข้าว!$B$5:$B$76,ทดสอบ!$E34,หนอนห่อใบข้าว!$G$5:$G$76)</f>
        <v>0</v>
      </c>
      <c r="L34" s="549">
        <f>SUMIF(เพลี้ยกระโดดหลังขาว!$B$5:$B$76,ทดสอบ!$E34,เพลี้ยกระโดดหลังขาว!$G$5:$G$76)</f>
        <v>0</v>
      </c>
      <c r="M34" s="549">
        <f>SUMIF(โรคไหม้ข้าว!$B$5:$B$76,ทดสอบ!$E34,โรคไหม้ข้าว!$G$5:$G$76)</f>
        <v>2594.5</v>
      </c>
      <c r="N34" s="549">
        <f>SUMIF(แมลงหวี่ขาว!$B$5:$B$76,ทดสอบ!$E34,แมลงหวี่ขาว!$G$5:$G$76)</f>
        <v>0</v>
      </c>
      <c r="O34" s="549">
        <f>SUMIF(เพลี้ยกระโดดสีน้ำตาล!$B$5:$B$77,ทดสอบ!$E34,เพลี้ยกระโดดสีน้ำตาล!$G$5:$G$77)</f>
        <v>0</v>
      </c>
      <c r="P34" s="549">
        <f>SUMIF(แมลงสิง!$B$5:$B$81,ทดสอบ!$E34,แมลงสิง!$G$5:$G$81)</f>
        <v>0</v>
      </c>
      <c r="Q34" s="549">
        <f>SUMIF(เพลี้ยไฟ!$B$5:$B$76,ทดสอบ!$E34,เพลี้ยไฟ!$G$5:$G$76)</f>
        <v>0</v>
      </c>
      <c r="R34" s="549">
        <f>SUMIF(แมลงดำหนาม1!$B$5:$B$81,ทดสอบ!$E34,แมลงดำหนาม1!$G$5:$G$81)</f>
        <v>0</v>
      </c>
      <c r="S34" s="549">
        <f>SUMIF(โรคขอบใบแห้ง!$B$5:$B$78,ทดสอบ!$E34,โรคขอบใบแห้ง!$G$5:$G$78)</f>
        <v>75.25</v>
      </c>
      <c r="T34" s="549">
        <f>SUMIF(โรคกาบใบแห้ง!$B$5:$B$81,ทดสอบ!$E34,โรคกาบใบแห้ง!$G$5:$G$81)</f>
        <v>0</v>
      </c>
      <c r="U34" s="549">
        <f>SUMIF(โรคใบจุดสีน้ำตาล!$B$5:$B$77,ทดสอบ!$E34,โรคใบจุดสีน้ำตาล!$G$5:$G$77)</f>
        <v>0</v>
      </c>
      <c r="V34" s="549">
        <f>SUMIF(หนอนกระทู้กล้า!$B$5:$B$76,ทดสอบ!$E34,หนอนกระทู้กล้า!$G$5:$G$76)</f>
        <v>0</v>
      </c>
      <c r="W34" s="549">
        <f>SUMIF(โรคใบขีดโปร่งแสง!$B$5:$B$81,ทดสอบ!$E34,โรคใบขีดโปร่งแสง!$G$5:$G$81)</f>
        <v>0</v>
      </c>
      <c r="X34" s="549">
        <f>SUMIF(โรคใบขีดสีน้ำตาล!$B$5:$B$77,ทดสอบ!$E34,โรคใบขีดสีน้ำตาล!$G$5:$G$77)</f>
        <v>0</v>
      </c>
      <c r="Y34" s="549">
        <f>SUMIF(หนอนกัดใบข้าว!$B$5:$B$81,ทดสอบ!$E34,หนอนกัดใบข้าว!$G$5:$G$81)</f>
        <v>0</v>
      </c>
      <c r="Z34" s="549">
        <f>SUMIF(แมลงหล่า!$B$5:$B$81,ทดสอบ!$E34,แมลงหล่า!$G$5:$G$81)</f>
        <v>0</v>
      </c>
      <c r="AA34" s="549">
        <f>SUMIF(แมลงบั่ว!$B$5:$B$77,ทดสอบ!$E34,แมลงบั่ว!$G$5:$G$77)</f>
        <v>0</v>
      </c>
      <c r="AB34" s="549">
        <f>SUMIF(โรคเมล็ดด่าง!$B$5:$B$81,ทดสอบ!$E34,โรคเมล็ดด่าง!$G$5:$G$81)</f>
        <v>0</v>
      </c>
      <c r="AC34" s="549">
        <f>SUMIF(ด้วงดำ!$B$5:$B$81,ทดสอบ!$E34,ด้วงดำ!$G$5:$G$81)</f>
        <v>0</v>
      </c>
      <c r="AD34" s="549">
        <f>SUMIF(ตั๊กแตนหนวดสั้น!$B$5:$B$81,ทดสอบ!$E34,ตั๊กแตนหนวดสั้น!$G$5:$G$81)</f>
        <v>0</v>
      </c>
      <c r="AE34" s="549">
        <f>SUMIF(หนอนกอข้าว!$B$5:$B$77,ทดสอบ!$E34,หนอนกอข้าว!$G$5:$G$77)</f>
        <v>0</v>
      </c>
      <c r="AF34" s="549">
        <f>SUMIF(หนอนกระทู้ข้าว!$B$5:$B$81,ทดสอบ!$E34,หนอนกระทู้ข้าว!$G$5:$G$81)</f>
        <v>0</v>
      </c>
      <c r="AG34" s="549">
        <f>SUMIF(โรคกาบใบเน่า!$B$5:$B$81,ทดสอบ!$E34,โรคกาบใบเน่า!$G$5:$G$81)</f>
        <v>0</v>
      </c>
      <c r="AH34" s="549">
        <f>SUMIF(เพลี้ยจั๊กจั่นสีเขียว!$B$5:$B$80,ทดสอบ!$E34,เพลี้ยจั๊กจั่นสีเขียว!$G$5:$G$80)</f>
        <v>0</v>
      </c>
      <c r="AI34" s="549">
        <f>SUMIF(หอยเชอรี่!$B$5:$B$81,ทดสอบ!$E34,หอยเชอรี่!$G$5:$G$81)</f>
        <v>0</v>
      </c>
      <c r="AJ34" s="549">
        <f>SUMIF(โรคใบสีส้ม!$B$5:$B$77,ทดสอบ!$E34,โรคใบสีส้ม!$G$5:$G$77)</f>
        <v>0</v>
      </c>
      <c r="AK34" s="563">
        <f t="shared" si="85"/>
        <v>2669.75</v>
      </c>
      <c r="AL34" s="549">
        <f>SUMIF(หนอนหัวดำ!$B$6:$B$75,ทดสอบ!$E34,หนอนหัวดำ!$M$6:$M$75)</f>
        <v>101</v>
      </c>
      <c r="AM34" s="517">
        <f>SUMIF(แมลงดำหนาม!$B$6:$B$75,ทดสอบ!$E34,แมลงดำหนาม!$M$6:$M$75)</f>
        <v>0</v>
      </c>
      <c r="AN34" s="549">
        <f>SUMIF('ด้วงแรด มะพร้าว'!$B$6:$B$75,ทดสอบ!$E34,'ด้วงแรด มะพร้าว'!$I$6:$I$75)</f>
        <v>3</v>
      </c>
      <c r="AO34" s="549">
        <f>SUMIF(ด้วงงวง!$B$6:$B$75,ทดสอบ!$E34,ด้วงงวง!$I$6:$I$75)</f>
        <v>14</v>
      </c>
      <c r="AP34" s="549">
        <f>SUMIF(ไรสี่ขามะพร้าว!$B$6:$B$75,ทดสอบ!$E34,ไรสี่ขามะพร้าว!$I$6:$I$75)</f>
        <v>0</v>
      </c>
      <c r="AQ34" s="549">
        <f>SUMIF(หนอนพาราซา!$C$6:$C$67,ทดสอบ!$E34,หนอนพาราซา!$J$6:$J$67)</f>
        <v>0</v>
      </c>
      <c r="AR34" s="549">
        <f>SUMIF(หนอนกินใบมะพร้าว!$C$6:$C$67,ทดสอบ!$E34,หนอนกินใบมะพร้าว!$J$6:$J$67)</f>
        <v>0</v>
      </c>
      <c r="AS34" s="565">
        <f t="shared" si="86"/>
        <v>118</v>
      </c>
      <c r="AT34" s="549">
        <f>SUMIF('ด้วงแรด ปาล์ม'!$B$5:$B$73,ทดสอบ!$E34,'ด้วงแรด ปาล์ม'!$F$5:$F$73)</f>
        <v>0</v>
      </c>
      <c r="AU34" s="549">
        <f>SUMIF(หนอนปลอกเล็ก!$B$5:$B$73,ทดสอบ!$E34,หนอนปลอกเล็ก!$F$5:$F$73)</f>
        <v>0</v>
      </c>
      <c r="AV34" s="549">
        <f>SUMIF(ด้วงกุหลาบ!$B$5:$B$73,ทดสอบ!$E34,ด้วงกุหลาบ!$F$5:$F$73)</f>
        <v>0</v>
      </c>
      <c r="AW34" s="549">
        <f>SUMIF(โรคทะลายเน่า!$B$5:$B$73,ทดสอบ!$E34,โรคทะลายเน่า!$F$5:$F$73)</f>
        <v>0</v>
      </c>
      <c r="AX34" s="549">
        <f>SUMIF(โรคลำต้นเน่า!$B$5:$B$73,ทดสอบ!$E34,โรคลำต้นเน่า!$F$5:$F$73)</f>
        <v>0</v>
      </c>
      <c r="AY34" s="549">
        <f>SUMIF('โรคใบจุด ปาล์ม'!$B$5:$B$73,ทดสอบ!$E34,'โรคใบจุด ปาล์ม'!$F$5:$F$73)</f>
        <v>0</v>
      </c>
      <c r="AZ34" s="549">
        <f>SUMIF(โรคก้านทางใบเน่า!$C$5:$C$71,ทดสอบ!$E34,โรคก้านทางใบเน่า!$G$5:$G$71)</f>
        <v>0</v>
      </c>
      <c r="BA34" s="549">
        <f>SUMIF(หนอนหน้าแมว!$B$5:$B$73,ทดสอบ!$E34,หนอนหน้าแมว!$F$5:$F$73)</f>
        <v>0</v>
      </c>
      <c r="BB34" s="551">
        <f>SUMIF('หนอนหัวดำ ปาล์ม'!$B$5:$B$73,ทดสอบ!$E34,'หนอนหัวดำ ปาล์ม'!$F$5:$F$73)</f>
        <v>0</v>
      </c>
      <c r="BC34" s="549">
        <f>SUMIF('โรคใบจุดสาหร่าย ปาล์ม'!$B$5:$B$73,ทดสอบ!$E34,'โรคใบจุดสาหร่าย ปาล์ม'!$F$5:$F$73)</f>
        <v>0</v>
      </c>
      <c r="BD34" s="567">
        <f t="shared" si="87"/>
        <v>0</v>
      </c>
      <c r="BE34" s="549">
        <f>SUMIF(โรครากขาว!$B$5:$B$72,ทดสอบ!$E34,โรครากขาว!$F$5:$F$72)</f>
        <v>0</v>
      </c>
      <c r="BF34" s="549">
        <f>SUMIF(โรคใบร่วงยางพาราชนิดใหม่!$B$5:$B$72,ทดสอบ!$E34,โรคใบร่วงยางพาราชนิดใหม่!$F$5:$F$72)</f>
        <v>0</v>
      </c>
      <c r="BG34" s="549">
        <f>SUMIF(โรคใบร่วงยางพารา!$B$5:$B$72,ทดสอบ!$E34,โรคใบร่วงยางพารา!$F$5:$F$72)</f>
        <v>0</v>
      </c>
      <c r="BH34" s="549">
        <f>SUMIF(โรคราแป้งยางพารา!$B$5:$B$72,ทดสอบ!$E34,โรคราแป้งยางพารา!$F$5:$F$72)</f>
        <v>0</v>
      </c>
      <c r="BI34" s="551">
        <f>SUMIF(โรคเส้นดำยางพารา!$B$5:$B$72,ทดสอบ!$E34,โรคเส้นดำยางพารา!$F$5:$F$72)</f>
        <v>0</v>
      </c>
      <c r="BJ34" s="549">
        <f>SUMIF(โรคหน้ายางแห้ง!$B$5:$B$72,ทดสอบ!$E34,โรคหน้ายางแห้ง!$F$5:$F$72)</f>
        <v>0</v>
      </c>
      <c r="BK34" s="568">
        <f t="shared" si="88"/>
        <v>0</v>
      </c>
      <c r="BL34" s="549">
        <f>SUMIF(โรคราสนิม!$C$5:$C$64,ทดสอบ!$E34,โรคราสนิม!$G$5:$G$64)</f>
        <v>0</v>
      </c>
      <c r="BM34" s="549">
        <f>SUMIF(หนอนกาแฟสีแดง!$C$5:$C$64,ทดสอบ!$E34,หนอนกาแฟสีแดง!$G$5:$G$64)</f>
        <v>0</v>
      </c>
      <c r="BN34" s="549">
        <v>0</v>
      </c>
      <c r="BO34" s="549">
        <f ca="1">SUMIF(หนอนเจาะกิ่งลำต้น!$C$5:$C488,ทดสอบ!$E34,หนอนเจาะกิ่งลำต้น!$G$5:$G$64)</f>
        <v>0</v>
      </c>
      <c r="BP34" s="551">
        <f>SUMIF(มอดเจาะเมล็ดกาแฟ!$C$5:$C$64,ทดสอบ!$E34,มอดเจาะเมล็ดกาแฟ!$G$5:$G$64)</f>
        <v>0</v>
      </c>
      <c r="BQ34" s="549">
        <f>SUMIF('ด้วงหนวดยาว (กาแฟ)'!$C$5:$C$64,ทดสอบ!$E34,'ด้วงหนวดยาว (กาแฟ)'!$G$5:$G$64)</f>
        <v>0</v>
      </c>
      <c r="BR34" s="549">
        <f>SUMIF(มอดเจาะผลกาแฟ!$C$5:$C$64,ทดสอบ!$E34,มอดเจาะผลกาแฟ!$G$5:$G$64)</f>
        <v>0</v>
      </c>
      <c r="BS34" s="570">
        <f t="shared" ca="1" si="89"/>
        <v>0</v>
      </c>
      <c r="BT34" s="549">
        <f>SUMIF(เพลี้ยแป้งมัน!$B$5:$B$59,ทดสอบ!$E34,เพลี้ยแป้งมัน!$H$5:$H$59)</f>
        <v>15</v>
      </c>
      <c r="BU34" s="551">
        <f>SUMIF('โรคใบไหม้ (มัน)'!$B$5:$B$58,ทดสอบ!$E34,'โรคใบไหม้ (มัน)'!$H$5:$H$58)</f>
        <v>10</v>
      </c>
      <c r="BV34" s="549">
        <f>SUMIF(ไรแดง!$B$5:$B$59,ทดสอบ!$E34,ไรแดง!$H$5:$H$59)</f>
        <v>191</v>
      </c>
      <c r="BW34" s="549"/>
      <c r="BX34" s="549"/>
      <c r="BY34" s="549"/>
      <c r="BZ34" s="549"/>
      <c r="CA34" s="549"/>
      <c r="CB34" s="549">
        <f>SUMIF(โรคโคนเน่าหัวเน่า!$B$5:$B$59,ทดสอบ!$E34,โรคโคนเน่าหัวเน่า!$H$5:$H$59)</f>
        <v>0</v>
      </c>
      <c r="CC34" s="549"/>
      <c r="CD34" s="549">
        <f>SUMIF(โรคพุ่มแจ้!$B$5:$B$58,ทดสอบ!$E34,โรคพุ่มแจ้!$H$5:$H$58)</f>
        <v>70</v>
      </c>
      <c r="CE34" s="549">
        <f>SUMIF(โรคใบด่างมันสำปะหลัง!$B$5:$B$59,ทดสอบ!$E34,โรคใบด่างมันสำปะหลัง!$H$5:$H$59)</f>
        <v>29351.9</v>
      </c>
      <c r="CF34" s="563">
        <f t="shared" si="90"/>
        <v>29637.9</v>
      </c>
      <c r="CG34" s="549">
        <f>SUMIF(หนอนกออ้อย!$B$5:$B$48,ทดสอบ!$E34,หนอนกออ้อย!$G$5:$G$48)</f>
        <v>0</v>
      </c>
      <c r="CH34" s="549">
        <f>SUMIF('ด้วงหนวดยาว อ้อย'!$B$5:$B$48,ทดสอบ!$E34,'ด้วงหนวดยาว อ้อย'!$G$5:$G$48)</f>
        <v>152</v>
      </c>
      <c r="CI34" s="549"/>
      <c r="CJ34" s="549"/>
      <c r="CK34" s="549"/>
      <c r="CL34" s="549"/>
      <c r="CM34" s="549"/>
      <c r="CN34" s="549"/>
      <c r="CO34" s="549"/>
      <c r="CP34" s="549"/>
      <c r="CQ34" s="549"/>
      <c r="CR34" s="549"/>
      <c r="CS34" s="549">
        <f>SUMIF('โรคแส้ดำ อ้อย '!$B$5:$B$48,ทดสอบ!$E34,'โรคแส้ดำ อ้อย '!$G$5:$G$48)</f>
        <v>109</v>
      </c>
      <c r="CT34" s="549">
        <f>SUMIF('โรคใบขาว อ้อย'!$B$5:$B$48,ทดสอบ!$E34,'โรคใบขาว อ้อย'!$G$5:$G$48)</f>
        <v>0</v>
      </c>
      <c r="CU34" s="549"/>
      <c r="CV34" s="565">
        <f t="shared" si="91"/>
        <v>261</v>
      </c>
      <c r="CW34" s="549"/>
      <c r="CX34" s="549">
        <f>SUMIF('หนอนกระทู้ข้าวโพดลายจุด (FAW)'!$B$5:$B$54,ทดสอบ!$E34,'หนอนกระทู้ข้าวโพดลายจุด (FAW)'!$F$5:$F$54)</f>
        <v>0</v>
      </c>
      <c r="CY34" s="549">
        <f>SUMIF(โรคฝักเน่า!$C$5:$C$57,ทดสอบ!$E34,โรคฝักเน่า!$G$5:$G$57)</f>
        <v>0</v>
      </c>
      <c r="CZ34" s="549"/>
      <c r="DA34" s="549"/>
      <c r="DB34" s="549"/>
      <c r="DC34" s="549"/>
      <c r="DD34" s="549"/>
      <c r="DE34" s="549"/>
      <c r="DF34" s="572">
        <f t="shared" si="92"/>
        <v>0</v>
      </c>
      <c r="DG34" s="549">
        <f>SUMIF(โรคเหี่ยว!$B$5:$B$65,ทดสอบ!$E34,โรคเหี่ยว!$E$5:$E$65)</f>
        <v>0</v>
      </c>
      <c r="DH34" s="549"/>
      <c r="DI34" s="549"/>
      <c r="DJ34" s="549"/>
      <c r="DK34" s="549"/>
      <c r="DL34" s="574">
        <f t="shared" si="93"/>
        <v>0</v>
      </c>
      <c r="DM34" s="549"/>
      <c r="DN34" s="549"/>
      <c r="DO34" s="549"/>
      <c r="DP34" s="549"/>
      <c r="DQ34" s="549"/>
      <c r="DR34" s="550">
        <f t="shared" si="94"/>
        <v>0</v>
      </c>
      <c r="DS34" s="549"/>
      <c r="DT34" s="549"/>
      <c r="DU34" s="549">
        <f>SUMIF('เพลี้ยไฟ ทุเรียน'!$B$5:$B$81,ทดสอบ!$E34,'เพลี้ยไฟ ทุเรียน'!$F$5:$F$81)</f>
        <v>0</v>
      </c>
      <c r="DV34" s="549">
        <f>SUMIF('เพลี้ยแป้ง ทุเรียน'!$B$5:$B$81,ทดสอบ!$E34,'เพลี้ยแป้ง ทุเรียน'!$F$5:$F$81)</f>
        <v>0</v>
      </c>
      <c r="DW34" s="549">
        <f>SUMIF(เพลี้ยไก่แจ้ทุเรียน!$B$5:$B$81,ทดสอบ!$E34,เพลี้ยไก่แจ้ทุเรียน!$F$5:$F$81)</f>
        <v>0</v>
      </c>
      <c r="DX34" s="549">
        <f>SUMIF(เพลี้ยหอยเกล็ด!$B$5:$B$81,ทดสอบ!$E34,เพลี้ยหอยเกล็ด!$F$5:$F$81)</f>
        <v>0</v>
      </c>
      <c r="DY34" s="549">
        <f>SUMIF(เพลี้ยจั๊กจั่นฝอย!$B$5:$B$81,ทดสอบ!$E34,เพลี้ยจั๊กจั่นฝอย!$F$5:$F$81)</f>
        <v>0</v>
      </c>
      <c r="DZ34" s="549">
        <f>SUMIF(หนอนเจาะเมล็ดทุเรียน!$B$5:$B$81,ทดสอบ!$E34,หนอนเจาะเมล็ดทุเรียน!$F$5:$F$81)</f>
        <v>0</v>
      </c>
      <c r="EA34" s="549">
        <f>SUMIF(ไรแดงทุเรียน!$B$5:$B$81,ทดสอบ!$E34,ไรแดงทุเรียน!$F$5:$F$81)</f>
        <v>0</v>
      </c>
      <c r="EB34" s="549"/>
      <c r="EC34" s="549">
        <f>SUMIF(โรครากเน่าโคนเน่า!$B$5:$B$81,ทดสอบ!$E34,โรครากเน่าโคนเน่า!$F$5:$F$81)</f>
        <v>0</v>
      </c>
      <c r="ED34" s="549">
        <f>SUMIF('โรคราดำ ทุเรียน'!$B$5:$B$81,ทดสอบ!$E34,'โรคราดำ ทุเรียน'!$F$5:$F$81)</f>
        <v>0</v>
      </c>
      <c r="EE34" s="549"/>
      <c r="EF34" s="549">
        <f>SUMIF(โรคผลเน่า!$B$6:$B$82,ทดสอบ!$E34,โรคผลเน่า!$F$6:$F$82)</f>
        <v>0</v>
      </c>
      <c r="EG34" s="549">
        <f>SUMIF(โรคราสีชมพู!$B$5:$B$81,ทดสอบ!$E34,โรคราสีชมพู!$F$5:$F$81)</f>
        <v>0</v>
      </c>
      <c r="EH34" s="549">
        <f>SUMIF(โรคใบติดหรือใบไหม้!$B$5:$B$81,ทดสอบ!$E34,โรคใบติดหรือใบไหม้!$F$5:$F$81)</f>
        <v>0</v>
      </c>
      <c r="EI34" s="549"/>
      <c r="EJ34" s="549">
        <f>SUMIF('โรคใบจุดสาหร่าย (durian)'!$B$5:$B$81,ทดสอบ!$E34,'โรคใบจุดสาหร่าย (durian)'!$F$5:$F$81)</f>
        <v>0</v>
      </c>
      <c r="EK34" s="549">
        <f>SUMIF(มอดเจาะลำต้นทุเรียน!$B$5:$B$81,ทดสอบ!$E34,มอดเจาะลำต้นทุเรียน!$F$5:$F$81)</f>
        <v>0</v>
      </c>
      <c r="EL34" s="549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549">
        <f>SUMIF(หนอนกินใบทุเรียน!$B$5:$B$81,ทดสอบ!$E34,หนอนกินใบทุเรียน!$F$5:$F$81)</f>
        <v>0</v>
      </c>
      <c r="EN34" s="549">
        <f>SUMIF(โรคกิ่งแห้งทุเรียน!$B$5:$B$81,ทดสอบ!$E34,โรคกิ่งแห้งทุเรียน!$F$5:$F$81)</f>
        <v>0</v>
      </c>
      <c r="EO34" s="551">
        <f>SUMIF(โรคแอนแทรกโนสทุเรียน!$B$5:$B$81,ทดสอบ!$E34,โรคแอนแทรกโนสทุเรียน!$F$5:$F$81)</f>
        <v>0</v>
      </c>
      <c r="EP34" s="549">
        <f>SUMIF(หนอนเจาะผล!$B$5:$B$81,ทดสอบ!$E34,หนอนเจาะผล!$F$5:$F$81)</f>
        <v>0</v>
      </c>
      <c r="EQ34" s="563">
        <f t="shared" ca="1" si="95"/>
        <v>0</v>
      </c>
      <c r="ER34" s="549"/>
      <c r="ES34" s="549">
        <f>SUMIF('เพลี้ยไฟ (เงาะ)'!$B$5:$B$76,ทดสอบ!$E34,'เพลี้ยไฟ (เงาะ)'!$F$5:$F$76)</f>
        <v>0</v>
      </c>
      <c r="ET34" s="517">
        <f>SUMIF('เพลี้ยแป้ง (เงาะ)'!$B$5:$B$75,ทดสอบ!$E34,'เพลี้ยแป้ง (เงาะ)'!$F$5:$F$75)</f>
        <v>0</v>
      </c>
      <c r="EU34" s="549">
        <f>SUMIF(หนอนคืบกินใบ!$B$5:$B$75,ทดสอบ!$E34,หนอนคืบกินใบ!$F$5:$F$75)</f>
        <v>0</v>
      </c>
      <c r="EV34" s="549">
        <f>SUMIF('โรคราแป้ง (เงาะ)'!$B$5:$B$75,ทดสอบ!$E34,'โรคราแป้ง (เงาะ)'!$F$5:$F$75)</f>
        <v>0</v>
      </c>
      <c r="EW34" s="549"/>
      <c r="EX34" s="549">
        <f>SUMIF('โรคขอบใบแห้ง (เงาะ)'!$B$5:$B$76,ทดสอบ!$E34,'โรคขอบใบแห้ง (เงาะ)'!$F$5:$F$76)</f>
        <v>0</v>
      </c>
      <c r="EY34" s="549">
        <f>SUMIF(หนอนกินช่อดอก!$B$5:$B$76,ทดสอบ!$E34,หนอนกินช่อดอก!$F$5:$F$76)</f>
        <v>0</v>
      </c>
      <c r="EZ34" s="549">
        <f>SUMIF('โรคใบจุดสาหร่าย(เงาะ)'!$B$5:$B$75,ทดสอบ!$E34,'โรคใบจุดสาหร่าย(เงาะ)'!$F$5:$F$75)</f>
        <v>0</v>
      </c>
      <c r="FA34" s="567">
        <f t="shared" si="96"/>
        <v>0</v>
      </c>
      <c r="FB34" s="549">
        <f>SUMIF('เพลี้ยไฟ (mangosteen)'!$B$5:$B$69,ทดสอบ!$E34,'เพลี้ยไฟ (mangosteen)'!$F$5:$F$69)</f>
        <v>0</v>
      </c>
      <c r="FC34" s="549">
        <f>SUMIF(หนอนชอนใบ!$B$5:$B$69,ทดสอบ!$E34,หนอนชอนใบ!$F$5:$F$69)</f>
        <v>0</v>
      </c>
      <c r="FD34" s="549">
        <f>SUMIF(หนอนกินใบ!$B$5:$B$69,ทดสอบ!$E34,หนอนกินใบ!$F$5:$F$69)</f>
        <v>0</v>
      </c>
      <c r="FE34" s="549">
        <f>SUMIF('ไรแดง(มังคุด)'!$B$5:$B$76,ทดสอบ!$E34,'ไรแดง(มังคุด)'!$F$5:$F$76)</f>
        <v>0</v>
      </c>
      <c r="FF34" s="549">
        <f>SUMIF(โรคแอนแทรคโนส!$B$5:$B$76,ทดสอบ!$E34,โรคแอนแทรคโนส!$F$5:$F$76)</f>
        <v>0</v>
      </c>
      <c r="FG34" s="549">
        <f>SUMIF('โรคใบจุดสาหร่าย (mangosteen)'!$B$5:$B$69,ทดสอบ!$E34,'โรคใบจุดสาหร่าย (mangosteen)'!$F$5:$F$69)</f>
        <v>0</v>
      </c>
      <c r="FH34" s="549">
        <f>SUMIF(โรคใบแห้งและขอบใบแห้ง!$B$5:$B$76,ทดสอบ!$E34,โรคใบแห้งและขอบใบแห้ง!$F$5:$F$76)</f>
        <v>0</v>
      </c>
      <c r="FI34" s="549">
        <f>SUMIF(เพลี้ยแป้ง!$B$5:$B$76,ทดสอบ!$E34,เพลี้ยแป้ง!$F$5:$F$76)</f>
        <v>0</v>
      </c>
      <c r="FJ34" s="549">
        <f>SUMIF('โรคใบจุด (mangosteen)'!$B$5:$B$69,ทดสอบ!$E34,'โรคใบจุด (mangosteen)'!$F$5:$F$69)</f>
        <v>0</v>
      </c>
      <c r="FK34" s="576">
        <f t="shared" si="97"/>
        <v>0</v>
      </c>
      <c r="FL34" s="549">
        <f>SUMIF(โรคพุ่มไม้กวาด!$B$5:$B$79,ทดสอบ!$E34,โรคพุ่มไม้กวาด!$F$5:$F$79)</f>
        <v>0</v>
      </c>
      <c r="FM34" s="549">
        <f>SUMIF('เพลี้ยแป้ง (ลำไย)'!$B$5:$B$76,ทดสอบ!$E34,'เพลี้ยแป้ง (ลำไย)'!$F$5:$F$76)</f>
        <v>0</v>
      </c>
      <c r="FN34" s="549">
        <f>SUMIF('โรคราดำ (ลำไย)'!$B$5:$B$79,ทดสอบ!$E34,'โรคราดำ (ลำไย)'!$F$5:$F$79)</f>
        <v>0</v>
      </c>
      <c r="FO34" s="549">
        <f>SUMIF('หนอนคืบกินใบ (ลำไย)'!$B$5:$B$76,ทดสอบ!$E34,'หนอนคืบกินใบ (ลำไย)'!$F$5:$F$76)</f>
        <v>0</v>
      </c>
      <c r="FP34" s="549">
        <f>SUMIF(ไรกำมะหยี่!$B$5:$B$79,ทดสอบ!$E34,ไรกำมะหยี่!$F$5:$F$79)</f>
        <v>0</v>
      </c>
      <c r="FQ34" s="549">
        <f>SUMIF(หนอนม้วนใบ!$B$5:$B$79,ทดสอบ!$E34,หนอนม้วนใบ!$F$5:$F$79)</f>
        <v>0</v>
      </c>
      <c r="FR34" s="549">
        <f>SUMIF(หนอนเจาะกิ่งและลำต้น!$B$5:$B$80,ทดสอบ!$E34,หนอนเจาะกิ่งและลำต้น!$F$5:$F$80)</f>
        <v>0</v>
      </c>
      <c r="FS34" s="549">
        <f>SUMIF(เพลี้ยไฟลำไย!$B$5:$B$76,ทดสอบ!$E34,เพลี้ยไฟลำไย!$F$5:$F$76)</f>
        <v>0</v>
      </c>
      <c r="FT34" s="549">
        <f>SUMIF(หนอนกินดอกลำไย!$B$5:$B$76,ทดสอบ!$E34,หนอนกินดอกลำไย!$F$5:$F$76)</f>
        <v>0</v>
      </c>
      <c r="FU34" s="549">
        <f>SUMIF(มวนลำไย!$B$5:$B$79,ทดสอบ!$E34,มวนลำไย!$F$5:$F$79)</f>
        <v>0</v>
      </c>
      <c r="FV34" s="578">
        <f t="shared" si="98"/>
        <v>0</v>
      </c>
      <c r="FW34" s="550">
        <f t="shared" ca="1" si="99"/>
        <v>32686.65</v>
      </c>
      <c r="FX34" s="353">
        <f t="shared" ca="1" si="6"/>
        <v>32686.65</v>
      </c>
      <c r="FY34" s="319">
        <f t="shared" ca="1" si="31"/>
        <v>0</v>
      </c>
    </row>
    <row r="35" spans="1:181" s="110" customFormat="1" x14ac:dyDescent="0.55000000000000004">
      <c r="A35" s="303">
        <v>0</v>
      </c>
      <c r="B35" s="303">
        <f t="shared" ca="1" si="83"/>
        <v>1</v>
      </c>
      <c r="C35" s="303">
        <f ca="1">IF(B35=1,SUBTOTAL(2,$B$28:B35),"")</f>
        <v>8</v>
      </c>
      <c r="D35" s="279">
        <f t="shared" ca="1" si="84"/>
        <v>8</v>
      </c>
      <c r="E35" s="280" t="s">
        <v>141</v>
      </c>
      <c r="F35" s="295"/>
      <c r="G35" s="295"/>
      <c r="H35" s="295"/>
      <c r="I35" s="295"/>
      <c r="J35" s="291"/>
      <c r="K35" s="549">
        <f>SUMIF(หนอนห่อใบข้าว!$B$5:$B$76,ทดสอบ!$E35,หนอนห่อใบข้าว!$G$5:$G$76)</f>
        <v>0</v>
      </c>
      <c r="L35" s="549">
        <f>SUMIF(เพลี้ยกระโดดหลังขาว!$B$5:$B$76,ทดสอบ!$E35,เพลี้ยกระโดดหลังขาว!$G$5:$G$76)</f>
        <v>3</v>
      </c>
      <c r="M35" s="549">
        <f>SUMIF(โรคไหม้ข้าว!$B$5:$B$76,ทดสอบ!$E35,โรคไหม้ข้าว!$G$5:$G$76)</f>
        <v>2</v>
      </c>
      <c r="N35" s="549">
        <f>SUMIF(แมลงหวี่ขาว!$B$5:$B$76,ทดสอบ!$E35,แมลงหวี่ขาว!$G$5:$G$76)</f>
        <v>0</v>
      </c>
      <c r="O35" s="549">
        <f>SUMIF(เพลี้ยกระโดดสีน้ำตาล!$B$5:$B$77,ทดสอบ!$E35,เพลี้ยกระโดดสีน้ำตาล!$G$5:$G$77)</f>
        <v>25</v>
      </c>
      <c r="P35" s="549">
        <f>SUMIF(แมลงสิง!$B$5:$B$81,ทดสอบ!$E35,แมลงสิง!$G$5:$G$81)</f>
        <v>0</v>
      </c>
      <c r="Q35" s="549">
        <f>SUMIF(เพลี้ยไฟ!$B$5:$B$76,ทดสอบ!$E35,เพลี้ยไฟ!$G$5:$G$76)</f>
        <v>0</v>
      </c>
      <c r="R35" s="549">
        <f>SUMIF(แมลงดำหนาม1!$B$5:$B$81,ทดสอบ!$E35,แมลงดำหนาม1!$G$5:$G$81)</f>
        <v>0</v>
      </c>
      <c r="S35" s="549">
        <f>SUMIF(โรคขอบใบแห้ง!$B$5:$B$78,ทดสอบ!$E35,โรคขอบใบแห้ง!$G$5:$G$78)</f>
        <v>0</v>
      </c>
      <c r="T35" s="549">
        <f>SUMIF(โรคกาบใบแห้ง!$B$5:$B$81,ทดสอบ!$E35,โรคกาบใบแห้ง!$G$5:$G$81)</f>
        <v>0</v>
      </c>
      <c r="U35" s="549">
        <f>SUMIF(โรคใบจุดสีน้ำตาล!$B$5:$B$77,ทดสอบ!$E35,โรคใบจุดสีน้ำตาล!$G$5:$G$77)</f>
        <v>0</v>
      </c>
      <c r="V35" s="549">
        <f>SUMIF(หนอนกระทู้กล้า!$B$5:$B$76,ทดสอบ!$E35,หนอนกระทู้กล้า!$G$5:$G$76)</f>
        <v>0</v>
      </c>
      <c r="W35" s="549">
        <f>SUMIF(โรคใบขีดโปร่งแสง!$B$5:$B$81,ทดสอบ!$E35,โรคใบขีดโปร่งแสง!$G$5:$G$81)</f>
        <v>0</v>
      </c>
      <c r="X35" s="549">
        <f>SUMIF(โรคใบขีดสีน้ำตาล!$B$5:$B$77,ทดสอบ!$E35,โรคใบขีดสีน้ำตาล!$G$5:$G$77)</f>
        <v>0</v>
      </c>
      <c r="Y35" s="549">
        <f>SUMIF(หนอนกัดใบข้าว!$B$5:$B$81,ทดสอบ!$E35,หนอนกัดใบข้าว!$G$5:$G$81)</f>
        <v>0</v>
      </c>
      <c r="Z35" s="549">
        <f>SUMIF(แมลงหล่า!$B$5:$B$81,ทดสอบ!$E35,แมลงหล่า!$G$5:$G$81)</f>
        <v>0</v>
      </c>
      <c r="AA35" s="549">
        <f>SUMIF(แมลงบั่ว!$B$5:$B$77,ทดสอบ!$E35,แมลงบั่ว!$G$5:$G$77)</f>
        <v>0</v>
      </c>
      <c r="AB35" s="549">
        <f>SUMIF(โรคเมล็ดด่าง!$B$5:$B$81,ทดสอบ!$E35,โรคเมล็ดด่าง!$G$5:$G$81)</f>
        <v>0</v>
      </c>
      <c r="AC35" s="549">
        <f>SUMIF(ด้วงดำ!$B$5:$B$81,ทดสอบ!$E35,ด้วงดำ!$G$5:$G$81)</f>
        <v>0</v>
      </c>
      <c r="AD35" s="549">
        <f>SUMIF(ตั๊กแตนหนวดสั้น!$B$5:$B$81,ทดสอบ!$E35,ตั๊กแตนหนวดสั้น!$G$5:$G$81)</f>
        <v>0</v>
      </c>
      <c r="AE35" s="549">
        <f>SUMIF(หนอนกอข้าว!$B$5:$B$77,ทดสอบ!$E35,หนอนกอข้าว!$G$5:$G$77)</f>
        <v>64</v>
      </c>
      <c r="AF35" s="549">
        <f>SUMIF(หนอนกระทู้ข้าว!$B$5:$B$81,ทดสอบ!$E35,หนอนกระทู้ข้าว!$G$5:$G$81)</f>
        <v>0</v>
      </c>
      <c r="AG35" s="549">
        <f>SUMIF(โรคกาบใบเน่า!$B$5:$B$81,ทดสอบ!$E35,โรคกาบใบเน่า!$G$5:$G$81)</f>
        <v>0</v>
      </c>
      <c r="AH35" s="549">
        <f>SUMIF(เพลี้ยจั๊กจั่นสีเขียว!$B$5:$B$80,ทดสอบ!$E35,เพลี้ยจั๊กจั่นสีเขียว!$G$5:$G$80)</f>
        <v>12</v>
      </c>
      <c r="AI35" s="549">
        <f>SUMIF(หอยเชอรี่!$B$5:$B$81,ทดสอบ!$E35,หอยเชอรี่!$G$5:$G$81)</f>
        <v>0</v>
      </c>
      <c r="AJ35" s="549">
        <f>SUMIF(โรคใบสีส้ม!$B$5:$B$77,ทดสอบ!$E35,โรคใบสีส้ม!$G$5:$G$77)</f>
        <v>0</v>
      </c>
      <c r="AK35" s="563">
        <f t="shared" si="85"/>
        <v>106</v>
      </c>
      <c r="AL35" s="549">
        <f>SUMIF(หนอนหัวดำ!$B$6:$B$75,ทดสอบ!$E35,หนอนหัวดำ!$M$6:$M$75)</f>
        <v>0</v>
      </c>
      <c r="AM35" s="517">
        <f>SUMIF(แมลงดำหนาม!$B$6:$B$75,ทดสอบ!$E35,แมลงดำหนาม!$M$6:$M$75)</f>
        <v>0</v>
      </c>
      <c r="AN35" s="549">
        <f>SUMIF('ด้วงแรด มะพร้าว'!$B$6:$B$75,ทดสอบ!$E35,'ด้วงแรด มะพร้าว'!$I$6:$I$75)</f>
        <v>0</v>
      </c>
      <c r="AO35" s="549">
        <f>SUMIF(ด้วงงวง!$B$6:$B$75,ทดสอบ!$E35,ด้วงงวง!$I$6:$I$75)</f>
        <v>0</v>
      </c>
      <c r="AP35" s="549">
        <f>SUMIF(ไรสี่ขามะพร้าว!$B$6:$B$75,ทดสอบ!$E35,ไรสี่ขามะพร้าว!$I$6:$I$75)</f>
        <v>0</v>
      </c>
      <c r="AQ35" s="549">
        <f>SUMIF(หนอนพาราซา!$C$6:$C$67,ทดสอบ!$E35,หนอนพาราซา!$J$6:$J$67)</f>
        <v>0</v>
      </c>
      <c r="AR35" s="549">
        <f>SUMIF(หนอนกินใบมะพร้าว!$C$6:$C$67,ทดสอบ!$E35,หนอนกินใบมะพร้าว!$J$6:$J$67)</f>
        <v>0</v>
      </c>
      <c r="AS35" s="565">
        <f t="shared" si="86"/>
        <v>0</v>
      </c>
      <c r="AT35" s="549">
        <f>SUMIF('ด้วงแรด ปาล์ม'!$B$5:$B$73,ทดสอบ!$E35,'ด้วงแรด ปาล์ม'!$F$5:$F$73)</f>
        <v>0</v>
      </c>
      <c r="AU35" s="549">
        <f>SUMIF(หนอนปลอกเล็ก!$B$5:$B$73,ทดสอบ!$E35,หนอนปลอกเล็ก!$F$5:$F$73)</f>
        <v>0</v>
      </c>
      <c r="AV35" s="549">
        <f>SUMIF(ด้วงกุหลาบ!$B$5:$B$73,ทดสอบ!$E35,ด้วงกุหลาบ!$F$5:$F$73)</f>
        <v>0</v>
      </c>
      <c r="AW35" s="549">
        <f>SUMIF(โรคทะลายเน่า!$B$5:$B$73,ทดสอบ!$E35,โรคทะลายเน่า!$F$5:$F$73)</f>
        <v>0</v>
      </c>
      <c r="AX35" s="549">
        <f>SUMIF(โรคลำต้นเน่า!$B$5:$B$73,ทดสอบ!$E35,โรคลำต้นเน่า!$F$5:$F$73)</f>
        <v>0</v>
      </c>
      <c r="AY35" s="549">
        <f>SUMIF('โรคใบจุด ปาล์ม'!$B$5:$B$73,ทดสอบ!$E35,'โรคใบจุด ปาล์ม'!$F$5:$F$73)</f>
        <v>0</v>
      </c>
      <c r="AZ35" s="549">
        <f>SUMIF(โรคก้านทางใบเน่า!$C$5:$C$71,ทดสอบ!$E35,โรคก้านทางใบเน่า!$G$5:$G$71)</f>
        <v>0</v>
      </c>
      <c r="BA35" s="549">
        <f>SUMIF(หนอนหน้าแมว!$B$5:$B$73,ทดสอบ!$E35,หนอนหน้าแมว!$F$5:$F$73)</f>
        <v>0</v>
      </c>
      <c r="BB35" s="551">
        <f>SUMIF('หนอนหัวดำ ปาล์ม'!$B$5:$B$73,ทดสอบ!$E35,'หนอนหัวดำ ปาล์ม'!$F$5:$F$73)</f>
        <v>0</v>
      </c>
      <c r="BC35" s="549">
        <f>SUMIF('โรคใบจุดสาหร่าย ปาล์ม'!$B$5:$B$73,ทดสอบ!$E35,'โรคใบจุดสาหร่าย ปาล์ม'!$F$5:$F$73)</f>
        <v>0</v>
      </c>
      <c r="BD35" s="567">
        <f t="shared" si="87"/>
        <v>0</v>
      </c>
      <c r="BE35" s="549">
        <f>SUMIF(โรครากขาว!$B$5:$B$72,ทดสอบ!$E35,โรครากขาว!$F$5:$F$72)</f>
        <v>0</v>
      </c>
      <c r="BF35" s="549">
        <f>SUMIF(โรคใบร่วงยางพาราชนิดใหม่!$B$5:$B$72,ทดสอบ!$E35,โรคใบร่วงยางพาราชนิดใหม่!$F$5:$F$72)</f>
        <v>0</v>
      </c>
      <c r="BG35" s="549">
        <f>SUMIF(โรคใบร่วงยางพารา!$B$5:$B$72,ทดสอบ!$E35,โรคใบร่วงยางพารา!$F$5:$F$72)</f>
        <v>0</v>
      </c>
      <c r="BH35" s="549">
        <f>SUMIF(โรคราแป้งยางพารา!$B$5:$B$72,ทดสอบ!$E35,โรคราแป้งยางพารา!$F$5:$F$72)</f>
        <v>0</v>
      </c>
      <c r="BI35" s="551">
        <f>SUMIF(โรคเส้นดำยางพารา!$B$5:$B$72,ทดสอบ!$E35,โรคเส้นดำยางพารา!$F$5:$F$72)</f>
        <v>0</v>
      </c>
      <c r="BJ35" s="549">
        <f>SUMIF(โรคหน้ายางแห้ง!$B$5:$B$72,ทดสอบ!$E35,โรคหน้ายางแห้ง!$F$5:$F$72)</f>
        <v>0</v>
      </c>
      <c r="BK35" s="568">
        <f t="shared" si="88"/>
        <v>0</v>
      </c>
      <c r="BL35" s="549">
        <f>SUMIF(โรคราสนิม!$C$5:$C$64,ทดสอบ!$E35,โรคราสนิม!$G$5:$G$64)</f>
        <v>0</v>
      </c>
      <c r="BM35" s="549">
        <f>SUMIF(หนอนกาแฟสีแดง!$C$5:$C$64,ทดสอบ!$E35,หนอนกาแฟสีแดง!$G$5:$G$64)</f>
        <v>0</v>
      </c>
      <c r="BN35" s="549">
        <v>0</v>
      </c>
      <c r="BO35" s="549">
        <f ca="1">SUMIF(หนอนเจาะกิ่งลำต้น!$C$5:$C489,ทดสอบ!$E35,หนอนเจาะกิ่งลำต้น!$G$5:$G$64)</f>
        <v>0</v>
      </c>
      <c r="BP35" s="551">
        <f>SUMIF(มอดเจาะเมล็ดกาแฟ!$C$5:$C$64,ทดสอบ!$E35,มอดเจาะเมล็ดกาแฟ!$G$5:$G$64)</f>
        <v>0</v>
      </c>
      <c r="BQ35" s="549">
        <f>SUMIF('ด้วงหนวดยาว (กาแฟ)'!$C$5:$C$64,ทดสอบ!$E35,'ด้วงหนวดยาว (กาแฟ)'!$G$5:$G$64)</f>
        <v>0</v>
      </c>
      <c r="BR35" s="549">
        <f>SUMIF(มอดเจาะผลกาแฟ!$C$5:$C$64,ทดสอบ!$E35,มอดเจาะผลกาแฟ!$G$5:$G$64)</f>
        <v>0</v>
      </c>
      <c r="BS35" s="570">
        <f t="shared" ca="1" si="89"/>
        <v>0</v>
      </c>
      <c r="BT35" s="549">
        <f>SUMIF(เพลี้ยแป้งมัน!$B$5:$B$59,ทดสอบ!$E35,เพลี้ยแป้งมัน!$H$5:$H$59)</f>
        <v>0</v>
      </c>
      <c r="BU35" s="551">
        <f>SUMIF('โรคใบไหม้ (มัน)'!$B$5:$B$58,ทดสอบ!$E35,'โรคใบไหม้ (มัน)'!$H$5:$H$58)</f>
        <v>0</v>
      </c>
      <c r="BV35" s="549">
        <f>SUMIF(ไรแดง!$B$5:$B$59,ทดสอบ!$E35,ไรแดง!$H$5:$H$59)</f>
        <v>4</v>
      </c>
      <c r="BW35" s="549"/>
      <c r="BX35" s="549"/>
      <c r="BY35" s="549"/>
      <c r="BZ35" s="549"/>
      <c r="CA35" s="549"/>
      <c r="CB35" s="549">
        <f>SUMIF(โรคโคนเน่าหัวเน่า!$B$5:$B$59,ทดสอบ!$E35,โรคโคนเน่าหัวเน่า!$H$5:$H$59)</f>
        <v>0</v>
      </c>
      <c r="CC35" s="549"/>
      <c r="CD35" s="549">
        <f>SUMIF(โรคพุ่มแจ้!$B$5:$B$58,ทดสอบ!$E35,โรคพุ่มแจ้!$H$5:$H$58)</f>
        <v>0</v>
      </c>
      <c r="CE35" s="549">
        <f>SUMIF(โรคใบด่างมันสำปะหลัง!$B$5:$B$59,ทดสอบ!$E35,โรคใบด่างมันสำปะหลัง!$H$5:$H$59)</f>
        <v>7956</v>
      </c>
      <c r="CF35" s="563">
        <f t="shared" si="90"/>
        <v>7960</v>
      </c>
      <c r="CG35" s="549">
        <f>SUMIF(หนอนกออ้อย!$B$5:$B$48,ทดสอบ!$E35,หนอนกออ้อย!$G$5:$G$48)</f>
        <v>0</v>
      </c>
      <c r="CH35" s="549">
        <f>SUMIF('ด้วงหนวดยาว อ้อย'!$B$5:$B$48,ทดสอบ!$E35,'ด้วงหนวดยาว อ้อย'!$G$5:$G$48)</f>
        <v>0</v>
      </c>
      <c r="CI35" s="549"/>
      <c r="CJ35" s="549"/>
      <c r="CK35" s="549"/>
      <c r="CL35" s="549"/>
      <c r="CM35" s="549"/>
      <c r="CN35" s="549"/>
      <c r="CO35" s="549"/>
      <c r="CP35" s="549"/>
      <c r="CQ35" s="549"/>
      <c r="CR35" s="549"/>
      <c r="CS35" s="549">
        <f>SUMIF('โรคแส้ดำ อ้อย '!$B$5:$B$48,ทดสอบ!$E35,'โรคแส้ดำ อ้อย '!$G$5:$G$48)</f>
        <v>0</v>
      </c>
      <c r="CT35" s="549">
        <f>SUMIF('โรคใบขาว อ้อย'!$B$5:$B$48,ทดสอบ!$E35,'โรคใบขาว อ้อย'!$G$5:$G$48)</f>
        <v>0</v>
      </c>
      <c r="CU35" s="549"/>
      <c r="CV35" s="565">
        <f t="shared" si="91"/>
        <v>0</v>
      </c>
      <c r="CW35" s="549"/>
      <c r="CX35" s="549">
        <f>SUMIF('หนอนกระทู้ข้าวโพดลายจุด (FAW)'!$B$5:$B$54,ทดสอบ!$E35,'หนอนกระทู้ข้าวโพดลายจุด (FAW)'!$F$5:$F$54)</f>
        <v>0</v>
      </c>
      <c r="CY35" s="549">
        <f>SUMIF(โรคฝักเน่า!$C$5:$C$57,ทดสอบ!$E35,โรคฝักเน่า!$G$5:$G$57)</f>
        <v>0</v>
      </c>
      <c r="CZ35" s="549"/>
      <c r="DA35" s="549"/>
      <c r="DB35" s="549"/>
      <c r="DC35" s="549"/>
      <c r="DD35" s="549"/>
      <c r="DE35" s="549"/>
      <c r="DF35" s="572">
        <f t="shared" si="92"/>
        <v>0</v>
      </c>
      <c r="DG35" s="549">
        <f>SUMIF(โรคเหี่ยว!$B$5:$B$65,ทดสอบ!$E35,โรคเหี่ยว!$E$5:$E$65)</f>
        <v>0</v>
      </c>
      <c r="DH35" s="549"/>
      <c r="DI35" s="549"/>
      <c r="DJ35" s="549"/>
      <c r="DK35" s="549"/>
      <c r="DL35" s="574">
        <f t="shared" si="93"/>
        <v>0</v>
      </c>
      <c r="DM35" s="549"/>
      <c r="DN35" s="549"/>
      <c r="DO35" s="549"/>
      <c r="DP35" s="549"/>
      <c r="DQ35" s="549"/>
      <c r="DR35" s="550">
        <f t="shared" si="94"/>
        <v>0</v>
      </c>
      <c r="DS35" s="549"/>
      <c r="DT35" s="549"/>
      <c r="DU35" s="549">
        <f>SUMIF('เพลี้ยไฟ ทุเรียน'!$B$5:$B$81,ทดสอบ!$E35,'เพลี้ยไฟ ทุเรียน'!$F$5:$F$81)</f>
        <v>0</v>
      </c>
      <c r="DV35" s="549">
        <f>SUMIF('เพลี้ยแป้ง ทุเรียน'!$B$5:$B$81,ทดสอบ!$E35,'เพลี้ยแป้ง ทุเรียน'!$F$5:$F$81)</f>
        <v>0</v>
      </c>
      <c r="DW35" s="549">
        <f>SUMIF(เพลี้ยไก่แจ้ทุเรียน!$B$5:$B$81,ทดสอบ!$E35,เพลี้ยไก่แจ้ทุเรียน!$F$5:$F$81)</f>
        <v>0</v>
      </c>
      <c r="DX35" s="549">
        <f>SUMIF(เพลี้ยหอยเกล็ด!$B$5:$B$81,ทดสอบ!$E35,เพลี้ยหอยเกล็ด!$F$5:$F$81)</f>
        <v>0</v>
      </c>
      <c r="DY35" s="549">
        <f>SUMIF(เพลี้ยจั๊กจั่นฝอย!$B$5:$B$81,ทดสอบ!$E35,เพลี้ยจั๊กจั่นฝอย!$F$5:$F$81)</f>
        <v>0</v>
      </c>
      <c r="DZ35" s="549">
        <f>SUMIF(หนอนเจาะเมล็ดทุเรียน!$B$5:$B$81,ทดสอบ!$E35,หนอนเจาะเมล็ดทุเรียน!$F$5:$F$81)</f>
        <v>0</v>
      </c>
      <c r="EA35" s="549">
        <f>SUMIF(ไรแดงทุเรียน!$B$5:$B$81,ทดสอบ!$E35,ไรแดงทุเรียน!$F$5:$F$81)</f>
        <v>0</v>
      </c>
      <c r="EB35" s="549"/>
      <c r="EC35" s="549">
        <f>SUMIF(โรครากเน่าโคนเน่า!$B$5:$B$81,ทดสอบ!$E35,โรครากเน่าโคนเน่า!$F$5:$F$81)</f>
        <v>0</v>
      </c>
      <c r="ED35" s="549">
        <f>SUMIF('โรคราดำ ทุเรียน'!$B$5:$B$81,ทดสอบ!$E35,'โรคราดำ ทุเรียน'!$F$5:$F$81)</f>
        <v>0</v>
      </c>
      <c r="EE35" s="549"/>
      <c r="EF35" s="549">
        <f>SUMIF(โรคผลเน่า!$B$6:$B$82,ทดสอบ!$E35,โรคผลเน่า!$F$6:$F$82)</f>
        <v>0</v>
      </c>
      <c r="EG35" s="549">
        <f>SUMIF(โรคราสีชมพู!$B$5:$B$81,ทดสอบ!$E35,โรคราสีชมพู!$F$5:$F$81)</f>
        <v>0</v>
      </c>
      <c r="EH35" s="549">
        <f>SUMIF(โรคใบติดหรือใบไหม้!$B$5:$B$81,ทดสอบ!$E35,โรคใบติดหรือใบไหม้!$F$5:$F$81)</f>
        <v>0</v>
      </c>
      <c r="EI35" s="549"/>
      <c r="EJ35" s="549">
        <f>SUMIF('โรคใบจุดสาหร่าย (durian)'!$B$5:$B$81,ทดสอบ!$E35,'โรคใบจุดสาหร่าย (durian)'!$F$5:$F$81)</f>
        <v>0</v>
      </c>
      <c r="EK35" s="549">
        <f>SUMIF(มอดเจาะลำต้นทุเรียน!$B$5:$B$81,ทดสอบ!$E35,มอดเจาะลำต้นทุเรียน!$F$5:$F$81)</f>
        <v>0</v>
      </c>
      <c r="EL35" s="549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549">
        <f>SUMIF(หนอนกินใบทุเรียน!$B$5:$B$81,ทดสอบ!$E35,หนอนกินใบทุเรียน!$F$5:$F$81)</f>
        <v>0</v>
      </c>
      <c r="EN35" s="549">
        <f>SUMIF(โรคกิ่งแห้งทุเรียน!$B$5:$B$81,ทดสอบ!$E35,โรคกิ่งแห้งทุเรียน!$F$5:$F$81)</f>
        <v>0</v>
      </c>
      <c r="EO35" s="551">
        <f>SUMIF(โรคแอนแทรกโนสทุเรียน!$B$5:$B$81,ทดสอบ!$E35,โรคแอนแทรกโนสทุเรียน!$F$5:$F$81)</f>
        <v>0</v>
      </c>
      <c r="EP35" s="549">
        <f>SUMIF(หนอนเจาะผล!$B$5:$B$81,ทดสอบ!$E35,หนอนเจาะผล!$F$5:$F$81)</f>
        <v>0</v>
      </c>
      <c r="EQ35" s="563">
        <f t="shared" ca="1" si="95"/>
        <v>0</v>
      </c>
      <c r="ER35" s="549"/>
      <c r="ES35" s="549">
        <f>SUMIF('เพลี้ยไฟ (เงาะ)'!$B$5:$B$76,ทดสอบ!$E35,'เพลี้ยไฟ (เงาะ)'!$F$5:$F$76)</f>
        <v>0</v>
      </c>
      <c r="ET35" s="517">
        <f>SUMIF('เพลี้ยแป้ง (เงาะ)'!$B$5:$B$75,ทดสอบ!$E35,'เพลี้ยแป้ง (เงาะ)'!$F$5:$F$75)</f>
        <v>0</v>
      </c>
      <c r="EU35" s="549">
        <f>SUMIF(หนอนคืบกินใบ!$B$5:$B$75,ทดสอบ!$E35,หนอนคืบกินใบ!$F$5:$F$75)</f>
        <v>0</v>
      </c>
      <c r="EV35" s="549">
        <f>SUMIF('โรคราแป้ง (เงาะ)'!$B$5:$B$75,ทดสอบ!$E35,'โรคราแป้ง (เงาะ)'!$F$5:$F$75)</f>
        <v>0</v>
      </c>
      <c r="EW35" s="549"/>
      <c r="EX35" s="549">
        <f>SUMIF('โรคขอบใบแห้ง (เงาะ)'!$B$5:$B$76,ทดสอบ!$E35,'โรคขอบใบแห้ง (เงาะ)'!$F$5:$F$76)</f>
        <v>0</v>
      </c>
      <c r="EY35" s="549">
        <f>SUMIF(หนอนกินช่อดอก!$B$5:$B$76,ทดสอบ!$E35,หนอนกินช่อดอก!$F$5:$F$76)</f>
        <v>0</v>
      </c>
      <c r="EZ35" s="549">
        <f>SUMIF('โรคใบจุดสาหร่าย(เงาะ)'!$B$5:$B$75,ทดสอบ!$E35,'โรคใบจุดสาหร่าย(เงาะ)'!$F$5:$F$75)</f>
        <v>0</v>
      </c>
      <c r="FA35" s="567">
        <f t="shared" si="96"/>
        <v>0</v>
      </c>
      <c r="FB35" s="549">
        <f>SUMIF('เพลี้ยไฟ (mangosteen)'!$B$5:$B$69,ทดสอบ!$E35,'เพลี้ยไฟ (mangosteen)'!$F$5:$F$69)</f>
        <v>0</v>
      </c>
      <c r="FC35" s="549">
        <f>SUMIF(หนอนชอนใบ!$B$5:$B$69,ทดสอบ!$E35,หนอนชอนใบ!$F$5:$F$69)</f>
        <v>0</v>
      </c>
      <c r="FD35" s="549">
        <f>SUMIF(หนอนกินใบ!$B$5:$B$69,ทดสอบ!$E35,หนอนกินใบ!$F$5:$F$69)</f>
        <v>0</v>
      </c>
      <c r="FE35" s="549">
        <f>SUMIF('ไรแดง(มังคุด)'!$B$5:$B$76,ทดสอบ!$E35,'ไรแดง(มังคุด)'!$F$5:$F$76)</f>
        <v>0</v>
      </c>
      <c r="FF35" s="549">
        <f>SUMIF(โรคแอนแทรคโนส!$B$5:$B$76,ทดสอบ!$E35,โรคแอนแทรคโนส!$F$5:$F$76)</f>
        <v>0</v>
      </c>
      <c r="FG35" s="549">
        <f>SUMIF('โรคใบจุดสาหร่าย (mangosteen)'!$B$5:$B$69,ทดสอบ!$E35,'โรคใบจุดสาหร่าย (mangosteen)'!$F$5:$F$69)</f>
        <v>0</v>
      </c>
      <c r="FH35" s="549">
        <f>SUMIF(โรคใบแห้งและขอบใบแห้ง!$B$5:$B$76,ทดสอบ!$E35,โรคใบแห้งและขอบใบแห้ง!$F$5:$F$76)</f>
        <v>0</v>
      </c>
      <c r="FI35" s="549">
        <f>SUMIF(เพลี้ยแป้ง!$B$5:$B$76,ทดสอบ!$E35,เพลี้ยแป้ง!$F$5:$F$76)</f>
        <v>0</v>
      </c>
      <c r="FJ35" s="549">
        <f>SUMIF('โรคใบจุด (mangosteen)'!$B$5:$B$69,ทดสอบ!$E35,'โรคใบจุด (mangosteen)'!$F$5:$F$69)</f>
        <v>0</v>
      </c>
      <c r="FK35" s="576">
        <f t="shared" si="97"/>
        <v>0</v>
      </c>
      <c r="FL35" s="549">
        <f>SUMIF(โรคพุ่มไม้กวาด!$B$5:$B$79,ทดสอบ!$E35,โรคพุ่มไม้กวาด!$F$5:$F$79)</f>
        <v>0</v>
      </c>
      <c r="FM35" s="549">
        <f>SUMIF('เพลี้ยแป้ง (ลำไย)'!$B$5:$B$76,ทดสอบ!$E35,'เพลี้ยแป้ง (ลำไย)'!$F$5:$F$76)</f>
        <v>0</v>
      </c>
      <c r="FN35" s="549">
        <f>SUMIF('โรคราดำ (ลำไย)'!$B$5:$B$79,ทดสอบ!$E35,'โรคราดำ (ลำไย)'!$F$5:$F$79)</f>
        <v>0</v>
      </c>
      <c r="FO35" s="549">
        <f>SUMIF('หนอนคืบกินใบ (ลำไย)'!$B$5:$B$76,ทดสอบ!$E35,'หนอนคืบกินใบ (ลำไย)'!$F$5:$F$76)</f>
        <v>0</v>
      </c>
      <c r="FP35" s="549">
        <f>SUMIF(ไรกำมะหยี่!$B$5:$B$79,ทดสอบ!$E35,ไรกำมะหยี่!$F$5:$F$79)</f>
        <v>0</v>
      </c>
      <c r="FQ35" s="549">
        <f>SUMIF(หนอนม้วนใบ!$B$5:$B$79,ทดสอบ!$E35,หนอนม้วนใบ!$F$5:$F$79)</f>
        <v>0</v>
      </c>
      <c r="FR35" s="549">
        <f>SUMIF(หนอนเจาะกิ่งและลำต้น!$B$5:$B$80,ทดสอบ!$E35,หนอนเจาะกิ่งและลำต้น!$F$5:$F$80)</f>
        <v>0</v>
      </c>
      <c r="FS35" s="549">
        <f>SUMIF(เพลี้ยไฟลำไย!$B$5:$B$76,ทดสอบ!$E35,เพลี้ยไฟลำไย!$F$5:$F$76)</f>
        <v>0</v>
      </c>
      <c r="FT35" s="549">
        <f>SUMIF(หนอนกินดอกลำไย!$B$5:$B$76,ทดสอบ!$E35,หนอนกินดอกลำไย!$F$5:$F$76)</f>
        <v>0</v>
      </c>
      <c r="FU35" s="549">
        <f>SUMIF(มวนลำไย!$B$5:$B$79,ทดสอบ!$E35,มวนลำไย!$F$5:$F$79)</f>
        <v>0</v>
      </c>
      <c r="FV35" s="578">
        <f t="shared" si="98"/>
        <v>0</v>
      </c>
      <c r="FW35" s="550">
        <f t="shared" ca="1" si="99"/>
        <v>8066</v>
      </c>
      <c r="FX35" s="353">
        <f t="shared" ca="1" si="6"/>
        <v>8066</v>
      </c>
      <c r="FY35" s="319">
        <f t="shared" ca="1" si="31"/>
        <v>0</v>
      </c>
    </row>
    <row r="36" spans="1:181" s="110" customFormat="1" x14ac:dyDescent="0.55000000000000004">
      <c r="A36" s="303">
        <v>0</v>
      </c>
      <c r="B36" s="303">
        <f t="shared" ca="1" si="83"/>
        <v>1</v>
      </c>
      <c r="C36" s="303">
        <f ca="1">IF(B36=1,SUBTOTAL(2,$B$28:B36),"")</f>
        <v>9</v>
      </c>
      <c r="D36" s="279">
        <f t="shared" ca="1" si="84"/>
        <v>9</v>
      </c>
      <c r="E36" s="280" t="s">
        <v>142</v>
      </c>
      <c r="F36" s="295"/>
      <c r="G36" s="628"/>
      <c r="H36" s="295"/>
      <c r="I36" s="295"/>
      <c r="J36" s="291"/>
      <c r="K36" s="549">
        <f>SUMIF(หนอนห่อใบข้าว!$B$5:$B$76,ทดสอบ!$E36,หนอนห่อใบข้าว!$G$5:$G$76)</f>
        <v>0</v>
      </c>
      <c r="L36" s="549">
        <f>SUMIF(เพลี้ยกระโดดหลังขาว!$B$5:$B$76,ทดสอบ!$E36,เพลี้ยกระโดดหลังขาว!$G$5:$G$76)</f>
        <v>0</v>
      </c>
      <c r="M36" s="549">
        <f>SUMIF(โรคไหม้ข้าว!$B$5:$B$76,ทดสอบ!$E36,โรคไหม้ข้าว!$G$5:$G$76)</f>
        <v>30</v>
      </c>
      <c r="N36" s="549">
        <f>SUMIF(แมลงหวี่ขาว!$B$5:$B$76,ทดสอบ!$E36,แมลงหวี่ขาว!$G$5:$G$76)</f>
        <v>0</v>
      </c>
      <c r="O36" s="549">
        <f>SUMIF(เพลี้ยกระโดดสีน้ำตาล!$B$5:$B$77,ทดสอบ!$E36,เพลี้ยกระโดดสีน้ำตาล!$G$5:$G$77)</f>
        <v>0</v>
      </c>
      <c r="P36" s="549">
        <f>SUMIF(แมลงสิง!$B$5:$B$81,ทดสอบ!$E36,แมลงสิง!$G$5:$G$81)</f>
        <v>0</v>
      </c>
      <c r="Q36" s="549">
        <f>SUMIF(เพลี้ยไฟ!$B$5:$B$76,ทดสอบ!$E36,เพลี้ยไฟ!$G$5:$G$76)</f>
        <v>0</v>
      </c>
      <c r="R36" s="549">
        <f>SUMIF(แมลงดำหนาม1!$B$5:$B$81,ทดสอบ!$E36,แมลงดำหนาม1!$G$5:$G$81)</f>
        <v>0</v>
      </c>
      <c r="S36" s="549">
        <f>SUMIF(โรคขอบใบแห้ง!$B$5:$B$78,ทดสอบ!$E36,โรคขอบใบแห้ง!$G$5:$G$78)</f>
        <v>0</v>
      </c>
      <c r="T36" s="549">
        <f>SUMIF(โรคกาบใบแห้ง!$B$5:$B$81,ทดสอบ!$E36,โรคกาบใบแห้ง!$G$5:$G$81)</f>
        <v>0</v>
      </c>
      <c r="U36" s="549">
        <f>SUMIF(โรคใบจุดสีน้ำตาล!$B$5:$B$77,ทดสอบ!$E36,โรคใบจุดสีน้ำตาล!$G$5:$G$77)</f>
        <v>0</v>
      </c>
      <c r="V36" s="549">
        <f>SUMIF(หนอนกระทู้กล้า!$B$5:$B$76,ทดสอบ!$E36,หนอนกระทู้กล้า!$G$5:$G$76)</f>
        <v>0</v>
      </c>
      <c r="W36" s="549">
        <f>SUMIF(โรคใบขีดโปร่งแสง!$B$5:$B$81,ทดสอบ!$E36,โรคใบขีดโปร่งแสง!$G$5:$G$81)</f>
        <v>0</v>
      </c>
      <c r="X36" s="549">
        <f>SUMIF(โรคใบขีดสีน้ำตาล!$B$5:$B$77,ทดสอบ!$E36,โรคใบขีดสีน้ำตาล!$G$5:$G$77)</f>
        <v>0</v>
      </c>
      <c r="Y36" s="549">
        <f>SUMIF(หนอนกัดใบข้าว!$B$5:$B$81,ทดสอบ!$E36,หนอนกัดใบข้าว!$G$5:$G$81)</f>
        <v>0</v>
      </c>
      <c r="Z36" s="549">
        <f>SUMIF(แมลงหล่า!$B$5:$B$81,ทดสอบ!$E36,แมลงหล่า!$G$5:$G$81)</f>
        <v>0</v>
      </c>
      <c r="AA36" s="549">
        <f>SUMIF(แมลงบั่ว!$B$5:$B$77,ทดสอบ!$E36,แมลงบั่ว!$G$5:$G$77)</f>
        <v>0</v>
      </c>
      <c r="AB36" s="549">
        <f>SUMIF(โรคเมล็ดด่าง!$B$5:$B$81,ทดสอบ!$E36,โรคเมล็ดด่าง!$G$5:$G$81)</f>
        <v>0</v>
      </c>
      <c r="AC36" s="549">
        <f>SUMIF(ด้วงดำ!$B$5:$B$81,ทดสอบ!$E36,ด้วงดำ!$G$5:$G$81)</f>
        <v>0</v>
      </c>
      <c r="AD36" s="549">
        <f>SUMIF(ตั๊กแตนหนวดสั้น!$B$5:$B$81,ทดสอบ!$E36,ตั๊กแตนหนวดสั้น!$G$5:$G$81)</f>
        <v>0</v>
      </c>
      <c r="AE36" s="549">
        <f>SUMIF(หนอนกอข้าว!$B$5:$B$77,ทดสอบ!$E36,หนอนกอข้าว!$G$5:$G$77)</f>
        <v>0</v>
      </c>
      <c r="AF36" s="549">
        <f>SUMIF(หนอนกระทู้ข้าว!$B$5:$B$81,ทดสอบ!$E36,หนอนกระทู้ข้าว!$G$5:$G$81)</f>
        <v>0</v>
      </c>
      <c r="AG36" s="549">
        <f>SUMIF(โรคกาบใบเน่า!$B$5:$B$81,ทดสอบ!$E36,โรคกาบใบเน่า!$G$5:$G$81)</f>
        <v>0</v>
      </c>
      <c r="AH36" s="549">
        <f>SUMIF(เพลี้ยจั๊กจั่นสีเขียว!$B$5:$B$80,ทดสอบ!$E36,เพลี้ยจั๊กจั่นสีเขียว!$G$5:$G$80)</f>
        <v>0</v>
      </c>
      <c r="AI36" s="549">
        <f>SUMIF(หอยเชอรี่!$B$5:$B$81,ทดสอบ!$E36,หอยเชอรี่!$G$5:$G$81)</f>
        <v>0</v>
      </c>
      <c r="AJ36" s="549">
        <f>SUMIF(โรคใบสีส้ม!$B$5:$B$77,ทดสอบ!$E36,โรคใบสีส้ม!$G$5:$G$77)</f>
        <v>0</v>
      </c>
      <c r="AK36" s="563">
        <f t="shared" si="85"/>
        <v>30</v>
      </c>
      <c r="AL36" s="549">
        <f>SUMIF(หนอนหัวดำ!$B$6:$B$75,ทดสอบ!$E36,หนอนหัวดำ!$M$6:$M$75)</f>
        <v>4</v>
      </c>
      <c r="AM36" s="517">
        <f>SUMIF(แมลงดำหนาม!$B$6:$B$75,ทดสอบ!$E36,แมลงดำหนาม!$M$6:$M$75)</f>
        <v>0</v>
      </c>
      <c r="AN36" s="549">
        <f>SUMIF('ด้วงแรด มะพร้าว'!$B$6:$B$75,ทดสอบ!$E36,'ด้วงแรด มะพร้าว'!$I$6:$I$75)</f>
        <v>0</v>
      </c>
      <c r="AO36" s="549">
        <f>SUMIF(ด้วงงวง!$B$6:$B$75,ทดสอบ!$E36,ด้วงงวง!$I$6:$I$75)</f>
        <v>0</v>
      </c>
      <c r="AP36" s="549">
        <f>SUMIF(ไรสี่ขามะพร้าว!$B$6:$B$75,ทดสอบ!$E36,ไรสี่ขามะพร้าว!$I$6:$I$75)</f>
        <v>0</v>
      </c>
      <c r="AQ36" s="549">
        <f>SUMIF(หนอนพาราซา!$C$6:$C$67,ทดสอบ!$E36,หนอนพาราซา!$J$6:$J$67)</f>
        <v>0</v>
      </c>
      <c r="AR36" s="549">
        <f>SUMIF(หนอนกินใบมะพร้าว!$C$6:$C$67,ทดสอบ!$E36,หนอนกินใบมะพร้าว!$J$6:$J$67)</f>
        <v>0</v>
      </c>
      <c r="AS36" s="565">
        <f t="shared" si="86"/>
        <v>4</v>
      </c>
      <c r="AT36" s="549">
        <f>SUMIF('ด้วงแรด ปาล์ม'!$B$5:$B$73,ทดสอบ!$E36,'ด้วงแรด ปาล์ม'!$F$5:$F$73)</f>
        <v>0</v>
      </c>
      <c r="AU36" s="549">
        <f>SUMIF(หนอนปลอกเล็ก!$B$5:$B$73,ทดสอบ!$E36,หนอนปลอกเล็ก!$F$5:$F$73)</f>
        <v>0</v>
      </c>
      <c r="AV36" s="549">
        <f>SUMIF(ด้วงกุหลาบ!$B$5:$B$73,ทดสอบ!$E36,ด้วงกุหลาบ!$F$5:$F$73)</f>
        <v>0</v>
      </c>
      <c r="AW36" s="549">
        <f>SUMIF(โรคทะลายเน่า!$B$5:$B$73,ทดสอบ!$E36,โรคทะลายเน่า!$F$5:$F$73)</f>
        <v>0</v>
      </c>
      <c r="AX36" s="549">
        <f>SUMIF(โรคลำต้นเน่า!$B$5:$B$73,ทดสอบ!$E36,โรคลำต้นเน่า!$F$5:$F$73)</f>
        <v>0</v>
      </c>
      <c r="AY36" s="549">
        <f>SUMIF('โรคใบจุด ปาล์ม'!$B$5:$B$73,ทดสอบ!$E36,'โรคใบจุด ปาล์ม'!$F$5:$F$73)</f>
        <v>0</v>
      </c>
      <c r="AZ36" s="549">
        <f>SUMIF(โรคก้านทางใบเน่า!$C$5:$C$71,ทดสอบ!$E36,โรคก้านทางใบเน่า!$G$5:$G$71)</f>
        <v>0</v>
      </c>
      <c r="BA36" s="549">
        <f>SUMIF(หนอนหน้าแมว!$B$5:$B$73,ทดสอบ!$E36,หนอนหน้าแมว!$F$5:$F$73)</f>
        <v>0</v>
      </c>
      <c r="BB36" s="551">
        <f>SUMIF('หนอนหัวดำ ปาล์ม'!$B$5:$B$73,ทดสอบ!$E36,'หนอนหัวดำ ปาล์ม'!$F$5:$F$73)</f>
        <v>0</v>
      </c>
      <c r="BC36" s="549">
        <f>SUMIF('โรคใบจุดสาหร่าย ปาล์ม'!$B$5:$B$73,ทดสอบ!$E36,'โรคใบจุดสาหร่าย ปาล์ม'!$F$5:$F$73)</f>
        <v>0</v>
      </c>
      <c r="BD36" s="567">
        <f t="shared" si="87"/>
        <v>0</v>
      </c>
      <c r="BE36" s="549">
        <f>SUMIF(โรครากขาว!$B$5:$B$72,ทดสอบ!$E36,โรครากขาว!$F$5:$F$72)</f>
        <v>0</v>
      </c>
      <c r="BF36" s="549">
        <f>SUMIF(โรคใบร่วงยางพาราชนิดใหม่!$B$5:$B$72,ทดสอบ!$E36,โรคใบร่วงยางพาราชนิดใหม่!$F$5:$F$72)</f>
        <v>0</v>
      </c>
      <c r="BG36" s="549">
        <f>SUMIF(โรคใบร่วงยางพารา!$B$5:$B$72,ทดสอบ!$E36,โรคใบร่วงยางพารา!$F$5:$F$72)</f>
        <v>0</v>
      </c>
      <c r="BH36" s="549">
        <f>SUMIF(โรคราแป้งยางพารา!$B$5:$B$72,ทดสอบ!$E36,โรคราแป้งยางพารา!$F$5:$F$72)</f>
        <v>0</v>
      </c>
      <c r="BI36" s="551">
        <f>SUMIF(โรคเส้นดำยางพารา!$B$5:$B$72,ทดสอบ!$E36,โรคเส้นดำยางพารา!$F$5:$F$72)</f>
        <v>0</v>
      </c>
      <c r="BJ36" s="549">
        <f>SUMIF(โรคหน้ายางแห้ง!$B$5:$B$72,ทดสอบ!$E36,โรคหน้ายางแห้ง!$F$5:$F$72)</f>
        <v>0</v>
      </c>
      <c r="BK36" s="568">
        <f t="shared" si="88"/>
        <v>0</v>
      </c>
      <c r="BL36" s="549">
        <f>SUMIF(โรคราสนิม!$C$5:$C$64,ทดสอบ!$E36,โรคราสนิม!$G$5:$G$64)</f>
        <v>0</v>
      </c>
      <c r="BM36" s="549">
        <f>SUMIF(หนอนกาแฟสีแดง!$C$5:$C$64,ทดสอบ!$E36,หนอนกาแฟสีแดง!$G$5:$G$64)</f>
        <v>0</v>
      </c>
      <c r="BN36" s="549">
        <v>0</v>
      </c>
      <c r="BO36" s="549">
        <f ca="1">SUMIF(หนอนเจาะกิ่งลำต้น!$C$5:$C490,ทดสอบ!$E36,หนอนเจาะกิ่งลำต้น!$G$5:$G$64)</f>
        <v>0</v>
      </c>
      <c r="BP36" s="551">
        <f>SUMIF(มอดเจาะเมล็ดกาแฟ!$C$5:$C$64,ทดสอบ!$E36,มอดเจาะเมล็ดกาแฟ!$G$5:$G$64)</f>
        <v>0</v>
      </c>
      <c r="BQ36" s="549">
        <f>SUMIF('ด้วงหนวดยาว (กาแฟ)'!$C$5:$C$64,ทดสอบ!$E36,'ด้วงหนวดยาว (กาแฟ)'!$G$5:$G$64)</f>
        <v>0</v>
      </c>
      <c r="BR36" s="549">
        <f>SUMIF(มอดเจาะผลกาแฟ!$C$5:$C$64,ทดสอบ!$E36,มอดเจาะผลกาแฟ!$G$5:$G$64)</f>
        <v>0</v>
      </c>
      <c r="BS36" s="570">
        <f t="shared" ca="1" si="89"/>
        <v>0</v>
      </c>
      <c r="BT36" s="549">
        <f>SUMIF(เพลี้ยแป้งมัน!$B$5:$B$59,ทดสอบ!$E36,เพลี้ยแป้งมัน!$H$5:$H$59)</f>
        <v>0</v>
      </c>
      <c r="BU36" s="551">
        <f>SUMIF('โรคใบไหม้ (มัน)'!$B$5:$B$58,ทดสอบ!$E36,'โรคใบไหม้ (มัน)'!$H$5:$H$58)</f>
        <v>0</v>
      </c>
      <c r="BV36" s="549">
        <f>SUMIF(ไรแดง!$B$5:$B$59,ทดสอบ!$E36,ไรแดง!$H$5:$H$59)</f>
        <v>0</v>
      </c>
      <c r="BW36" s="549"/>
      <c r="BX36" s="549"/>
      <c r="BY36" s="549"/>
      <c r="BZ36" s="549"/>
      <c r="CA36" s="549"/>
      <c r="CB36" s="549">
        <f>SUMIF(โรคโคนเน่าหัวเน่า!$B$5:$B$59,ทดสอบ!$E36,โรคโคนเน่าหัวเน่า!$H$5:$H$59)</f>
        <v>0</v>
      </c>
      <c r="CC36" s="549"/>
      <c r="CD36" s="549">
        <f>SUMIF(โรคพุ่มแจ้!$B$5:$B$58,ทดสอบ!$E36,โรคพุ่มแจ้!$H$5:$H$58)</f>
        <v>0</v>
      </c>
      <c r="CE36" s="549">
        <f>SUMIF(โรคใบด่างมันสำปะหลัง!$B$5:$B$59,ทดสอบ!$E36,โรคใบด่างมันสำปะหลัง!$H$5:$H$59)</f>
        <v>1730</v>
      </c>
      <c r="CF36" s="563">
        <f t="shared" si="90"/>
        <v>1730</v>
      </c>
      <c r="CG36" s="549">
        <f>SUMIF(หนอนกออ้อย!$B$5:$B$48,ทดสอบ!$E36,หนอนกออ้อย!$G$5:$G$48)</f>
        <v>0</v>
      </c>
      <c r="CH36" s="549">
        <f>SUMIF('ด้วงหนวดยาว อ้อย'!$B$5:$B$48,ทดสอบ!$E36,'ด้วงหนวดยาว อ้อย'!$G$5:$G$48)</f>
        <v>0</v>
      </c>
      <c r="CI36" s="549"/>
      <c r="CJ36" s="549"/>
      <c r="CK36" s="549"/>
      <c r="CL36" s="549"/>
      <c r="CM36" s="549"/>
      <c r="CN36" s="549"/>
      <c r="CO36" s="549"/>
      <c r="CP36" s="549"/>
      <c r="CQ36" s="549"/>
      <c r="CR36" s="549"/>
      <c r="CS36" s="549">
        <f>SUMIF('โรคแส้ดำ อ้อย '!$B$5:$B$48,ทดสอบ!$E36,'โรคแส้ดำ อ้อย '!$G$5:$G$48)</f>
        <v>0</v>
      </c>
      <c r="CT36" s="549">
        <f>SUMIF('โรคใบขาว อ้อย'!$B$5:$B$48,ทดสอบ!$E36,'โรคใบขาว อ้อย'!$G$5:$G$48)</f>
        <v>246</v>
      </c>
      <c r="CU36" s="549"/>
      <c r="CV36" s="565">
        <f t="shared" si="91"/>
        <v>246</v>
      </c>
      <c r="CW36" s="549"/>
      <c r="CX36" s="549">
        <f>SUMIF('หนอนกระทู้ข้าวโพดลายจุด (FAW)'!$B$5:$B$54,ทดสอบ!$E36,'หนอนกระทู้ข้าวโพดลายจุด (FAW)'!$F$5:$F$54)</f>
        <v>0</v>
      </c>
      <c r="CY36" s="549">
        <f>SUMIF(โรคฝักเน่า!$C$5:$C$57,ทดสอบ!$E36,โรคฝักเน่า!$G$5:$G$57)</f>
        <v>0</v>
      </c>
      <c r="CZ36" s="549"/>
      <c r="DA36" s="549"/>
      <c r="DB36" s="549"/>
      <c r="DC36" s="549"/>
      <c r="DD36" s="549"/>
      <c r="DE36" s="549"/>
      <c r="DF36" s="572">
        <f t="shared" si="92"/>
        <v>0</v>
      </c>
      <c r="DG36" s="549">
        <f>SUMIF(โรคเหี่ยว!$B$5:$B$65,ทดสอบ!$E36,โรคเหี่ยว!$E$5:$E$65)</f>
        <v>0</v>
      </c>
      <c r="DH36" s="549"/>
      <c r="DI36" s="549"/>
      <c r="DJ36" s="549"/>
      <c r="DK36" s="549"/>
      <c r="DL36" s="574">
        <f t="shared" si="93"/>
        <v>0</v>
      </c>
      <c r="DM36" s="549"/>
      <c r="DN36" s="549"/>
      <c r="DO36" s="549"/>
      <c r="DP36" s="549"/>
      <c r="DQ36" s="549"/>
      <c r="DR36" s="550">
        <f t="shared" si="94"/>
        <v>0</v>
      </c>
      <c r="DS36" s="549"/>
      <c r="DT36" s="549"/>
      <c r="DU36" s="549">
        <f>SUMIF('เพลี้ยไฟ ทุเรียน'!$B$5:$B$81,ทดสอบ!$E36,'เพลี้ยไฟ ทุเรียน'!$F$5:$F$81)</f>
        <v>0</v>
      </c>
      <c r="DV36" s="549">
        <f>SUMIF('เพลี้ยแป้ง ทุเรียน'!$B$5:$B$81,ทดสอบ!$E36,'เพลี้ยแป้ง ทุเรียน'!$F$5:$F$81)</f>
        <v>0</v>
      </c>
      <c r="DW36" s="549">
        <f>SUMIF(เพลี้ยไก่แจ้ทุเรียน!$B$5:$B$81,ทดสอบ!$E36,เพลี้ยไก่แจ้ทุเรียน!$F$5:$F$81)</f>
        <v>0</v>
      </c>
      <c r="DX36" s="549">
        <f>SUMIF(เพลี้ยหอยเกล็ด!$B$5:$B$81,ทดสอบ!$E36,เพลี้ยหอยเกล็ด!$F$5:$F$81)</f>
        <v>0</v>
      </c>
      <c r="DY36" s="549">
        <f>SUMIF(เพลี้ยจั๊กจั่นฝอย!$B$5:$B$81,ทดสอบ!$E36,เพลี้ยจั๊กจั่นฝอย!$F$5:$F$81)</f>
        <v>0</v>
      </c>
      <c r="DZ36" s="549">
        <f>SUMIF(หนอนเจาะเมล็ดทุเรียน!$B$5:$B$81,ทดสอบ!$E36,หนอนเจาะเมล็ดทุเรียน!$F$5:$F$81)</f>
        <v>0</v>
      </c>
      <c r="EA36" s="549">
        <f>SUMIF(ไรแดงทุเรียน!$B$5:$B$81,ทดสอบ!$E36,ไรแดงทุเรียน!$F$5:$F$81)</f>
        <v>0</v>
      </c>
      <c r="EB36" s="549"/>
      <c r="EC36" s="549">
        <f>SUMIF(โรครากเน่าโคนเน่า!$B$5:$B$81,ทดสอบ!$E36,โรครากเน่าโคนเน่า!$F$5:$F$81)</f>
        <v>0</v>
      </c>
      <c r="ED36" s="549">
        <f>SUMIF('โรคราดำ ทุเรียน'!$B$5:$B$81,ทดสอบ!$E36,'โรคราดำ ทุเรียน'!$F$5:$F$81)</f>
        <v>0</v>
      </c>
      <c r="EE36" s="549"/>
      <c r="EF36" s="549">
        <f>SUMIF(โรคผลเน่า!$B$6:$B$82,ทดสอบ!$E36,โรคผลเน่า!$F$6:$F$82)</f>
        <v>0</v>
      </c>
      <c r="EG36" s="549">
        <f>SUMIF(โรคราสีชมพู!$B$5:$B$81,ทดสอบ!$E36,โรคราสีชมพู!$F$5:$F$81)</f>
        <v>0</v>
      </c>
      <c r="EH36" s="549">
        <f>SUMIF(โรคใบติดหรือใบไหม้!$B$5:$B$81,ทดสอบ!$E36,โรคใบติดหรือใบไหม้!$F$5:$F$81)</f>
        <v>0</v>
      </c>
      <c r="EI36" s="549"/>
      <c r="EJ36" s="549">
        <f>SUMIF('โรคใบจุดสาหร่าย (durian)'!$B$5:$B$81,ทดสอบ!$E36,'โรคใบจุดสาหร่าย (durian)'!$F$5:$F$81)</f>
        <v>0</v>
      </c>
      <c r="EK36" s="549">
        <f>SUMIF(มอดเจาะลำต้นทุเรียน!$B$5:$B$81,ทดสอบ!$E36,มอดเจาะลำต้นทุเรียน!$F$5:$F$81)</f>
        <v>0</v>
      </c>
      <c r="EL36" s="549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549">
        <f>SUMIF(หนอนกินใบทุเรียน!$B$5:$B$81,ทดสอบ!$E36,หนอนกินใบทุเรียน!$F$5:$F$81)</f>
        <v>0</v>
      </c>
      <c r="EN36" s="549">
        <f>SUMIF(โรคกิ่งแห้งทุเรียน!$B$5:$B$81,ทดสอบ!$E36,โรคกิ่งแห้งทุเรียน!$F$5:$F$81)</f>
        <v>0</v>
      </c>
      <c r="EO36" s="551">
        <f>SUMIF(โรคแอนแทรกโนสทุเรียน!$B$5:$B$81,ทดสอบ!$E36,โรคแอนแทรกโนสทุเรียน!$F$5:$F$81)</f>
        <v>0</v>
      </c>
      <c r="EP36" s="549">
        <f>SUMIF(หนอนเจาะผล!$B$5:$B$81,ทดสอบ!$E36,หนอนเจาะผล!$F$5:$F$81)</f>
        <v>0</v>
      </c>
      <c r="EQ36" s="563">
        <f t="shared" ca="1" si="95"/>
        <v>0</v>
      </c>
      <c r="ER36" s="549"/>
      <c r="ES36" s="549">
        <f>SUMIF('เพลี้ยไฟ (เงาะ)'!$B$5:$B$76,ทดสอบ!$E36,'เพลี้ยไฟ (เงาะ)'!$F$5:$F$76)</f>
        <v>0</v>
      </c>
      <c r="ET36" s="517">
        <f>SUMIF('เพลี้ยแป้ง (เงาะ)'!$B$5:$B$75,ทดสอบ!$E36,'เพลี้ยแป้ง (เงาะ)'!$F$5:$F$75)</f>
        <v>0</v>
      </c>
      <c r="EU36" s="549">
        <f>SUMIF(หนอนคืบกินใบ!$B$5:$B$75,ทดสอบ!$E36,หนอนคืบกินใบ!$F$5:$F$75)</f>
        <v>0</v>
      </c>
      <c r="EV36" s="549">
        <f>SUMIF('โรคราแป้ง (เงาะ)'!$B$5:$B$75,ทดสอบ!$E36,'โรคราแป้ง (เงาะ)'!$F$5:$F$75)</f>
        <v>0</v>
      </c>
      <c r="EW36" s="549"/>
      <c r="EX36" s="549">
        <f>SUMIF('โรคขอบใบแห้ง (เงาะ)'!$B$5:$B$76,ทดสอบ!$E36,'โรคขอบใบแห้ง (เงาะ)'!$F$5:$F$76)</f>
        <v>0</v>
      </c>
      <c r="EY36" s="549">
        <f>SUMIF(หนอนกินช่อดอก!$B$5:$B$76,ทดสอบ!$E36,หนอนกินช่อดอก!$F$5:$F$76)</f>
        <v>0</v>
      </c>
      <c r="EZ36" s="549">
        <f>SUMIF('โรคใบจุดสาหร่าย(เงาะ)'!$B$5:$B$75,ทดสอบ!$E36,'โรคใบจุดสาหร่าย(เงาะ)'!$F$5:$F$75)</f>
        <v>0</v>
      </c>
      <c r="FA36" s="567">
        <f t="shared" si="96"/>
        <v>0</v>
      </c>
      <c r="FB36" s="549">
        <f>SUMIF('เพลี้ยไฟ (mangosteen)'!$B$5:$B$69,ทดสอบ!$E36,'เพลี้ยไฟ (mangosteen)'!$F$5:$F$69)</f>
        <v>0</v>
      </c>
      <c r="FC36" s="549">
        <f>SUMIF(หนอนชอนใบ!$B$5:$B$69,ทดสอบ!$E36,หนอนชอนใบ!$F$5:$F$69)</f>
        <v>0</v>
      </c>
      <c r="FD36" s="549">
        <f>SUMIF(หนอนกินใบ!$B$5:$B$69,ทดสอบ!$E36,หนอนกินใบ!$F$5:$F$69)</f>
        <v>0</v>
      </c>
      <c r="FE36" s="549">
        <f>SUMIF('ไรแดง(มังคุด)'!$B$5:$B$76,ทดสอบ!$E36,'ไรแดง(มังคุด)'!$F$5:$F$76)</f>
        <v>0</v>
      </c>
      <c r="FF36" s="549">
        <f>SUMIF(โรคแอนแทรคโนส!$B$5:$B$76,ทดสอบ!$E36,โรคแอนแทรคโนส!$F$5:$F$76)</f>
        <v>0</v>
      </c>
      <c r="FG36" s="549">
        <f>SUMIF('โรคใบจุดสาหร่าย (mangosteen)'!$B$5:$B$69,ทดสอบ!$E36,'โรคใบจุดสาหร่าย (mangosteen)'!$F$5:$F$69)</f>
        <v>0</v>
      </c>
      <c r="FH36" s="549">
        <f>SUMIF(โรคใบแห้งและขอบใบแห้ง!$B$5:$B$76,ทดสอบ!$E36,โรคใบแห้งและขอบใบแห้ง!$F$5:$F$76)</f>
        <v>0</v>
      </c>
      <c r="FI36" s="549">
        <f>SUMIF(เพลี้ยแป้ง!$B$5:$B$76,ทดสอบ!$E36,เพลี้ยแป้ง!$F$5:$F$76)</f>
        <v>0</v>
      </c>
      <c r="FJ36" s="549">
        <f>SUMIF('โรคใบจุด (mangosteen)'!$B$5:$B$69,ทดสอบ!$E36,'โรคใบจุด (mangosteen)'!$F$5:$F$69)</f>
        <v>0</v>
      </c>
      <c r="FK36" s="576">
        <f t="shared" si="97"/>
        <v>0</v>
      </c>
      <c r="FL36" s="549">
        <f>SUMIF(โรคพุ่มไม้กวาด!$B$5:$B$79,ทดสอบ!$E36,โรคพุ่มไม้กวาด!$F$5:$F$79)</f>
        <v>0</v>
      </c>
      <c r="FM36" s="549">
        <f>SUMIF('เพลี้ยแป้ง (ลำไย)'!$B$5:$B$76,ทดสอบ!$E36,'เพลี้ยแป้ง (ลำไย)'!$F$5:$F$76)</f>
        <v>0</v>
      </c>
      <c r="FN36" s="549">
        <f>SUMIF('โรคราดำ (ลำไย)'!$B$5:$B$79,ทดสอบ!$E36,'โรคราดำ (ลำไย)'!$F$5:$F$79)</f>
        <v>0</v>
      </c>
      <c r="FO36" s="549">
        <f>SUMIF('หนอนคืบกินใบ (ลำไย)'!$B$5:$B$76,ทดสอบ!$E36,'หนอนคืบกินใบ (ลำไย)'!$F$5:$F$76)</f>
        <v>0</v>
      </c>
      <c r="FP36" s="549">
        <f>SUMIF(ไรกำมะหยี่!$B$5:$B$79,ทดสอบ!$E36,ไรกำมะหยี่!$F$5:$F$79)</f>
        <v>0</v>
      </c>
      <c r="FQ36" s="549">
        <f>SUMIF(หนอนม้วนใบ!$B$5:$B$79,ทดสอบ!$E36,หนอนม้วนใบ!$F$5:$F$79)</f>
        <v>0</v>
      </c>
      <c r="FR36" s="549">
        <f>SUMIF(หนอนเจาะกิ่งและลำต้น!$B$5:$B$80,ทดสอบ!$E36,หนอนเจาะกิ่งและลำต้น!$F$5:$F$80)</f>
        <v>0</v>
      </c>
      <c r="FS36" s="549">
        <f>SUMIF(เพลี้ยไฟลำไย!$B$5:$B$76,ทดสอบ!$E36,เพลี้ยไฟลำไย!$F$5:$F$76)</f>
        <v>0</v>
      </c>
      <c r="FT36" s="549">
        <f>SUMIF(หนอนกินดอกลำไย!$B$5:$B$76,ทดสอบ!$E36,หนอนกินดอกลำไย!$F$5:$F$76)</f>
        <v>0</v>
      </c>
      <c r="FU36" s="549">
        <f>SUMIF(มวนลำไย!$B$5:$B$79,ทดสอบ!$E36,มวนลำไย!$F$5:$F$79)</f>
        <v>0</v>
      </c>
      <c r="FV36" s="578">
        <f t="shared" si="98"/>
        <v>0</v>
      </c>
      <c r="FW36" s="550">
        <f t="shared" ca="1" si="99"/>
        <v>2010</v>
      </c>
      <c r="FX36" s="353">
        <f t="shared" ca="1" si="6"/>
        <v>2010</v>
      </c>
      <c r="FY36" s="319">
        <f t="shared" ca="1" si="31"/>
        <v>0</v>
      </c>
    </row>
    <row r="37" spans="1:181" s="110" customFormat="1" x14ac:dyDescent="0.55000000000000004">
      <c r="A37" s="303">
        <v>0</v>
      </c>
      <c r="B37" s="303">
        <f t="shared" ca="1" si="83"/>
        <v>1</v>
      </c>
      <c r="C37" s="303">
        <f ca="1">IF(B37=1,SUBTOTAL(2,$B$28:B37),"")</f>
        <v>10</v>
      </c>
      <c r="D37" s="279">
        <f t="shared" ca="1" si="84"/>
        <v>10</v>
      </c>
      <c r="E37" s="280" t="s">
        <v>143</v>
      </c>
      <c r="F37" s="295"/>
      <c r="G37" s="295"/>
      <c r="H37" s="295"/>
      <c r="I37" s="295"/>
      <c r="J37" s="292"/>
      <c r="K37" s="549">
        <f>SUMIF(หนอนห่อใบข้าว!$B$5:$B$76,ทดสอบ!$E37,หนอนห่อใบข้าว!$G$5:$G$76)</f>
        <v>0</v>
      </c>
      <c r="L37" s="549">
        <f>SUMIF(เพลี้ยกระโดดหลังขาว!$B$5:$B$76,ทดสอบ!$E37,เพลี้ยกระโดดหลังขาว!$G$5:$G$76)</f>
        <v>0</v>
      </c>
      <c r="M37" s="549">
        <f>SUMIF(โรคไหม้ข้าว!$B$5:$B$76,ทดสอบ!$E37,โรคไหม้ข้าว!$G$5:$G$76)</f>
        <v>0</v>
      </c>
      <c r="N37" s="549">
        <f>SUMIF(แมลงหวี่ขาว!$B$5:$B$76,ทดสอบ!$E37,แมลงหวี่ขาว!$G$5:$G$76)</f>
        <v>0</v>
      </c>
      <c r="O37" s="549">
        <f>SUMIF(เพลี้ยกระโดดสีน้ำตาล!$B$5:$B$77,ทดสอบ!$E37,เพลี้ยกระโดดสีน้ำตาล!$G$5:$G$77)</f>
        <v>0</v>
      </c>
      <c r="P37" s="549">
        <f>SUMIF(แมลงสิง!$B$5:$B$81,ทดสอบ!$E37,แมลงสิง!$G$5:$G$81)</f>
        <v>0</v>
      </c>
      <c r="Q37" s="549">
        <f>SUMIF(เพลี้ยไฟ!$B$5:$B$76,ทดสอบ!$E37,เพลี้ยไฟ!$G$5:$G$76)</f>
        <v>0</v>
      </c>
      <c r="R37" s="549">
        <f>SUMIF(แมลงดำหนาม1!$B$5:$B$81,ทดสอบ!$E37,แมลงดำหนาม1!$G$5:$G$81)</f>
        <v>0</v>
      </c>
      <c r="S37" s="549">
        <f>SUMIF(โรคขอบใบแห้ง!$B$5:$B$78,ทดสอบ!$E37,โรคขอบใบแห้ง!$G$5:$G$78)</f>
        <v>0</v>
      </c>
      <c r="T37" s="549">
        <f>SUMIF(โรคกาบใบแห้ง!$B$5:$B$81,ทดสอบ!$E37,โรคกาบใบแห้ง!$G$5:$G$81)</f>
        <v>0</v>
      </c>
      <c r="U37" s="549">
        <f>SUMIF(โรคใบจุดสีน้ำตาล!$B$5:$B$77,ทดสอบ!$E37,โรคใบจุดสีน้ำตาล!$G$5:$G$77)</f>
        <v>0</v>
      </c>
      <c r="V37" s="549">
        <f>SUMIF(หนอนกระทู้กล้า!$B$5:$B$76,ทดสอบ!$E37,หนอนกระทู้กล้า!$G$5:$G$76)</f>
        <v>0</v>
      </c>
      <c r="W37" s="549">
        <f>SUMIF(โรคใบขีดโปร่งแสง!$B$5:$B$81,ทดสอบ!$E37,โรคใบขีดโปร่งแสง!$G$5:$G$81)</f>
        <v>0</v>
      </c>
      <c r="X37" s="549">
        <f>SUMIF(โรคใบขีดสีน้ำตาล!$B$5:$B$77,ทดสอบ!$E37,โรคใบขีดสีน้ำตาล!$G$5:$G$77)</f>
        <v>0</v>
      </c>
      <c r="Y37" s="549">
        <f>SUMIF(หนอนกัดใบข้าว!$B$5:$B$81,ทดสอบ!$E37,หนอนกัดใบข้าว!$G$5:$G$81)</f>
        <v>0</v>
      </c>
      <c r="Z37" s="549">
        <f>SUMIF(แมลงหล่า!$B$5:$B$81,ทดสอบ!$E37,แมลงหล่า!$G$5:$G$81)</f>
        <v>0</v>
      </c>
      <c r="AA37" s="549">
        <f>SUMIF(แมลงบั่ว!$B$5:$B$77,ทดสอบ!$E37,แมลงบั่ว!$G$5:$G$77)</f>
        <v>0</v>
      </c>
      <c r="AB37" s="549">
        <f>SUMIF(โรคเมล็ดด่าง!$B$5:$B$81,ทดสอบ!$E37,โรคเมล็ดด่าง!$G$5:$G$81)</f>
        <v>0</v>
      </c>
      <c r="AC37" s="549">
        <f>SUMIF(ด้วงดำ!$B$5:$B$81,ทดสอบ!$E37,ด้วงดำ!$G$5:$G$81)</f>
        <v>0</v>
      </c>
      <c r="AD37" s="549">
        <f>SUMIF(ตั๊กแตนหนวดสั้น!$B$5:$B$81,ทดสอบ!$E37,ตั๊กแตนหนวดสั้น!$G$5:$G$81)</f>
        <v>0</v>
      </c>
      <c r="AE37" s="549">
        <f>SUMIF(หนอนกอข้าว!$B$5:$B$77,ทดสอบ!$E37,หนอนกอข้าว!$G$5:$G$77)</f>
        <v>0</v>
      </c>
      <c r="AF37" s="549">
        <f>SUMIF(หนอนกระทู้ข้าว!$B$5:$B$81,ทดสอบ!$E37,หนอนกระทู้ข้าว!$G$5:$G$81)</f>
        <v>0</v>
      </c>
      <c r="AG37" s="549">
        <f>SUMIF(โรคกาบใบเน่า!$B$5:$B$81,ทดสอบ!$E37,โรคกาบใบเน่า!$G$5:$G$81)</f>
        <v>0</v>
      </c>
      <c r="AH37" s="549">
        <f>SUMIF(เพลี้ยจั๊กจั่นสีเขียว!$B$5:$B$80,ทดสอบ!$E37,เพลี้ยจั๊กจั่นสีเขียว!$G$5:$G$80)</f>
        <v>0</v>
      </c>
      <c r="AI37" s="549">
        <f>SUMIF(หอยเชอรี่!$B$5:$B$81,ทดสอบ!$E37,หอยเชอรี่!$G$5:$G$81)</f>
        <v>0</v>
      </c>
      <c r="AJ37" s="549">
        <f>SUMIF(โรคใบสีส้ม!$B$5:$B$77,ทดสอบ!$E37,โรคใบสีส้ม!$G$5:$G$77)</f>
        <v>0</v>
      </c>
      <c r="AK37" s="563">
        <f t="shared" si="85"/>
        <v>0</v>
      </c>
      <c r="AL37" s="549">
        <f>SUMIF(หนอนหัวดำ!$B$6:$B$75,ทดสอบ!$E37,หนอนหัวดำ!$M$6:$M$75)</f>
        <v>0</v>
      </c>
      <c r="AM37" s="517">
        <f>SUMIF(แมลงดำหนาม!$B$6:$B$75,ทดสอบ!$E37,แมลงดำหนาม!$M$6:$M$75)</f>
        <v>0</v>
      </c>
      <c r="AN37" s="549">
        <f>SUMIF('ด้วงแรด มะพร้าว'!$B$6:$B$75,ทดสอบ!$E37,'ด้วงแรด มะพร้าว'!$I$6:$I$75)</f>
        <v>0</v>
      </c>
      <c r="AO37" s="549">
        <f>SUMIF(ด้วงงวง!$B$6:$B$75,ทดสอบ!$E37,ด้วงงวง!$I$6:$I$75)</f>
        <v>0</v>
      </c>
      <c r="AP37" s="549">
        <f>SUMIF(ไรสี่ขามะพร้าว!$B$6:$B$75,ทดสอบ!$E37,ไรสี่ขามะพร้าว!$I$6:$I$75)</f>
        <v>0</v>
      </c>
      <c r="AQ37" s="549">
        <f>SUMIF(หนอนพาราซา!$C$6:$C$67,ทดสอบ!$E37,หนอนพาราซา!$J$6:$J$67)</f>
        <v>0</v>
      </c>
      <c r="AR37" s="549">
        <f>SUMIF(หนอนกินใบมะพร้าว!$C$6:$C$67,ทดสอบ!$E37,หนอนกินใบมะพร้าว!$J$6:$J$67)</f>
        <v>0</v>
      </c>
      <c r="AS37" s="565">
        <f t="shared" si="86"/>
        <v>0</v>
      </c>
      <c r="AT37" s="549">
        <f>SUMIF('ด้วงแรด ปาล์ม'!$B$5:$B$73,ทดสอบ!$E37,'ด้วงแรด ปาล์ม'!$F$5:$F$73)</f>
        <v>0</v>
      </c>
      <c r="AU37" s="549">
        <f>SUMIF(หนอนปลอกเล็ก!$B$5:$B$73,ทดสอบ!$E37,หนอนปลอกเล็ก!$F$5:$F$73)</f>
        <v>0</v>
      </c>
      <c r="AV37" s="549">
        <f>SUMIF(ด้วงกุหลาบ!$B$5:$B$73,ทดสอบ!$E37,ด้วงกุหลาบ!$F$5:$F$73)</f>
        <v>0</v>
      </c>
      <c r="AW37" s="549">
        <f>SUMIF(โรคทะลายเน่า!$B$5:$B$73,ทดสอบ!$E37,โรคทะลายเน่า!$F$5:$F$73)</f>
        <v>0</v>
      </c>
      <c r="AX37" s="549">
        <f>SUMIF(โรคลำต้นเน่า!$B$5:$B$73,ทดสอบ!$E37,โรคลำต้นเน่า!$F$5:$F$73)</f>
        <v>0</v>
      </c>
      <c r="AY37" s="549">
        <f>SUMIF('โรคใบจุด ปาล์ม'!$B$5:$B$73,ทดสอบ!$E37,'โรคใบจุด ปาล์ม'!$F$5:$F$73)</f>
        <v>0</v>
      </c>
      <c r="AZ37" s="549">
        <f>SUMIF(โรคก้านทางใบเน่า!$C$5:$C$71,ทดสอบ!$E37,โรคก้านทางใบเน่า!$G$5:$G$71)</f>
        <v>0</v>
      </c>
      <c r="BA37" s="549">
        <f>SUMIF(หนอนหน้าแมว!$B$5:$B$73,ทดสอบ!$E37,หนอนหน้าแมว!$F$5:$F$73)</f>
        <v>0</v>
      </c>
      <c r="BB37" s="551">
        <f>SUMIF('หนอนหัวดำ ปาล์ม'!$B$5:$B$73,ทดสอบ!$E37,'หนอนหัวดำ ปาล์ม'!$F$5:$F$73)</f>
        <v>0</v>
      </c>
      <c r="BC37" s="549">
        <f>SUMIF('โรคใบจุดสาหร่าย ปาล์ม'!$B$5:$B$73,ทดสอบ!$E37,'โรคใบจุดสาหร่าย ปาล์ม'!$F$5:$F$73)</f>
        <v>0</v>
      </c>
      <c r="BD37" s="567">
        <f t="shared" si="87"/>
        <v>0</v>
      </c>
      <c r="BE37" s="549">
        <f>SUMIF(โรครากขาว!$B$5:$B$72,ทดสอบ!$E37,โรครากขาว!$F$5:$F$72)</f>
        <v>0</v>
      </c>
      <c r="BF37" s="549">
        <f>SUMIF(โรคใบร่วงยางพาราชนิดใหม่!$B$5:$B$72,ทดสอบ!$E37,โรคใบร่วงยางพาราชนิดใหม่!$F$5:$F$72)</f>
        <v>0</v>
      </c>
      <c r="BG37" s="549">
        <f>SUMIF(โรคใบร่วงยางพารา!$B$5:$B$72,ทดสอบ!$E37,โรคใบร่วงยางพารา!$F$5:$F$72)</f>
        <v>0</v>
      </c>
      <c r="BH37" s="549">
        <f>SUMIF(โรคราแป้งยางพารา!$B$5:$B$72,ทดสอบ!$E37,โรคราแป้งยางพารา!$F$5:$F$72)</f>
        <v>0</v>
      </c>
      <c r="BI37" s="551">
        <f>SUMIF(โรคเส้นดำยางพารา!$B$5:$B$72,ทดสอบ!$E37,โรคเส้นดำยางพารา!$F$5:$F$72)</f>
        <v>0</v>
      </c>
      <c r="BJ37" s="549">
        <f>SUMIF(โรคหน้ายางแห้ง!$B$5:$B$72,ทดสอบ!$E37,โรคหน้ายางแห้ง!$F$5:$F$72)</f>
        <v>0</v>
      </c>
      <c r="BK37" s="568">
        <f t="shared" si="88"/>
        <v>0</v>
      </c>
      <c r="BL37" s="549">
        <f>SUMIF(โรคราสนิม!$C$5:$C$64,ทดสอบ!$E37,โรคราสนิม!$G$5:$G$64)</f>
        <v>0</v>
      </c>
      <c r="BM37" s="549">
        <f>SUMIF(หนอนกาแฟสีแดง!$C$5:$C$64,ทดสอบ!$E37,หนอนกาแฟสีแดง!$G$5:$G$64)</f>
        <v>0</v>
      </c>
      <c r="BN37" s="549">
        <v>0</v>
      </c>
      <c r="BO37" s="549">
        <f ca="1">SUMIF(หนอนเจาะกิ่งลำต้น!$C$5:$C491,ทดสอบ!$E37,หนอนเจาะกิ่งลำต้น!$G$5:$G$64)</f>
        <v>0</v>
      </c>
      <c r="BP37" s="551">
        <f>SUMIF(มอดเจาะเมล็ดกาแฟ!$C$5:$C$64,ทดสอบ!$E37,มอดเจาะเมล็ดกาแฟ!$G$5:$G$64)</f>
        <v>0</v>
      </c>
      <c r="BQ37" s="549">
        <f>SUMIF('ด้วงหนวดยาว (กาแฟ)'!$C$5:$C$64,ทดสอบ!$E37,'ด้วงหนวดยาว (กาแฟ)'!$G$5:$G$64)</f>
        <v>0</v>
      </c>
      <c r="BR37" s="549">
        <f>SUMIF(มอดเจาะผลกาแฟ!$C$5:$C$64,ทดสอบ!$E37,มอดเจาะผลกาแฟ!$G$5:$G$64)</f>
        <v>0</v>
      </c>
      <c r="BS37" s="570">
        <f t="shared" ca="1" si="89"/>
        <v>0</v>
      </c>
      <c r="BT37" s="549">
        <f>SUMIF(เพลี้ยแป้งมัน!$B$5:$B$59,ทดสอบ!$E37,เพลี้ยแป้งมัน!$H$5:$H$59)</f>
        <v>0</v>
      </c>
      <c r="BU37" s="551">
        <f>SUMIF('โรคใบไหม้ (มัน)'!$B$5:$B$58,ทดสอบ!$E37,'โรคใบไหม้ (มัน)'!$H$5:$H$58)</f>
        <v>5</v>
      </c>
      <c r="BV37" s="549">
        <f>SUMIF(ไรแดง!$B$5:$B$59,ทดสอบ!$E37,ไรแดง!$H$5:$H$59)</f>
        <v>0</v>
      </c>
      <c r="BW37" s="549"/>
      <c r="BX37" s="549"/>
      <c r="BY37" s="549"/>
      <c r="BZ37" s="549"/>
      <c r="CA37" s="549"/>
      <c r="CB37" s="549">
        <f>SUMIF(โรคโคนเน่าหัวเน่า!$B$5:$B$59,ทดสอบ!$E37,โรคโคนเน่าหัวเน่า!$H$5:$H$59)</f>
        <v>0</v>
      </c>
      <c r="CC37" s="549"/>
      <c r="CD37" s="549">
        <f>SUMIF(โรคพุ่มแจ้!$B$5:$B$58,ทดสอบ!$E37,โรคพุ่มแจ้!$H$5:$H$58)</f>
        <v>0</v>
      </c>
      <c r="CE37" s="549">
        <f>SUMIF(โรคใบด่างมันสำปะหลัง!$B$5:$B$59,ทดสอบ!$E37,โรคใบด่างมันสำปะหลัง!$H$5:$H$59)</f>
        <v>4515.25</v>
      </c>
      <c r="CF37" s="563">
        <f t="shared" si="90"/>
        <v>4520.25</v>
      </c>
      <c r="CG37" s="549">
        <f>SUMIF(หนอนกออ้อย!$B$5:$B$48,ทดสอบ!$E37,หนอนกออ้อย!$G$5:$G$48)</f>
        <v>0</v>
      </c>
      <c r="CH37" s="549">
        <f>SUMIF('ด้วงหนวดยาว อ้อย'!$B$5:$B$48,ทดสอบ!$E37,'ด้วงหนวดยาว อ้อย'!$G$5:$G$48)</f>
        <v>0</v>
      </c>
      <c r="CI37" s="549"/>
      <c r="CJ37" s="549"/>
      <c r="CK37" s="549"/>
      <c r="CL37" s="549"/>
      <c r="CM37" s="549"/>
      <c r="CN37" s="549"/>
      <c r="CO37" s="549"/>
      <c r="CP37" s="549"/>
      <c r="CQ37" s="549"/>
      <c r="CR37" s="549"/>
      <c r="CS37" s="549">
        <f>SUMIF('โรคแส้ดำ อ้อย '!$B$5:$B$48,ทดสอบ!$E37,'โรคแส้ดำ อ้อย '!$G$5:$G$48)</f>
        <v>0</v>
      </c>
      <c r="CT37" s="549">
        <f>SUMIF('โรคใบขาว อ้อย'!$B$5:$B$48,ทดสอบ!$E37,'โรคใบขาว อ้อย'!$G$5:$G$48)</f>
        <v>0</v>
      </c>
      <c r="CU37" s="549"/>
      <c r="CV37" s="565">
        <f t="shared" si="91"/>
        <v>0</v>
      </c>
      <c r="CW37" s="549"/>
      <c r="CX37" s="549">
        <f>SUMIF('หนอนกระทู้ข้าวโพดลายจุด (FAW)'!$B$5:$B$54,ทดสอบ!$E37,'หนอนกระทู้ข้าวโพดลายจุด (FAW)'!$F$5:$F$54)</f>
        <v>0</v>
      </c>
      <c r="CY37" s="549">
        <f>SUMIF(โรคฝักเน่า!$C$5:$C$57,ทดสอบ!$E37,โรคฝักเน่า!$G$5:$G$57)</f>
        <v>0</v>
      </c>
      <c r="CZ37" s="549"/>
      <c r="DA37" s="549"/>
      <c r="DB37" s="549"/>
      <c r="DC37" s="549"/>
      <c r="DD37" s="549"/>
      <c r="DE37" s="549"/>
      <c r="DF37" s="572">
        <f t="shared" si="92"/>
        <v>0</v>
      </c>
      <c r="DG37" s="549">
        <f>SUMIF(โรคเหี่ยว!$B$5:$B$65,ทดสอบ!$E37,โรคเหี่ยว!$E$5:$E$65)</f>
        <v>0</v>
      </c>
      <c r="DH37" s="549"/>
      <c r="DI37" s="549"/>
      <c r="DJ37" s="549"/>
      <c r="DK37" s="549"/>
      <c r="DL37" s="574">
        <f t="shared" si="93"/>
        <v>0</v>
      </c>
      <c r="DM37" s="549"/>
      <c r="DN37" s="549"/>
      <c r="DO37" s="549"/>
      <c r="DP37" s="549"/>
      <c r="DQ37" s="549"/>
      <c r="DR37" s="550">
        <f t="shared" si="94"/>
        <v>0</v>
      </c>
      <c r="DS37" s="549"/>
      <c r="DT37" s="549"/>
      <c r="DU37" s="549">
        <f>SUMIF('เพลี้ยไฟ ทุเรียน'!$B$5:$B$81,ทดสอบ!$E37,'เพลี้ยไฟ ทุเรียน'!$F$5:$F$81)</f>
        <v>0</v>
      </c>
      <c r="DV37" s="549">
        <f>SUMIF('เพลี้ยแป้ง ทุเรียน'!$B$5:$B$81,ทดสอบ!$E37,'เพลี้ยแป้ง ทุเรียน'!$F$5:$F$81)</f>
        <v>0</v>
      </c>
      <c r="DW37" s="549">
        <f>SUMIF(เพลี้ยไก่แจ้ทุเรียน!$B$5:$B$81,ทดสอบ!$E37,เพลี้ยไก่แจ้ทุเรียน!$F$5:$F$81)</f>
        <v>0</v>
      </c>
      <c r="DX37" s="549">
        <f>SUMIF(เพลี้ยหอยเกล็ด!$B$5:$B$81,ทดสอบ!$E37,เพลี้ยหอยเกล็ด!$F$5:$F$81)</f>
        <v>0</v>
      </c>
      <c r="DY37" s="549">
        <f>SUMIF(เพลี้ยจั๊กจั่นฝอย!$B$5:$B$81,ทดสอบ!$E37,เพลี้ยจั๊กจั่นฝอย!$F$5:$F$81)</f>
        <v>0</v>
      </c>
      <c r="DZ37" s="549">
        <f>SUMIF(หนอนเจาะเมล็ดทุเรียน!$B$5:$B$81,ทดสอบ!$E37,หนอนเจาะเมล็ดทุเรียน!$F$5:$F$81)</f>
        <v>0</v>
      </c>
      <c r="EA37" s="549">
        <f>SUMIF(ไรแดงทุเรียน!$B$5:$B$81,ทดสอบ!$E37,ไรแดงทุเรียน!$F$5:$F$81)</f>
        <v>0</v>
      </c>
      <c r="EB37" s="549"/>
      <c r="EC37" s="549">
        <f>SUMIF(โรครากเน่าโคนเน่า!$B$5:$B$81,ทดสอบ!$E37,โรครากเน่าโคนเน่า!$F$5:$F$81)</f>
        <v>0</v>
      </c>
      <c r="ED37" s="549">
        <f>SUMIF('โรคราดำ ทุเรียน'!$B$5:$B$81,ทดสอบ!$E37,'โรคราดำ ทุเรียน'!$F$5:$F$81)</f>
        <v>0</v>
      </c>
      <c r="EE37" s="549"/>
      <c r="EF37" s="549">
        <f>SUMIF(โรคผลเน่า!$B$6:$B$82,ทดสอบ!$E37,โรคผลเน่า!$F$6:$F$82)</f>
        <v>0</v>
      </c>
      <c r="EG37" s="549">
        <f>SUMIF(โรคราสีชมพู!$B$5:$B$81,ทดสอบ!$E37,โรคราสีชมพู!$F$5:$F$81)</f>
        <v>0</v>
      </c>
      <c r="EH37" s="549">
        <f>SUMIF(โรคใบติดหรือใบไหม้!$B$5:$B$81,ทดสอบ!$E37,โรคใบติดหรือใบไหม้!$F$5:$F$81)</f>
        <v>0</v>
      </c>
      <c r="EI37" s="549"/>
      <c r="EJ37" s="549">
        <f>SUMIF('โรคใบจุดสาหร่าย (durian)'!$B$5:$B$81,ทดสอบ!$E37,'โรคใบจุดสาหร่าย (durian)'!$F$5:$F$81)</f>
        <v>0</v>
      </c>
      <c r="EK37" s="549">
        <f>SUMIF(มอดเจาะลำต้นทุเรียน!$B$5:$B$81,ทดสอบ!$E37,มอดเจาะลำต้นทุเรียน!$F$5:$F$81)</f>
        <v>0</v>
      </c>
      <c r="EL37" s="549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549">
        <f>SUMIF(หนอนกินใบทุเรียน!$B$5:$B$81,ทดสอบ!$E37,หนอนกินใบทุเรียน!$F$5:$F$81)</f>
        <v>0</v>
      </c>
      <c r="EN37" s="549">
        <f>SUMIF(โรคกิ่งแห้งทุเรียน!$B$5:$B$81,ทดสอบ!$E37,โรคกิ่งแห้งทุเรียน!$F$5:$F$81)</f>
        <v>0</v>
      </c>
      <c r="EO37" s="551">
        <f>SUMIF(โรคแอนแทรกโนสทุเรียน!$B$5:$B$81,ทดสอบ!$E37,โรคแอนแทรกโนสทุเรียน!$F$5:$F$81)</f>
        <v>0</v>
      </c>
      <c r="EP37" s="549">
        <f>SUMIF(หนอนเจาะผล!$B$5:$B$81,ทดสอบ!$E37,หนอนเจาะผล!$F$5:$F$81)</f>
        <v>0</v>
      </c>
      <c r="EQ37" s="563">
        <f t="shared" ca="1" si="95"/>
        <v>0</v>
      </c>
      <c r="ER37" s="549"/>
      <c r="ES37" s="549">
        <f>SUMIF('เพลี้ยไฟ (เงาะ)'!$B$5:$B$76,ทดสอบ!$E37,'เพลี้ยไฟ (เงาะ)'!$F$5:$F$76)</f>
        <v>0</v>
      </c>
      <c r="ET37" s="517">
        <f>SUMIF('เพลี้ยแป้ง (เงาะ)'!$B$5:$B$75,ทดสอบ!$E37,'เพลี้ยแป้ง (เงาะ)'!$F$5:$F$75)</f>
        <v>0</v>
      </c>
      <c r="EU37" s="549">
        <f>SUMIF(หนอนคืบกินใบ!$B$5:$B$75,ทดสอบ!$E37,หนอนคืบกินใบ!$F$5:$F$75)</f>
        <v>0</v>
      </c>
      <c r="EV37" s="549">
        <f>SUMIF('โรคราแป้ง (เงาะ)'!$B$5:$B$75,ทดสอบ!$E37,'โรคราแป้ง (เงาะ)'!$F$5:$F$75)</f>
        <v>0</v>
      </c>
      <c r="EW37" s="549"/>
      <c r="EX37" s="549">
        <f>SUMIF('โรคขอบใบแห้ง (เงาะ)'!$B$5:$B$76,ทดสอบ!$E37,'โรคขอบใบแห้ง (เงาะ)'!$F$5:$F$76)</f>
        <v>0</v>
      </c>
      <c r="EY37" s="549">
        <f>SUMIF(หนอนกินช่อดอก!$B$5:$B$76,ทดสอบ!$E37,หนอนกินช่อดอก!$F$5:$F$76)</f>
        <v>0</v>
      </c>
      <c r="EZ37" s="549">
        <f>SUMIF('โรคใบจุดสาหร่าย(เงาะ)'!$B$5:$B$75,ทดสอบ!$E37,'โรคใบจุดสาหร่าย(เงาะ)'!$F$5:$F$75)</f>
        <v>0</v>
      </c>
      <c r="FA37" s="567">
        <f t="shared" si="96"/>
        <v>0</v>
      </c>
      <c r="FB37" s="549">
        <f>SUMIF('เพลี้ยไฟ (mangosteen)'!$B$5:$B$69,ทดสอบ!$E37,'เพลี้ยไฟ (mangosteen)'!$F$5:$F$69)</f>
        <v>0</v>
      </c>
      <c r="FC37" s="549">
        <f>SUMIF(หนอนชอนใบ!$B$5:$B$69,ทดสอบ!$E37,หนอนชอนใบ!$F$5:$F$69)</f>
        <v>0</v>
      </c>
      <c r="FD37" s="549">
        <f>SUMIF(หนอนกินใบ!$B$5:$B$69,ทดสอบ!$E37,หนอนกินใบ!$F$5:$F$69)</f>
        <v>0</v>
      </c>
      <c r="FE37" s="549">
        <f>SUMIF('ไรแดง(มังคุด)'!$B$5:$B$76,ทดสอบ!$E37,'ไรแดง(มังคุด)'!$F$5:$F$76)</f>
        <v>0</v>
      </c>
      <c r="FF37" s="549">
        <f>SUMIF(โรคแอนแทรคโนส!$B$5:$B$76,ทดสอบ!$E37,โรคแอนแทรคโนส!$F$5:$F$76)</f>
        <v>0</v>
      </c>
      <c r="FG37" s="549">
        <f>SUMIF('โรคใบจุดสาหร่าย (mangosteen)'!$B$5:$B$69,ทดสอบ!$E37,'โรคใบจุดสาหร่าย (mangosteen)'!$F$5:$F$69)</f>
        <v>0</v>
      </c>
      <c r="FH37" s="549">
        <f>SUMIF(โรคใบแห้งและขอบใบแห้ง!$B$5:$B$76,ทดสอบ!$E37,โรคใบแห้งและขอบใบแห้ง!$F$5:$F$76)</f>
        <v>0</v>
      </c>
      <c r="FI37" s="549">
        <f>SUMIF(เพลี้ยแป้ง!$B$5:$B$76,ทดสอบ!$E37,เพลี้ยแป้ง!$F$5:$F$76)</f>
        <v>0</v>
      </c>
      <c r="FJ37" s="549">
        <f>SUMIF('โรคใบจุด (mangosteen)'!$B$5:$B$69,ทดสอบ!$E37,'โรคใบจุด (mangosteen)'!$F$5:$F$69)</f>
        <v>0</v>
      </c>
      <c r="FK37" s="576">
        <f t="shared" si="97"/>
        <v>0</v>
      </c>
      <c r="FL37" s="549">
        <f>SUMIF(โรคพุ่มไม้กวาด!$B$5:$B$79,ทดสอบ!$E37,โรคพุ่มไม้กวาด!$F$5:$F$79)</f>
        <v>0</v>
      </c>
      <c r="FM37" s="549">
        <f>SUMIF('เพลี้ยแป้ง (ลำไย)'!$B$5:$B$76,ทดสอบ!$E37,'เพลี้ยแป้ง (ลำไย)'!$F$5:$F$76)</f>
        <v>0</v>
      </c>
      <c r="FN37" s="549">
        <f>SUMIF('โรคราดำ (ลำไย)'!$B$5:$B$79,ทดสอบ!$E37,'โรคราดำ (ลำไย)'!$F$5:$F$79)</f>
        <v>0</v>
      </c>
      <c r="FO37" s="549">
        <f>SUMIF('หนอนคืบกินใบ (ลำไย)'!$B$5:$B$76,ทดสอบ!$E37,'หนอนคืบกินใบ (ลำไย)'!$F$5:$F$76)</f>
        <v>0</v>
      </c>
      <c r="FP37" s="549">
        <f>SUMIF(ไรกำมะหยี่!$B$5:$B$79,ทดสอบ!$E37,ไรกำมะหยี่!$F$5:$F$79)</f>
        <v>0</v>
      </c>
      <c r="FQ37" s="549">
        <f>SUMIF(หนอนม้วนใบ!$B$5:$B$79,ทดสอบ!$E37,หนอนม้วนใบ!$F$5:$F$79)</f>
        <v>0</v>
      </c>
      <c r="FR37" s="549">
        <f>SUMIF(หนอนเจาะกิ่งและลำต้น!$B$5:$B$80,ทดสอบ!$E37,หนอนเจาะกิ่งและลำต้น!$F$5:$F$80)</f>
        <v>0</v>
      </c>
      <c r="FS37" s="549">
        <f>SUMIF(เพลี้ยไฟลำไย!$B$5:$B$76,ทดสอบ!$E37,เพลี้ยไฟลำไย!$F$5:$F$76)</f>
        <v>0</v>
      </c>
      <c r="FT37" s="549">
        <f>SUMIF(หนอนกินดอกลำไย!$B$5:$B$76,ทดสอบ!$E37,หนอนกินดอกลำไย!$F$5:$F$76)</f>
        <v>0</v>
      </c>
      <c r="FU37" s="549">
        <f>SUMIF(มวนลำไย!$B$5:$B$79,ทดสอบ!$E37,มวนลำไย!$F$5:$F$79)</f>
        <v>0</v>
      </c>
      <c r="FV37" s="578">
        <f t="shared" si="98"/>
        <v>0</v>
      </c>
      <c r="FW37" s="550">
        <f t="shared" ca="1" si="99"/>
        <v>4520.25</v>
      </c>
      <c r="FX37" s="353">
        <f t="shared" ca="1" si="6"/>
        <v>4520.25</v>
      </c>
      <c r="FY37" s="319">
        <f t="shared" ca="1" si="31"/>
        <v>0</v>
      </c>
    </row>
    <row r="38" spans="1:181" s="110" customFormat="1" x14ac:dyDescent="0.55000000000000004">
      <c r="A38" s="303">
        <v>0</v>
      </c>
      <c r="B38" s="303">
        <f t="shared" ca="1" si="83"/>
        <v>1</v>
      </c>
      <c r="C38" s="303">
        <f ca="1">IF(B38=1,SUBTOTAL(2,$B$28:B38),"")</f>
        <v>11</v>
      </c>
      <c r="D38" s="279">
        <f t="shared" ca="1" si="84"/>
        <v>11</v>
      </c>
      <c r="E38" s="280" t="s">
        <v>144</v>
      </c>
      <c r="F38" s="295"/>
      <c r="G38" s="295"/>
      <c r="H38" s="295"/>
      <c r="I38" s="295"/>
      <c r="J38" s="292"/>
      <c r="K38" s="549">
        <f>SUMIF(หนอนห่อใบข้าว!$B$5:$B$76,ทดสอบ!$E38,หนอนห่อใบข้าว!$G$5:$G$76)</f>
        <v>0</v>
      </c>
      <c r="L38" s="549">
        <f>SUMIF(เพลี้ยกระโดดหลังขาว!$B$5:$B$76,ทดสอบ!$E38,เพลี้ยกระโดดหลังขาว!$G$5:$G$76)</f>
        <v>0</v>
      </c>
      <c r="M38" s="549">
        <f>SUMIF(โรคไหม้ข้าว!$B$5:$B$76,ทดสอบ!$E38,โรคไหม้ข้าว!$G$5:$G$76)</f>
        <v>0</v>
      </c>
      <c r="N38" s="549">
        <f>SUMIF(แมลงหวี่ขาว!$B$5:$B$76,ทดสอบ!$E38,แมลงหวี่ขาว!$G$5:$G$76)</f>
        <v>0</v>
      </c>
      <c r="O38" s="549">
        <f>SUMIF(เพลี้ยกระโดดสีน้ำตาล!$B$5:$B$77,ทดสอบ!$E38,เพลี้ยกระโดดสีน้ำตาล!$G$5:$G$77)</f>
        <v>0</v>
      </c>
      <c r="P38" s="549">
        <f>SUMIF(แมลงสิง!$B$5:$B$81,ทดสอบ!$E38,แมลงสิง!$G$5:$G$81)</f>
        <v>0</v>
      </c>
      <c r="Q38" s="549">
        <f>SUMIF(เพลี้ยไฟ!$B$5:$B$76,ทดสอบ!$E38,เพลี้ยไฟ!$G$5:$G$76)</f>
        <v>0</v>
      </c>
      <c r="R38" s="549">
        <f>SUMIF(แมลงดำหนาม1!$B$5:$B$81,ทดสอบ!$E38,แมลงดำหนาม1!$G$5:$G$81)</f>
        <v>0</v>
      </c>
      <c r="S38" s="549">
        <f>SUMIF(โรคขอบใบแห้ง!$B$5:$B$78,ทดสอบ!$E38,โรคขอบใบแห้ง!$G$5:$G$78)</f>
        <v>27</v>
      </c>
      <c r="T38" s="549">
        <f>SUMIF(โรคกาบใบแห้ง!$B$5:$B$81,ทดสอบ!$E38,โรคกาบใบแห้ง!$G$5:$G$81)</f>
        <v>0</v>
      </c>
      <c r="U38" s="549">
        <f>SUMIF(โรคใบจุดสีน้ำตาล!$B$5:$B$77,ทดสอบ!$E38,โรคใบจุดสีน้ำตาล!$G$5:$G$77)</f>
        <v>0</v>
      </c>
      <c r="V38" s="549">
        <f>SUMIF(หนอนกระทู้กล้า!$B$5:$B$76,ทดสอบ!$E38,หนอนกระทู้กล้า!$G$5:$G$76)</f>
        <v>0</v>
      </c>
      <c r="W38" s="549">
        <f>SUMIF(โรคใบขีดโปร่งแสง!$B$5:$B$81,ทดสอบ!$E38,โรคใบขีดโปร่งแสง!$G$5:$G$81)</f>
        <v>0</v>
      </c>
      <c r="X38" s="549">
        <f>SUMIF(โรคใบขีดสีน้ำตาล!$B$5:$B$77,ทดสอบ!$E38,โรคใบขีดสีน้ำตาล!$G$5:$G$77)</f>
        <v>0</v>
      </c>
      <c r="Y38" s="549">
        <f>SUMIF(หนอนกัดใบข้าว!$B$5:$B$81,ทดสอบ!$E38,หนอนกัดใบข้าว!$G$5:$G$81)</f>
        <v>0</v>
      </c>
      <c r="Z38" s="549">
        <f>SUMIF(แมลงหล่า!$B$5:$B$81,ทดสอบ!$E38,แมลงหล่า!$G$5:$G$81)</f>
        <v>0</v>
      </c>
      <c r="AA38" s="549">
        <f>SUMIF(แมลงบั่ว!$B$5:$B$77,ทดสอบ!$E38,แมลงบั่ว!$G$5:$G$77)</f>
        <v>0</v>
      </c>
      <c r="AB38" s="549">
        <f>SUMIF(โรคเมล็ดด่าง!$B$5:$B$81,ทดสอบ!$E38,โรคเมล็ดด่าง!$G$5:$G$81)</f>
        <v>0</v>
      </c>
      <c r="AC38" s="549">
        <f>SUMIF(ด้วงดำ!$B$5:$B$81,ทดสอบ!$E38,ด้วงดำ!$G$5:$G$81)</f>
        <v>0</v>
      </c>
      <c r="AD38" s="549">
        <f>SUMIF(ตั๊กแตนหนวดสั้น!$B$5:$B$81,ทดสอบ!$E38,ตั๊กแตนหนวดสั้น!$G$5:$G$81)</f>
        <v>0</v>
      </c>
      <c r="AE38" s="549">
        <f>SUMIF(หนอนกอข้าว!$B$5:$B$77,ทดสอบ!$E38,หนอนกอข้าว!$G$5:$G$77)</f>
        <v>0</v>
      </c>
      <c r="AF38" s="549">
        <f>SUMIF(หนอนกระทู้ข้าว!$B$5:$B$81,ทดสอบ!$E38,หนอนกระทู้ข้าว!$G$5:$G$81)</f>
        <v>0</v>
      </c>
      <c r="AG38" s="549">
        <f>SUMIF(โรคกาบใบเน่า!$B$5:$B$81,ทดสอบ!$E38,โรคกาบใบเน่า!$G$5:$G$81)</f>
        <v>0</v>
      </c>
      <c r="AH38" s="549">
        <f>SUMIF(เพลี้ยจั๊กจั่นสีเขียว!$B$5:$B$80,ทดสอบ!$E38,เพลี้ยจั๊กจั่นสีเขียว!$G$5:$G$80)</f>
        <v>0</v>
      </c>
      <c r="AI38" s="549">
        <f>SUMIF(หอยเชอรี่!$B$5:$B$81,ทดสอบ!$E38,หอยเชอรี่!$G$5:$G$81)</f>
        <v>0</v>
      </c>
      <c r="AJ38" s="549">
        <f>SUMIF(โรคใบสีส้ม!$B$5:$B$77,ทดสอบ!$E38,โรคใบสีส้ม!$G$5:$G$77)</f>
        <v>0</v>
      </c>
      <c r="AK38" s="563">
        <f t="shared" si="85"/>
        <v>27</v>
      </c>
      <c r="AL38" s="549">
        <f>SUMIF(หนอนหัวดำ!$B$6:$B$75,ทดสอบ!$E38,หนอนหัวดำ!$M$6:$M$75)</f>
        <v>3</v>
      </c>
      <c r="AM38" s="517">
        <f>SUMIF(แมลงดำหนาม!$B$6:$B$75,ทดสอบ!$E38,แมลงดำหนาม!$M$6:$M$75)</f>
        <v>0</v>
      </c>
      <c r="AN38" s="549">
        <f>SUMIF('ด้วงแรด มะพร้าว'!$B$6:$B$75,ทดสอบ!$E38,'ด้วงแรด มะพร้าว'!$I$6:$I$75)</f>
        <v>1</v>
      </c>
      <c r="AO38" s="549">
        <f>SUMIF(ด้วงงวง!$B$6:$B$75,ทดสอบ!$E38,ด้วงงวง!$I$6:$I$75)</f>
        <v>0</v>
      </c>
      <c r="AP38" s="549">
        <f>SUMIF(ไรสี่ขามะพร้าว!$B$6:$B$75,ทดสอบ!$E38,ไรสี่ขามะพร้าว!$I$6:$I$75)</f>
        <v>0</v>
      </c>
      <c r="AQ38" s="549">
        <f>SUMIF(หนอนพาราซา!$C$6:$C$67,ทดสอบ!$E38,หนอนพาราซา!$J$6:$J$67)</f>
        <v>0</v>
      </c>
      <c r="AR38" s="549">
        <f>SUMIF(หนอนกินใบมะพร้าว!$C$6:$C$67,ทดสอบ!$E38,หนอนกินใบมะพร้าว!$J$6:$J$67)</f>
        <v>0</v>
      </c>
      <c r="AS38" s="565">
        <f t="shared" si="86"/>
        <v>4</v>
      </c>
      <c r="AT38" s="549">
        <f>SUMIF('ด้วงแรด ปาล์ม'!$B$5:$B$73,ทดสอบ!$E38,'ด้วงแรด ปาล์ม'!$F$5:$F$73)</f>
        <v>0.5</v>
      </c>
      <c r="AU38" s="549">
        <f>SUMIF(หนอนปลอกเล็ก!$B$5:$B$73,ทดสอบ!$E38,หนอนปลอกเล็ก!$F$5:$F$73)</f>
        <v>0</v>
      </c>
      <c r="AV38" s="549">
        <f>SUMIF(ด้วงกุหลาบ!$B$5:$B$73,ทดสอบ!$E38,ด้วงกุหลาบ!$F$5:$F$73)</f>
        <v>0</v>
      </c>
      <c r="AW38" s="549">
        <f>SUMIF(โรคทะลายเน่า!$B$5:$B$73,ทดสอบ!$E38,โรคทะลายเน่า!$F$5:$F$73)</f>
        <v>0</v>
      </c>
      <c r="AX38" s="549">
        <f>SUMIF(โรคลำต้นเน่า!$B$5:$B$73,ทดสอบ!$E38,โรคลำต้นเน่า!$F$5:$F$73)</f>
        <v>0</v>
      </c>
      <c r="AY38" s="549">
        <f>SUMIF('โรคใบจุด ปาล์ม'!$B$5:$B$73,ทดสอบ!$E38,'โรคใบจุด ปาล์ม'!$F$5:$F$73)</f>
        <v>0</v>
      </c>
      <c r="AZ38" s="549">
        <f>SUMIF(โรคก้านทางใบเน่า!$C$5:$C$71,ทดสอบ!$E38,โรคก้านทางใบเน่า!$G$5:$G$71)</f>
        <v>0</v>
      </c>
      <c r="BA38" s="549">
        <f>SUMIF(หนอนหน้าแมว!$B$5:$B$73,ทดสอบ!$E38,หนอนหน้าแมว!$F$5:$F$73)</f>
        <v>0</v>
      </c>
      <c r="BB38" s="551">
        <f>SUMIF('หนอนหัวดำ ปาล์ม'!$B$5:$B$73,ทดสอบ!$E38,'หนอนหัวดำ ปาล์ม'!$F$5:$F$73)</f>
        <v>0</v>
      </c>
      <c r="BC38" s="549">
        <f>SUMIF('โรคใบจุดสาหร่าย ปาล์ม'!$B$5:$B$73,ทดสอบ!$E38,'โรคใบจุดสาหร่าย ปาล์ม'!$F$5:$F$73)</f>
        <v>0</v>
      </c>
      <c r="BD38" s="567">
        <f t="shared" si="87"/>
        <v>0.5</v>
      </c>
      <c r="BE38" s="549">
        <f>SUMIF(โรครากขาว!$B$5:$B$72,ทดสอบ!$E38,โรครากขาว!$F$5:$F$72)</f>
        <v>0</v>
      </c>
      <c r="BF38" s="549">
        <f>SUMIF(โรคใบร่วงยางพาราชนิดใหม่!$B$5:$B$72,ทดสอบ!$E38,โรคใบร่วงยางพาราชนิดใหม่!$F$5:$F$72)</f>
        <v>0</v>
      </c>
      <c r="BG38" s="549">
        <f>SUMIF(โรคใบร่วงยางพารา!$B$5:$B$72,ทดสอบ!$E38,โรคใบร่วงยางพารา!$F$5:$F$72)</f>
        <v>0</v>
      </c>
      <c r="BH38" s="549">
        <f>SUMIF(โรคราแป้งยางพารา!$B$5:$B$72,ทดสอบ!$E38,โรคราแป้งยางพารา!$F$5:$F$72)</f>
        <v>0</v>
      </c>
      <c r="BI38" s="551">
        <f>SUMIF(โรคเส้นดำยางพารา!$B$5:$B$72,ทดสอบ!$E38,โรคเส้นดำยางพารา!$F$5:$F$72)</f>
        <v>0</v>
      </c>
      <c r="BJ38" s="549">
        <f>SUMIF(โรคหน้ายางแห้ง!$B$5:$B$72,ทดสอบ!$E38,โรคหน้ายางแห้ง!$F$5:$F$72)</f>
        <v>0</v>
      </c>
      <c r="BK38" s="568">
        <f t="shared" si="88"/>
        <v>0</v>
      </c>
      <c r="BL38" s="549">
        <f>SUMIF(โรคราสนิม!$C$5:$C$64,ทดสอบ!$E38,โรคราสนิม!$G$5:$G$64)</f>
        <v>0</v>
      </c>
      <c r="BM38" s="549">
        <f>SUMIF(หนอนกาแฟสีแดง!$C$5:$C$64,ทดสอบ!$E38,หนอนกาแฟสีแดง!$G$5:$G$64)</f>
        <v>0</v>
      </c>
      <c r="BN38" s="549">
        <v>0</v>
      </c>
      <c r="BO38" s="549">
        <f ca="1">SUMIF(หนอนเจาะกิ่งลำต้น!$C$5:$C492,ทดสอบ!$E38,หนอนเจาะกิ่งลำต้น!$G$5:$G$64)</f>
        <v>0</v>
      </c>
      <c r="BP38" s="551">
        <f>SUMIF(มอดเจาะเมล็ดกาแฟ!$C$5:$C$64,ทดสอบ!$E38,มอดเจาะเมล็ดกาแฟ!$G$5:$G$64)</f>
        <v>0</v>
      </c>
      <c r="BQ38" s="549">
        <f>SUMIF('ด้วงหนวดยาว (กาแฟ)'!$C$5:$C$64,ทดสอบ!$E38,'ด้วงหนวดยาว (กาแฟ)'!$G$5:$G$64)</f>
        <v>0</v>
      </c>
      <c r="BR38" s="549">
        <f>SUMIF(มอดเจาะผลกาแฟ!$C$5:$C$64,ทดสอบ!$E38,มอดเจาะผลกาแฟ!$G$5:$G$64)</f>
        <v>0</v>
      </c>
      <c r="BS38" s="570">
        <f t="shared" ca="1" si="89"/>
        <v>0</v>
      </c>
      <c r="BT38" s="549">
        <f>SUMIF(เพลี้ยแป้งมัน!$B$5:$B$59,ทดสอบ!$E38,เพลี้ยแป้งมัน!$H$5:$H$59)</f>
        <v>0</v>
      </c>
      <c r="BU38" s="551">
        <f>SUMIF('โรคใบไหม้ (มัน)'!$B$5:$B$58,ทดสอบ!$E38,'โรคใบไหม้ (มัน)'!$H$5:$H$58)</f>
        <v>0</v>
      </c>
      <c r="BV38" s="549">
        <f>SUMIF(ไรแดง!$B$5:$B$59,ทดสอบ!$E38,ไรแดง!$H$5:$H$59)</f>
        <v>0</v>
      </c>
      <c r="BW38" s="549"/>
      <c r="BX38" s="549"/>
      <c r="BY38" s="549"/>
      <c r="BZ38" s="549"/>
      <c r="CA38" s="549"/>
      <c r="CB38" s="549">
        <f>SUMIF(โรคโคนเน่าหัวเน่า!$B$5:$B$59,ทดสอบ!$E38,โรคโคนเน่าหัวเน่า!$H$5:$H$59)</f>
        <v>0</v>
      </c>
      <c r="CC38" s="549"/>
      <c r="CD38" s="549">
        <f>SUMIF(โรคพุ่มแจ้!$B$5:$B$58,ทดสอบ!$E38,โรคพุ่มแจ้!$H$5:$H$58)</f>
        <v>0</v>
      </c>
      <c r="CE38" s="549">
        <f>SUMIF(โรคใบด่างมันสำปะหลัง!$B$5:$B$59,ทดสอบ!$E38,โรคใบด่างมันสำปะหลัง!$H$5:$H$59)</f>
        <v>1657.5</v>
      </c>
      <c r="CF38" s="563">
        <f t="shared" si="90"/>
        <v>1657.5</v>
      </c>
      <c r="CG38" s="549">
        <f>SUMIF(หนอนกออ้อย!$B$5:$B$48,ทดสอบ!$E38,หนอนกออ้อย!$G$5:$G$48)</f>
        <v>0</v>
      </c>
      <c r="CH38" s="549">
        <f>SUMIF('ด้วงหนวดยาว อ้อย'!$B$5:$B$48,ทดสอบ!$E38,'ด้วงหนวดยาว อ้อย'!$G$5:$G$48)</f>
        <v>0</v>
      </c>
      <c r="CI38" s="549"/>
      <c r="CJ38" s="549"/>
      <c r="CK38" s="549"/>
      <c r="CL38" s="549"/>
      <c r="CM38" s="549"/>
      <c r="CN38" s="549"/>
      <c r="CO38" s="549"/>
      <c r="CP38" s="549"/>
      <c r="CQ38" s="549"/>
      <c r="CR38" s="549"/>
      <c r="CS38" s="549">
        <f>SUMIF('โรคแส้ดำ อ้อย '!$B$5:$B$48,ทดสอบ!$E38,'โรคแส้ดำ อ้อย '!$G$5:$G$48)</f>
        <v>0</v>
      </c>
      <c r="CT38" s="549">
        <f>SUMIF('โรคใบขาว อ้อย'!$B$5:$B$48,ทดสอบ!$E38,'โรคใบขาว อ้อย'!$G$5:$G$48)</f>
        <v>0</v>
      </c>
      <c r="CU38" s="549"/>
      <c r="CV38" s="565">
        <f t="shared" si="91"/>
        <v>0</v>
      </c>
      <c r="CW38" s="549"/>
      <c r="CX38" s="549">
        <f>SUMIF('หนอนกระทู้ข้าวโพดลายจุด (FAW)'!$B$5:$B$54,ทดสอบ!$E38,'หนอนกระทู้ข้าวโพดลายจุด (FAW)'!$F$5:$F$54)</f>
        <v>0</v>
      </c>
      <c r="CY38" s="549">
        <f>SUMIF(โรคฝักเน่า!$C$5:$C$57,ทดสอบ!$E38,โรคฝักเน่า!$G$5:$G$57)</f>
        <v>0</v>
      </c>
      <c r="CZ38" s="549"/>
      <c r="DA38" s="549"/>
      <c r="DB38" s="549"/>
      <c r="DC38" s="549"/>
      <c r="DD38" s="549"/>
      <c r="DE38" s="549"/>
      <c r="DF38" s="572">
        <f t="shared" si="92"/>
        <v>0</v>
      </c>
      <c r="DG38" s="549">
        <f>SUMIF(โรคเหี่ยว!$B$5:$B$65,ทดสอบ!$E38,โรคเหี่ยว!$E$5:$E$65)</f>
        <v>0</v>
      </c>
      <c r="DH38" s="549"/>
      <c r="DI38" s="549"/>
      <c r="DJ38" s="549"/>
      <c r="DK38" s="549"/>
      <c r="DL38" s="574">
        <f t="shared" si="93"/>
        <v>0</v>
      </c>
      <c r="DM38" s="549"/>
      <c r="DN38" s="549"/>
      <c r="DO38" s="549"/>
      <c r="DP38" s="549"/>
      <c r="DQ38" s="549"/>
      <c r="DR38" s="550">
        <f t="shared" si="94"/>
        <v>0</v>
      </c>
      <c r="DS38" s="549"/>
      <c r="DT38" s="549"/>
      <c r="DU38" s="549">
        <f>SUMIF('เพลี้ยไฟ ทุเรียน'!$B$5:$B$81,ทดสอบ!$E38,'เพลี้ยไฟ ทุเรียน'!$F$5:$F$81)</f>
        <v>0</v>
      </c>
      <c r="DV38" s="549">
        <f>SUMIF('เพลี้ยแป้ง ทุเรียน'!$B$5:$B$81,ทดสอบ!$E38,'เพลี้ยแป้ง ทุเรียน'!$F$5:$F$81)</f>
        <v>0</v>
      </c>
      <c r="DW38" s="549">
        <f>SUMIF(เพลี้ยไก่แจ้ทุเรียน!$B$5:$B$81,ทดสอบ!$E38,เพลี้ยไก่แจ้ทุเรียน!$F$5:$F$81)</f>
        <v>0</v>
      </c>
      <c r="DX38" s="549">
        <f>SUMIF(เพลี้ยหอยเกล็ด!$B$5:$B$81,ทดสอบ!$E38,เพลี้ยหอยเกล็ด!$F$5:$F$81)</f>
        <v>0</v>
      </c>
      <c r="DY38" s="549">
        <f>SUMIF(เพลี้ยจั๊กจั่นฝอย!$B$5:$B$81,ทดสอบ!$E38,เพลี้ยจั๊กจั่นฝอย!$F$5:$F$81)</f>
        <v>0</v>
      </c>
      <c r="DZ38" s="549">
        <f>SUMIF(หนอนเจาะเมล็ดทุเรียน!$B$5:$B$81,ทดสอบ!$E38,หนอนเจาะเมล็ดทุเรียน!$F$5:$F$81)</f>
        <v>0</v>
      </c>
      <c r="EA38" s="549">
        <f>SUMIF(ไรแดงทุเรียน!$B$5:$B$81,ทดสอบ!$E38,ไรแดงทุเรียน!$F$5:$F$81)</f>
        <v>0</v>
      </c>
      <c r="EB38" s="549"/>
      <c r="EC38" s="549">
        <f>SUMIF(โรครากเน่าโคนเน่า!$B$5:$B$81,ทดสอบ!$E38,โรครากเน่าโคนเน่า!$F$5:$F$81)</f>
        <v>0</v>
      </c>
      <c r="ED38" s="549">
        <f>SUMIF('โรคราดำ ทุเรียน'!$B$5:$B$81,ทดสอบ!$E38,'โรคราดำ ทุเรียน'!$F$5:$F$81)</f>
        <v>0</v>
      </c>
      <c r="EE38" s="549"/>
      <c r="EF38" s="549">
        <f>SUMIF(โรคผลเน่า!$B$6:$B$82,ทดสอบ!$E38,โรคผลเน่า!$F$6:$F$82)</f>
        <v>0</v>
      </c>
      <c r="EG38" s="549">
        <f>SUMIF(โรคราสีชมพู!$B$5:$B$81,ทดสอบ!$E38,โรคราสีชมพู!$F$5:$F$81)</f>
        <v>0</v>
      </c>
      <c r="EH38" s="549">
        <f>SUMIF(โรคใบติดหรือใบไหม้!$B$5:$B$81,ทดสอบ!$E38,โรคใบติดหรือใบไหม้!$F$5:$F$81)</f>
        <v>0</v>
      </c>
      <c r="EI38" s="549"/>
      <c r="EJ38" s="549">
        <f>SUMIF('โรคใบจุดสาหร่าย (durian)'!$B$5:$B$81,ทดสอบ!$E38,'โรคใบจุดสาหร่าย (durian)'!$F$5:$F$81)</f>
        <v>0</v>
      </c>
      <c r="EK38" s="549">
        <f>SUMIF(มอดเจาะลำต้นทุเรียน!$B$5:$B$81,ทดสอบ!$E38,มอดเจาะลำต้นทุเรียน!$F$5:$F$81)</f>
        <v>0</v>
      </c>
      <c r="EL38" s="549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549">
        <f>SUMIF(หนอนกินใบทุเรียน!$B$5:$B$81,ทดสอบ!$E38,หนอนกินใบทุเรียน!$F$5:$F$81)</f>
        <v>0</v>
      </c>
      <c r="EN38" s="549">
        <f>SUMIF(โรคกิ่งแห้งทุเรียน!$B$5:$B$81,ทดสอบ!$E38,โรคกิ่งแห้งทุเรียน!$F$5:$F$81)</f>
        <v>0</v>
      </c>
      <c r="EO38" s="551">
        <f>SUMIF(โรคแอนแทรกโนสทุเรียน!$B$5:$B$81,ทดสอบ!$E38,โรคแอนแทรกโนสทุเรียน!$F$5:$F$81)</f>
        <v>0</v>
      </c>
      <c r="EP38" s="549">
        <f>SUMIF(หนอนเจาะผล!$B$5:$B$81,ทดสอบ!$E38,หนอนเจาะผล!$F$5:$F$81)</f>
        <v>0</v>
      </c>
      <c r="EQ38" s="563">
        <f t="shared" ca="1" si="95"/>
        <v>0</v>
      </c>
      <c r="ER38" s="549"/>
      <c r="ES38" s="549">
        <f>SUMIF('เพลี้ยไฟ (เงาะ)'!$B$5:$B$76,ทดสอบ!$E38,'เพลี้ยไฟ (เงาะ)'!$F$5:$F$76)</f>
        <v>0</v>
      </c>
      <c r="ET38" s="517">
        <f>SUMIF('เพลี้ยแป้ง (เงาะ)'!$B$5:$B$75,ทดสอบ!$E38,'เพลี้ยแป้ง (เงาะ)'!$F$5:$F$75)</f>
        <v>0</v>
      </c>
      <c r="EU38" s="549">
        <f>SUMIF(หนอนคืบกินใบ!$B$5:$B$75,ทดสอบ!$E38,หนอนคืบกินใบ!$F$5:$F$75)</f>
        <v>0</v>
      </c>
      <c r="EV38" s="549">
        <f>SUMIF('โรคราแป้ง (เงาะ)'!$B$5:$B$75,ทดสอบ!$E38,'โรคราแป้ง (เงาะ)'!$F$5:$F$75)</f>
        <v>0</v>
      </c>
      <c r="EW38" s="549"/>
      <c r="EX38" s="549">
        <f>SUMIF('โรคขอบใบแห้ง (เงาะ)'!$B$5:$B$76,ทดสอบ!$E38,'โรคขอบใบแห้ง (เงาะ)'!$F$5:$F$76)</f>
        <v>0</v>
      </c>
      <c r="EY38" s="549">
        <f>SUMIF(หนอนกินช่อดอก!$B$5:$B$76,ทดสอบ!$E38,หนอนกินช่อดอก!$F$5:$F$76)</f>
        <v>0</v>
      </c>
      <c r="EZ38" s="549">
        <f>SUMIF('โรคใบจุดสาหร่าย(เงาะ)'!$B$5:$B$75,ทดสอบ!$E38,'โรคใบจุดสาหร่าย(เงาะ)'!$F$5:$F$75)</f>
        <v>0</v>
      </c>
      <c r="FA38" s="567">
        <f t="shared" si="96"/>
        <v>0</v>
      </c>
      <c r="FB38" s="549">
        <f>SUMIF('เพลี้ยไฟ (mangosteen)'!$B$5:$B$69,ทดสอบ!$E38,'เพลี้ยไฟ (mangosteen)'!$F$5:$F$69)</f>
        <v>0</v>
      </c>
      <c r="FC38" s="549">
        <f>SUMIF(หนอนชอนใบ!$B$5:$B$69,ทดสอบ!$E38,หนอนชอนใบ!$F$5:$F$69)</f>
        <v>0</v>
      </c>
      <c r="FD38" s="549">
        <f>SUMIF(หนอนกินใบ!$B$5:$B$69,ทดสอบ!$E38,หนอนกินใบ!$F$5:$F$69)</f>
        <v>0</v>
      </c>
      <c r="FE38" s="549">
        <f>SUMIF('ไรแดง(มังคุด)'!$B$5:$B$76,ทดสอบ!$E38,'ไรแดง(มังคุด)'!$F$5:$F$76)</f>
        <v>0</v>
      </c>
      <c r="FF38" s="549">
        <f>SUMIF(โรคแอนแทรคโนส!$B$5:$B$76,ทดสอบ!$E38,โรคแอนแทรคโนส!$F$5:$F$76)</f>
        <v>0</v>
      </c>
      <c r="FG38" s="549">
        <f>SUMIF('โรคใบจุดสาหร่าย (mangosteen)'!$B$5:$B$69,ทดสอบ!$E38,'โรคใบจุดสาหร่าย (mangosteen)'!$F$5:$F$69)</f>
        <v>0</v>
      </c>
      <c r="FH38" s="549">
        <f>SUMIF(โรคใบแห้งและขอบใบแห้ง!$B$5:$B$76,ทดสอบ!$E38,โรคใบแห้งและขอบใบแห้ง!$F$5:$F$76)</f>
        <v>0</v>
      </c>
      <c r="FI38" s="549">
        <f>SUMIF(เพลี้ยแป้ง!$B$5:$B$76,ทดสอบ!$E38,เพลี้ยแป้ง!$F$5:$F$76)</f>
        <v>0</v>
      </c>
      <c r="FJ38" s="549">
        <f>SUMIF('โรคใบจุด (mangosteen)'!$B$5:$B$69,ทดสอบ!$E38,'โรคใบจุด (mangosteen)'!$F$5:$F$69)</f>
        <v>0</v>
      </c>
      <c r="FK38" s="576">
        <f t="shared" si="97"/>
        <v>0</v>
      </c>
      <c r="FL38" s="549">
        <f>SUMIF(โรคพุ่มไม้กวาด!$B$5:$B$79,ทดสอบ!$E38,โรคพุ่มไม้กวาด!$F$5:$F$79)</f>
        <v>0</v>
      </c>
      <c r="FM38" s="549">
        <f>SUMIF('เพลี้ยแป้ง (ลำไย)'!$B$5:$B$76,ทดสอบ!$E38,'เพลี้ยแป้ง (ลำไย)'!$F$5:$F$76)</f>
        <v>0</v>
      </c>
      <c r="FN38" s="549">
        <f>SUMIF('โรคราดำ (ลำไย)'!$B$5:$B$79,ทดสอบ!$E38,'โรคราดำ (ลำไย)'!$F$5:$F$79)</f>
        <v>0</v>
      </c>
      <c r="FO38" s="549">
        <f>SUMIF('หนอนคืบกินใบ (ลำไย)'!$B$5:$B$76,ทดสอบ!$E38,'หนอนคืบกินใบ (ลำไย)'!$F$5:$F$76)</f>
        <v>0</v>
      </c>
      <c r="FP38" s="549">
        <f>SUMIF(ไรกำมะหยี่!$B$5:$B$79,ทดสอบ!$E38,ไรกำมะหยี่!$F$5:$F$79)</f>
        <v>0</v>
      </c>
      <c r="FQ38" s="549">
        <f>SUMIF(หนอนม้วนใบ!$B$5:$B$79,ทดสอบ!$E38,หนอนม้วนใบ!$F$5:$F$79)</f>
        <v>0</v>
      </c>
      <c r="FR38" s="549">
        <f>SUMIF(หนอนเจาะกิ่งและลำต้น!$B$5:$B$80,ทดสอบ!$E38,หนอนเจาะกิ่งและลำต้น!$F$5:$F$80)</f>
        <v>0</v>
      </c>
      <c r="FS38" s="549">
        <f>SUMIF(เพลี้ยไฟลำไย!$B$5:$B$76,ทดสอบ!$E38,เพลี้ยไฟลำไย!$F$5:$F$76)</f>
        <v>0</v>
      </c>
      <c r="FT38" s="549">
        <f>SUMIF(หนอนกินดอกลำไย!$B$5:$B$76,ทดสอบ!$E38,หนอนกินดอกลำไย!$F$5:$F$76)</f>
        <v>0</v>
      </c>
      <c r="FU38" s="549">
        <f>SUMIF(มวนลำไย!$B$5:$B$79,ทดสอบ!$E38,มวนลำไย!$F$5:$F$79)</f>
        <v>0</v>
      </c>
      <c r="FV38" s="578">
        <f t="shared" si="98"/>
        <v>0</v>
      </c>
      <c r="FW38" s="550">
        <f t="shared" ca="1" si="99"/>
        <v>1689</v>
      </c>
      <c r="FX38" s="353">
        <f t="shared" ca="1" si="6"/>
        <v>1689</v>
      </c>
      <c r="FY38" s="319">
        <f t="shared" ca="1" si="31"/>
        <v>0</v>
      </c>
    </row>
    <row r="39" spans="1:181" s="110" customFormat="1" x14ac:dyDescent="0.55000000000000004">
      <c r="A39" s="303">
        <v>0</v>
      </c>
      <c r="B39" s="303">
        <f t="shared" ca="1" si="83"/>
        <v>1</v>
      </c>
      <c r="C39" s="303">
        <f ca="1">IF(B39=1,SUBTOTAL(2,$B$28:B39),"")</f>
        <v>12</v>
      </c>
      <c r="D39" s="279">
        <f t="shared" ca="1" si="84"/>
        <v>12</v>
      </c>
      <c r="E39" s="280" t="s">
        <v>145</v>
      </c>
      <c r="F39" s="295"/>
      <c r="G39" s="295"/>
      <c r="H39" s="295"/>
      <c r="I39" s="295"/>
      <c r="J39" s="292"/>
      <c r="K39" s="549">
        <f>SUMIF(หนอนห่อใบข้าว!$B$5:$B$76,ทดสอบ!$E39,หนอนห่อใบข้าว!$G$5:$G$76)</f>
        <v>0</v>
      </c>
      <c r="L39" s="549">
        <f>SUMIF(เพลี้ยกระโดดหลังขาว!$B$5:$B$76,ทดสอบ!$E39,เพลี้ยกระโดดหลังขาว!$G$5:$G$76)</f>
        <v>0</v>
      </c>
      <c r="M39" s="549">
        <f>SUMIF(โรคไหม้ข้าว!$B$5:$B$76,ทดสอบ!$E39,โรคไหม้ข้าว!$G$5:$G$76)</f>
        <v>0</v>
      </c>
      <c r="N39" s="549">
        <f>SUMIF(แมลงหวี่ขาว!$B$5:$B$76,ทดสอบ!$E39,แมลงหวี่ขาว!$G$5:$G$76)</f>
        <v>0</v>
      </c>
      <c r="O39" s="549">
        <f>SUMIF(เพลี้ยกระโดดสีน้ำตาล!$B$5:$B$77,ทดสอบ!$E39,เพลี้ยกระโดดสีน้ำตาล!$G$5:$G$77)</f>
        <v>0</v>
      </c>
      <c r="P39" s="549">
        <f>SUMIF(แมลงสิง!$B$5:$B$81,ทดสอบ!$E39,แมลงสิง!$G$5:$G$81)</f>
        <v>0</v>
      </c>
      <c r="Q39" s="549">
        <f>SUMIF(เพลี้ยไฟ!$B$5:$B$76,ทดสอบ!$E39,เพลี้ยไฟ!$G$5:$G$76)</f>
        <v>0</v>
      </c>
      <c r="R39" s="549">
        <f>SUMIF(แมลงดำหนาม1!$B$5:$B$81,ทดสอบ!$E39,แมลงดำหนาม1!$G$5:$G$81)</f>
        <v>0</v>
      </c>
      <c r="S39" s="549">
        <f>SUMIF(โรคขอบใบแห้ง!$B$5:$B$78,ทดสอบ!$E39,โรคขอบใบแห้ง!$G$5:$G$78)</f>
        <v>0</v>
      </c>
      <c r="T39" s="549">
        <f>SUMIF(โรคกาบใบแห้ง!$B$5:$B$81,ทดสอบ!$E39,โรคกาบใบแห้ง!$G$5:$G$81)</f>
        <v>0</v>
      </c>
      <c r="U39" s="549">
        <f>SUMIF(โรคใบจุดสีน้ำตาล!$B$5:$B$77,ทดสอบ!$E39,โรคใบจุดสีน้ำตาล!$G$5:$G$77)</f>
        <v>0</v>
      </c>
      <c r="V39" s="549">
        <f>SUMIF(หนอนกระทู้กล้า!$B$5:$B$76,ทดสอบ!$E39,หนอนกระทู้กล้า!$G$5:$G$76)</f>
        <v>0</v>
      </c>
      <c r="W39" s="549">
        <f>SUMIF(โรคใบขีดโปร่งแสง!$B$5:$B$81,ทดสอบ!$E39,โรคใบขีดโปร่งแสง!$G$5:$G$81)</f>
        <v>0</v>
      </c>
      <c r="X39" s="549">
        <f>SUMIF(โรคใบขีดสีน้ำตาล!$B$5:$B$77,ทดสอบ!$E39,โรคใบขีดสีน้ำตาล!$G$5:$G$77)</f>
        <v>0</v>
      </c>
      <c r="Y39" s="549">
        <f>SUMIF(หนอนกัดใบข้าว!$B$5:$B$81,ทดสอบ!$E39,หนอนกัดใบข้าว!$G$5:$G$81)</f>
        <v>0</v>
      </c>
      <c r="Z39" s="549">
        <f>SUMIF(แมลงหล่า!$B$5:$B$81,ทดสอบ!$E39,แมลงหล่า!$G$5:$G$81)</f>
        <v>0</v>
      </c>
      <c r="AA39" s="549">
        <f>SUMIF(แมลงบั่ว!$B$5:$B$77,ทดสอบ!$E39,แมลงบั่ว!$G$5:$G$77)</f>
        <v>0</v>
      </c>
      <c r="AB39" s="549">
        <f>SUMIF(โรคเมล็ดด่าง!$B$5:$B$81,ทดสอบ!$E39,โรคเมล็ดด่าง!$G$5:$G$81)</f>
        <v>0</v>
      </c>
      <c r="AC39" s="549">
        <f>SUMIF(ด้วงดำ!$B$5:$B$81,ทดสอบ!$E39,ด้วงดำ!$G$5:$G$81)</f>
        <v>0</v>
      </c>
      <c r="AD39" s="549">
        <f>SUMIF(ตั๊กแตนหนวดสั้น!$B$5:$B$81,ทดสอบ!$E39,ตั๊กแตนหนวดสั้น!$G$5:$G$81)</f>
        <v>0</v>
      </c>
      <c r="AE39" s="549">
        <f>SUMIF(หนอนกอข้าว!$B$5:$B$77,ทดสอบ!$E39,หนอนกอข้าว!$G$5:$G$77)</f>
        <v>0</v>
      </c>
      <c r="AF39" s="549">
        <f>SUMIF(หนอนกระทู้ข้าว!$B$5:$B$81,ทดสอบ!$E39,หนอนกระทู้ข้าว!$G$5:$G$81)</f>
        <v>0</v>
      </c>
      <c r="AG39" s="549">
        <f>SUMIF(โรคกาบใบเน่า!$B$5:$B$81,ทดสอบ!$E39,โรคกาบใบเน่า!$G$5:$G$81)</f>
        <v>0</v>
      </c>
      <c r="AH39" s="549">
        <f>SUMIF(เพลี้ยจั๊กจั่นสีเขียว!$B$5:$B$80,ทดสอบ!$E39,เพลี้ยจั๊กจั่นสีเขียว!$G$5:$G$80)</f>
        <v>0</v>
      </c>
      <c r="AI39" s="549">
        <f>SUMIF(หอยเชอรี่!$B$5:$B$81,ทดสอบ!$E39,หอยเชอรี่!$G$5:$G$81)</f>
        <v>0</v>
      </c>
      <c r="AJ39" s="549">
        <f>SUMIF(โรคใบสีส้ม!$B$5:$B$77,ทดสอบ!$E39,โรคใบสีส้ม!$G$5:$G$77)</f>
        <v>0</v>
      </c>
      <c r="AK39" s="563">
        <f t="shared" si="85"/>
        <v>0</v>
      </c>
      <c r="AL39" s="549">
        <f>SUMIF(หนอนหัวดำ!$B$6:$B$75,ทดสอบ!$E39,หนอนหัวดำ!$M$6:$M$75)</f>
        <v>0</v>
      </c>
      <c r="AM39" s="517">
        <f>SUMIF(แมลงดำหนาม!$B$6:$B$75,ทดสอบ!$E39,แมลงดำหนาม!$M$6:$M$75)</f>
        <v>0</v>
      </c>
      <c r="AN39" s="549">
        <f>SUMIF('ด้วงแรด มะพร้าว'!$B$6:$B$75,ทดสอบ!$E39,'ด้วงแรด มะพร้าว'!$I$6:$I$75)</f>
        <v>0</v>
      </c>
      <c r="AO39" s="549">
        <f>SUMIF(ด้วงงวง!$B$6:$B$75,ทดสอบ!$E39,ด้วงงวง!$I$6:$I$75)</f>
        <v>0</v>
      </c>
      <c r="AP39" s="549">
        <f>SUMIF(ไรสี่ขามะพร้าว!$B$6:$B$75,ทดสอบ!$E39,ไรสี่ขามะพร้าว!$I$6:$I$75)</f>
        <v>0</v>
      </c>
      <c r="AQ39" s="549">
        <f>SUMIF(หนอนพาราซา!$C$6:$C$67,ทดสอบ!$E39,หนอนพาราซา!$J$6:$J$67)</f>
        <v>0</v>
      </c>
      <c r="AR39" s="549">
        <f>SUMIF(หนอนกินใบมะพร้าว!$C$6:$C$67,ทดสอบ!$E39,หนอนกินใบมะพร้าว!$J$6:$J$67)</f>
        <v>0</v>
      </c>
      <c r="AS39" s="565">
        <f t="shared" si="86"/>
        <v>0</v>
      </c>
      <c r="AT39" s="549">
        <f>SUMIF('ด้วงแรด ปาล์ม'!$B$5:$B$73,ทดสอบ!$E39,'ด้วงแรด ปาล์ม'!$F$5:$F$73)</f>
        <v>0</v>
      </c>
      <c r="AU39" s="549">
        <f>SUMIF(หนอนปลอกเล็ก!$B$5:$B$73,ทดสอบ!$E39,หนอนปลอกเล็ก!$F$5:$F$73)</f>
        <v>0</v>
      </c>
      <c r="AV39" s="549">
        <f>SUMIF(ด้วงกุหลาบ!$B$5:$B$73,ทดสอบ!$E39,ด้วงกุหลาบ!$F$5:$F$73)</f>
        <v>0</v>
      </c>
      <c r="AW39" s="549">
        <f>SUMIF(โรคทะลายเน่า!$B$5:$B$73,ทดสอบ!$E39,โรคทะลายเน่า!$F$5:$F$73)</f>
        <v>0</v>
      </c>
      <c r="AX39" s="549">
        <f>SUMIF(โรคลำต้นเน่า!$B$5:$B$73,ทดสอบ!$E39,โรคลำต้นเน่า!$F$5:$F$73)</f>
        <v>0</v>
      </c>
      <c r="AY39" s="549">
        <f>SUMIF('โรคใบจุด ปาล์ม'!$B$5:$B$73,ทดสอบ!$E39,'โรคใบจุด ปาล์ม'!$F$5:$F$73)</f>
        <v>0</v>
      </c>
      <c r="AZ39" s="549">
        <f>SUMIF(โรคก้านทางใบเน่า!$C$5:$C$71,ทดสอบ!$E39,โรคก้านทางใบเน่า!$G$5:$G$71)</f>
        <v>0</v>
      </c>
      <c r="BA39" s="549">
        <f>SUMIF(หนอนหน้าแมว!$B$5:$B$73,ทดสอบ!$E39,หนอนหน้าแมว!$F$5:$F$73)</f>
        <v>0</v>
      </c>
      <c r="BB39" s="551">
        <f>SUMIF('หนอนหัวดำ ปาล์ม'!$B$5:$B$73,ทดสอบ!$E39,'หนอนหัวดำ ปาล์ม'!$F$5:$F$73)</f>
        <v>0</v>
      </c>
      <c r="BC39" s="549">
        <f>SUMIF('โรคใบจุดสาหร่าย ปาล์ม'!$B$5:$B$73,ทดสอบ!$E39,'โรคใบจุดสาหร่าย ปาล์ม'!$F$5:$F$73)</f>
        <v>0</v>
      </c>
      <c r="BD39" s="567">
        <f t="shared" si="87"/>
        <v>0</v>
      </c>
      <c r="BE39" s="549">
        <f>SUMIF(โรครากขาว!$B$5:$B$72,ทดสอบ!$E39,โรครากขาว!$F$5:$F$72)</f>
        <v>0</v>
      </c>
      <c r="BF39" s="549">
        <f>SUMIF(โรคใบร่วงยางพาราชนิดใหม่!$B$5:$B$72,ทดสอบ!$E39,โรคใบร่วงยางพาราชนิดใหม่!$F$5:$F$72)</f>
        <v>315</v>
      </c>
      <c r="BG39" s="549">
        <f>SUMIF(โรคใบร่วงยางพารา!$B$5:$B$72,ทดสอบ!$E39,โรคใบร่วงยางพารา!$F$5:$F$72)</f>
        <v>0</v>
      </c>
      <c r="BH39" s="549">
        <f>SUMIF(โรคราแป้งยางพารา!$B$5:$B$72,ทดสอบ!$E39,โรคราแป้งยางพารา!$F$5:$F$72)</f>
        <v>0</v>
      </c>
      <c r="BI39" s="551">
        <f>SUMIF(โรคเส้นดำยางพารา!$B$5:$B$72,ทดสอบ!$E39,โรคเส้นดำยางพารา!$F$5:$F$72)</f>
        <v>0</v>
      </c>
      <c r="BJ39" s="549">
        <f>SUMIF(โรคหน้ายางแห้ง!$B$5:$B$72,ทดสอบ!$E39,โรคหน้ายางแห้ง!$F$5:$F$72)</f>
        <v>0</v>
      </c>
      <c r="BK39" s="568">
        <f t="shared" si="88"/>
        <v>315</v>
      </c>
      <c r="BL39" s="549">
        <f>SUMIF(โรคราสนิม!$C$5:$C$64,ทดสอบ!$E39,โรคราสนิม!$G$5:$G$64)</f>
        <v>0</v>
      </c>
      <c r="BM39" s="549">
        <f>SUMIF(หนอนกาแฟสีแดง!$C$5:$C$64,ทดสอบ!$E39,หนอนกาแฟสีแดง!$G$5:$G$64)</f>
        <v>0</v>
      </c>
      <c r="BN39" s="549">
        <v>0</v>
      </c>
      <c r="BO39" s="549">
        <f ca="1">SUMIF(หนอนเจาะกิ่งลำต้น!$C$5:$C493,ทดสอบ!$E39,หนอนเจาะกิ่งลำต้น!$G$5:$G$64)</f>
        <v>0</v>
      </c>
      <c r="BP39" s="551">
        <f>SUMIF(มอดเจาะเมล็ดกาแฟ!$C$5:$C$64,ทดสอบ!$E39,มอดเจาะเมล็ดกาแฟ!$G$5:$G$64)</f>
        <v>0</v>
      </c>
      <c r="BQ39" s="549">
        <f>SUMIF('ด้วงหนวดยาว (กาแฟ)'!$C$5:$C$64,ทดสอบ!$E39,'ด้วงหนวดยาว (กาแฟ)'!$G$5:$G$64)</f>
        <v>0</v>
      </c>
      <c r="BR39" s="549">
        <f>SUMIF(มอดเจาะผลกาแฟ!$C$5:$C$64,ทดสอบ!$E39,มอดเจาะผลกาแฟ!$G$5:$G$64)</f>
        <v>0</v>
      </c>
      <c r="BS39" s="570">
        <f t="shared" ca="1" si="89"/>
        <v>0</v>
      </c>
      <c r="BT39" s="549">
        <f>SUMIF(เพลี้ยแป้งมัน!$B$5:$B$59,ทดสอบ!$E39,เพลี้ยแป้งมัน!$H$5:$H$59)</f>
        <v>0</v>
      </c>
      <c r="BU39" s="551">
        <f>SUMIF('โรคใบไหม้ (มัน)'!$B$5:$B$58,ทดสอบ!$E39,'โรคใบไหม้ (มัน)'!$H$5:$H$58)</f>
        <v>0</v>
      </c>
      <c r="BV39" s="549">
        <f>SUMIF(ไรแดง!$B$5:$B$59,ทดสอบ!$E39,ไรแดง!$H$5:$H$59)</f>
        <v>0</v>
      </c>
      <c r="BW39" s="549"/>
      <c r="BX39" s="549"/>
      <c r="BY39" s="549"/>
      <c r="BZ39" s="549"/>
      <c r="CA39" s="549"/>
      <c r="CB39" s="549">
        <f>SUMIF(โรคโคนเน่าหัวเน่า!$B$5:$B$59,ทดสอบ!$E39,โรคโคนเน่าหัวเน่า!$H$5:$H$59)</f>
        <v>0</v>
      </c>
      <c r="CC39" s="549"/>
      <c r="CD39" s="549">
        <f>SUMIF(โรคพุ่มแจ้!$B$5:$B$58,ทดสอบ!$E39,โรคพุ่มแจ้!$H$5:$H$58)</f>
        <v>0</v>
      </c>
      <c r="CE39" s="549">
        <f>SUMIF(โรคใบด่างมันสำปะหลัง!$B$5:$B$59,ทดสอบ!$E39,โรคใบด่างมันสำปะหลัง!$H$5:$H$59)</f>
        <v>120</v>
      </c>
      <c r="CF39" s="563">
        <f t="shared" si="90"/>
        <v>120</v>
      </c>
      <c r="CG39" s="549">
        <f>SUMIF(หนอนกออ้อย!$B$5:$B$48,ทดสอบ!$E39,หนอนกออ้อย!$G$5:$G$48)</f>
        <v>0</v>
      </c>
      <c r="CH39" s="549">
        <f>SUMIF('ด้วงหนวดยาว อ้อย'!$B$5:$B$48,ทดสอบ!$E39,'ด้วงหนวดยาว อ้อย'!$G$5:$G$48)</f>
        <v>0</v>
      </c>
      <c r="CI39" s="549"/>
      <c r="CJ39" s="549"/>
      <c r="CK39" s="549"/>
      <c r="CL39" s="549"/>
      <c r="CM39" s="549"/>
      <c r="CN39" s="549"/>
      <c r="CO39" s="549"/>
      <c r="CP39" s="549"/>
      <c r="CQ39" s="549"/>
      <c r="CR39" s="549"/>
      <c r="CS39" s="549">
        <f>SUMIF('โรคแส้ดำ อ้อย '!$B$5:$B$48,ทดสอบ!$E39,'โรคแส้ดำ อ้อย '!$G$5:$G$48)</f>
        <v>0</v>
      </c>
      <c r="CT39" s="549">
        <f>SUMIF('โรคใบขาว อ้อย'!$B$5:$B$48,ทดสอบ!$E39,'โรคใบขาว อ้อย'!$G$5:$G$48)</f>
        <v>0</v>
      </c>
      <c r="CU39" s="549"/>
      <c r="CV39" s="565">
        <f t="shared" si="91"/>
        <v>0</v>
      </c>
      <c r="CW39" s="549"/>
      <c r="CX39" s="549">
        <f>SUMIF('หนอนกระทู้ข้าวโพดลายจุด (FAW)'!$B$5:$B$54,ทดสอบ!$E39,'หนอนกระทู้ข้าวโพดลายจุด (FAW)'!$F$5:$F$54)</f>
        <v>0</v>
      </c>
      <c r="CY39" s="549">
        <f>SUMIF(โรคฝักเน่า!$C$5:$C$57,ทดสอบ!$E39,โรคฝักเน่า!$G$5:$G$57)</f>
        <v>0</v>
      </c>
      <c r="CZ39" s="549"/>
      <c r="DA39" s="549"/>
      <c r="DB39" s="549"/>
      <c r="DC39" s="549"/>
      <c r="DD39" s="549"/>
      <c r="DE39" s="549"/>
      <c r="DF39" s="572">
        <f t="shared" si="92"/>
        <v>0</v>
      </c>
      <c r="DG39" s="549">
        <f>SUMIF(โรคเหี่ยว!$B$5:$B$65,ทดสอบ!$E39,โรคเหี่ยว!$E$5:$E$65)</f>
        <v>0</v>
      </c>
      <c r="DH39" s="549"/>
      <c r="DI39" s="549"/>
      <c r="DJ39" s="549"/>
      <c r="DK39" s="549"/>
      <c r="DL39" s="574">
        <f t="shared" si="93"/>
        <v>0</v>
      </c>
      <c r="DM39" s="549"/>
      <c r="DN39" s="549"/>
      <c r="DO39" s="549"/>
      <c r="DP39" s="549"/>
      <c r="DQ39" s="549"/>
      <c r="DR39" s="550">
        <f t="shared" si="94"/>
        <v>0</v>
      </c>
      <c r="DS39" s="549"/>
      <c r="DT39" s="549"/>
      <c r="DU39" s="549">
        <f>SUMIF('เพลี้ยไฟ ทุเรียน'!$B$5:$B$81,ทดสอบ!$E39,'เพลี้ยไฟ ทุเรียน'!$F$5:$F$81)</f>
        <v>0</v>
      </c>
      <c r="DV39" s="549">
        <f>SUMIF('เพลี้ยแป้ง ทุเรียน'!$B$5:$B$81,ทดสอบ!$E39,'เพลี้ยแป้ง ทุเรียน'!$F$5:$F$81)</f>
        <v>0</v>
      </c>
      <c r="DW39" s="549">
        <f>SUMIF(เพลี้ยไก่แจ้ทุเรียน!$B$5:$B$81,ทดสอบ!$E39,เพลี้ยไก่แจ้ทุเรียน!$F$5:$F$81)</f>
        <v>0</v>
      </c>
      <c r="DX39" s="549">
        <f>SUMIF(เพลี้ยหอยเกล็ด!$B$5:$B$81,ทดสอบ!$E39,เพลี้ยหอยเกล็ด!$F$5:$F$81)</f>
        <v>0</v>
      </c>
      <c r="DY39" s="549">
        <f>SUMIF(เพลี้ยจั๊กจั่นฝอย!$B$5:$B$81,ทดสอบ!$E39,เพลี้ยจั๊กจั่นฝอย!$F$5:$F$81)</f>
        <v>0</v>
      </c>
      <c r="DZ39" s="549">
        <f>SUMIF(หนอนเจาะเมล็ดทุเรียน!$B$5:$B$81,ทดสอบ!$E39,หนอนเจาะเมล็ดทุเรียน!$F$5:$F$81)</f>
        <v>0</v>
      </c>
      <c r="EA39" s="549">
        <f>SUMIF(ไรแดงทุเรียน!$B$5:$B$81,ทดสอบ!$E39,ไรแดงทุเรียน!$F$5:$F$81)</f>
        <v>0</v>
      </c>
      <c r="EB39" s="549"/>
      <c r="EC39" s="549">
        <f>SUMIF(โรครากเน่าโคนเน่า!$B$5:$B$81,ทดสอบ!$E39,โรครากเน่าโคนเน่า!$F$5:$F$81)</f>
        <v>0</v>
      </c>
      <c r="ED39" s="549">
        <f>SUMIF('โรคราดำ ทุเรียน'!$B$5:$B$81,ทดสอบ!$E39,'โรคราดำ ทุเรียน'!$F$5:$F$81)</f>
        <v>0</v>
      </c>
      <c r="EE39" s="549"/>
      <c r="EF39" s="549">
        <f>SUMIF(โรคผลเน่า!$B$6:$B$82,ทดสอบ!$E39,โรคผลเน่า!$F$6:$F$82)</f>
        <v>0</v>
      </c>
      <c r="EG39" s="549">
        <f>SUMIF(โรคราสีชมพู!$B$5:$B$81,ทดสอบ!$E39,โรคราสีชมพู!$F$5:$F$81)</f>
        <v>0</v>
      </c>
      <c r="EH39" s="549">
        <f>SUMIF(โรคใบติดหรือใบไหม้!$B$5:$B$81,ทดสอบ!$E39,โรคใบติดหรือใบไหม้!$F$5:$F$81)</f>
        <v>0</v>
      </c>
      <c r="EI39" s="549"/>
      <c r="EJ39" s="549">
        <f>SUMIF('โรคใบจุดสาหร่าย (durian)'!$B$5:$B$81,ทดสอบ!$E39,'โรคใบจุดสาหร่าย (durian)'!$F$5:$F$81)</f>
        <v>0</v>
      </c>
      <c r="EK39" s="549">
        <f>SUMIF(มอดเจาะลำต้นทุเรียน!$B$5:$B$81,ทดสอบ!$E39,มอดเจาะลำต้นทุเรียน!$F$5:$F$81)</f>
        <v>0</v>
      </c>
      <c r="EL39" s="549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549">
        <f>SUMIF(หนอนกินใบทุเรียน!$B$5:$B$81,ทดสอบ!$E39,หนอนกินใบทุเรียน!$F$5:$F$81)</f>
        <v>0</v>
      </c>
      <c r="EN39" s="549">
        <f>SUMIF(โรคกิ่งแห้งทุเรียน!$B$5:$B$81,ทดสอบ!$E39,โรคกิ่งแห้งทุเรียน!$F$5:$F$81)</f>
        <v>0</v>
      </c>
      <c r="EO39" s="551">
        <f>SUMIF(โรคแอนแทรกโนสทุเรียน!$B$5:$B$81,ทดสอบ!$E39,โรคแอนแทรกโนสทุเรียน!$F$5:$F$81)</f>
        <v>0</v>
      </c>
      <c r="EP39" s="549">
        <f>SUMIF(หนอนเจาะผล!$B$5:$B$81,ทดสอบ!$E39,หนอนเจาะผล!$F$5:$F$81)</f>
        <v>0</v>
      </c>
      <c r="EQ39" s="563">
        <f t="shared" ca="1" si="95"/>
        <v>0</v>
      </c>
      <c r="ER39" s="549"/>
      <c r="ES39" s="549">
        <f>SUMIF('เพลี้ยไฟ (เงาะ)'!$B$5:$B$76,ทดสอบ!$E39,'เพลี้ยไฟ (เงาะ)'!$F$5:$F$76)</f>
        <v>0</v>
      </c>
      <c r="ET39" s="517">
        <f>SUMIF('เพลี้ยแป้ง (เงาะ)'!$B$5:$B$75,ทดสอบ!$E39,'เพลี้ยแป้ง (เงาะ)'!$F$5:$F$75)</f>
        <v>0</v>
      </c>
      <c r="EU39" s="549">
        <f>SUMIF(หนอนคืบกินใบ!$B$5:$B$75,ทดสอบ!$E39,หนอนคืบกินใบ!$F$5:$F$75)</f>
        <v>0</v>
      </c>
      <c r="EV39" s="549">
        <f>SUMIF('โรคราแป้ง (เงาะ)'!$B$5:$B$75,ทดสอบ!$E39,'โรคราแป้ง (เงาะ)'!$F$5:$F$75)</f>
        <v>0</v>
      </c>
      <c r="EW39" s="549"/>
      <c r="EX39" s="549">
        <f>SUMIF('โรคขอบใบแห้ง (เงาะ)'!$B$5:$B$76,ทดสอบ!$E39,'โรคขอบใบแห้ง (เงาะ)'!$F$5:$F$76)</f>
        <v>0</v>
      </c>
      <c r="EY39" s="549">
        <f>SUMIF(หนอนกินช่อดอก!$B$5:$B$76,ทดสอบ!$E39,หนอนกินช่อดอก!$F$5:$F$76)</f>
        <v>0</v>
      </c>
      <c r="EZ39" s="549">
        <f>SUMIF('โรคใบจุดสาหร่าย(เงาะ)'!$B$5:$B$75,ทดสอบ!$E39,'โรคใบจุดสาหร่าย(เงาะ)'!$F$5:$F$75)</f>
        <v>0</v>
      </c>
      <c r="FA39" s="567">
        <f t="shared" si="96"/>
        <v>0</v>
      </c>
      <c r="FB39" s="549">
        <f>SUMIF('เพลี้ยไฟ (mangosteen)'!$B$5:$B$69,ทดสอบ!$E39,'เพลี้ยไฟ (mangosteen)'!$F$5:$F$69)</f>
        <v>0</v>
      </c>
      <c r="FC39" s="549">
        <f>SUMIF(หนอนชอนใบ!$B$5:$B$69,ทดสอบ!$E39,หนอนชอนใบ!$F$5:$F$69)</f>
        <v>0</v>
      </c>
      <c r="FD39" s="549">
        <f>SUMIF(หนอนกินใบ!$B$5:$B$69,ทดสอบ!$E39,หนอนกินใบ!$F$5:$F$69)</f>
        <v>0</v>
      </c>
      <c r="FE39" s="549">
        <f>SUMIF('ไรแดง(มังคุด)'!$B$5:$B$76,ทดสอบ!$E39,'ไรแดง(มังคุด)'!$F$5:$F$76)</f>
        <v>0</v>
      </c>
      <c r="FF39" s="549">
        <f>SUMIF(โรคแอนแทรคโนส!$B$5:$B$76,ทดสอบ!$E39,โรคแอนแทรคโนส!$F$5:$F$76)</f>
        <v>0</v>
      </c>
      <c r="FG39" s="549">
        <f>SUMIF('โรคใบจุดสาหร่าย (mangosteen)'!$B$5:$B$69,ทดสอบ!$E39,'โรคใบจุดสาหร่าย (mangosteen)'!$F$5:$F$69)</f>
        <v>0</v>
      </c>
      <c r="FH39" s="549">
        <f>SUMIF(โรคใบแห้งและขอบใบแห้ง!$B$5:$B$76,ทดสอบ!$E39,โรคใบแห้งและขอบใบแห้ง!$F$5:$F$76)</f>
        <v>0</v>
      </c>
      <c r="FI39" s="549">
        <f>SUMIF(เพลี้ยแป้ง!$B$5:$B$76,ทดสอบ!$E39,เพลี้ยแป้ง!$F$5:$F$76)</f>
        <v>0</v>
      </c>
      <c r="FJ39" s="549">
        <f>SUMIF('โรคใบจุด (mangosteen)'!$B$5:$B$69,ทดสอบ!$E39,'โรคใบจุด (mangosteen)'!$F$5:$F$69)</f>
        <v>0</v>
      </c>
      <c r="FK39" s="576">
        <f t="shared" si="97"/>
        <v>0</v>
      </c>
      <c r="FL39" s="549">
        <f>SUMIF(โรคพุ่มไม้กวาด!$B$5:$B$79,ทดสอบ!$E39,โรคพุ่มไม้กวาด!$F$5:$F$79)</f>
        <v>0</v>
      </c>
      <c r="FM39" s="549">
        <f>SUMIF('เพลี้ยแป้ง (ลำไย)'!$B$5:$B$76,ทดสอบ!$E39,'เพลี้ยแป้ง (ลำไย)'!$F$5:$F$76)</f>
        <v>0</v>
      </c>
      <c r="FN39" s="549">
        <f>SUMIF('โรคราดำ (ลำไย)'!$B$5:$B$79,ทดสอบ!$E39,'โรคราดำ (ลำไย)'!$F$5:$F$79)</f>
        <v>0</v>
      </c>
      <c r="FO39" s="549">
        <f>SUMIF('หนอนคืบกินใบ (ลำไย)'!$B$5:$B$76,ทดสอบ!$E39,'หนอนคืบกินใบ (ลำไย)'!$F$5:$F$76)</f>
        <v>0</v>
      </c>
      <c r="FP39" s="549">
        <f>SUMIF(ไรกำมะหยี่!$B$5:$B$79,ทดสอบ!$E39,ไรกำมะหยี่!$F$5:$F$79)</f>
        <v>0</v>
      </c>
      <c r="FQ39" s="549">
        <f>SUMIF(หนอนม้วนใบ!$B$5:$B$79,ทดสอบ!$E39,หนอนม้วนใบ!$F$5:$F$79)</f>
        <v>0</v>
      </c>
      <c r="FR39" s="549">
        <f>SUMIF(หนอนเจาะกิ่งและลำต้น!$B$5:$B$80,ทดสอบ!$E39,หนอนเจาะกิ่งและลำต้น!$F$5:$F$80)</f>
        <v>0</v>
      </c>
      <c r="FS39" s="549">
        <f>SUMIF(เพลี้ยไฟลำไย!$B$5:$B$76,ทดสอบ!$E39,เพลี้ยไฟลำไย!$F$5:$F$76)</f>
        <v>0</v>
      </c>
      <c r="FT39" s="549">
        <f>SUMIF(หนอนกินดอกลำไย!$B$5:$B$76,ทดสอบ!$E39,หนอนกินดอกลำไย!$F$5:$F$76)</f>
        <v>0</v>
      </c>
      <c r="FU39" s="549">
        <f>SUMIF(มวนลำไย!$B$5:$B$79,ทดสอบ!$E39,มวนลำไย!$F$5:$F$79)</f>
        <v>0</v>
      </c>
      <c r="FV39" s="578">
        <f t="shared" si="98"/>
        <v>0</v>
      </c>
      <c r="FW39" s="550">
        <f t="shared" ca="1" si="99"/>
        <v>435</v>
      </c>
      <c r="FX39" s="353">
        <f t="shared" ref="FX39:FX70" ca="1" si="100">FV39+FK39+FA39+EQ39+DR39+DL39+DF39+CV39+CF39+BS39+BK39+BD39+AS39+AK39</f>
        <v>435</v>
      </c>
      <c r="FY39" s="319">
        <f t="shared" ca="1" si="31"/>
        <v>0</v>
      </c>
    </row>
    <row r="40" spans="1:181" s="110" customFormat="1" x14ac:dyDescent="0.55000000000000004">
      <c r="A40" s="303">
        <v>0</v>
      </c>
      <c r="B40" s="303">
        <f t="shared" ca="1" si="83"/>
        <v>1</v>
      </c>
      <c r="C40" s="303">
        <f ca="1">IF(B40=1,SUBTOTAL(2,$B$28:B40),"")</f>
        <v>13</v>
      </c>
      <c r="D40" s="279">
        <f t="shared" ca="1" si="84"/>
        <v>13</v>
      </c>
      <c r="E40" s="280" t="s">
        <v>146</v>
      </c>
      <c r="F40" s="295"/>
      <c r="G40" s="295"/>
      <c r="H40" s="295"/>
      <c r="I40" s="295"/>
      <c r="J40" s="292"/>
      <c r="K40" s="549">
        <f>SUMIF(หนอนห่อใบข้าว!$B$5:$B$76,ทดสอบ!$E40,หนอนห่อใบข้าว!$G$5:$G$76)</f>
        <v>0</v>
      </c>
      <c r="L40" s="549">
        <f>SUMIF(เพลี้ยกระโดดหลังขาว!$B$5:$B$76,ทดสอบ!$E40,เพลี้ยกระโดดหลังขาว!$G$5:$G$76)</f>
        <v>0</v>
      </c>
      <c r="M40" s="549">
        <f>SUMIF(โรคไหม้ข้าว!$B$5:$B$76,ทดสอบ!$E40,โรคไหม้ข้าว!$G$5:$G$76)</f>
        <v>0</v>
      </c>
      <c r="N40" s="549">
        <f>SUMIF(แมลงหวี่ขาว!$B$5:$B$76,ทดสอบ!$E40,แมลงหวี่ขาว!$G$5:$G$76)</f>
        <v>0</v>
      </c>
      <c r="O40" s="549">
        <f>SUMIF(เพลี้ยกระโดดสีน้ำตาล!$B$5:$B$77,ทดสอบ!$E40,เพลี้ยกระโดดสีน้ำตาล!$G$5:$G$77)</f>
        <v>0</v>
      </c>
      <c r="P40" s="549">
        <f>SUMIF(แมลงสิง!$B$5:$B$81,ทดสอบ!$E40,แมลงสิง!$G$5:$G$81)</f>
        <v>0</v>
      </c>
      <c r="Q40" s="549">
        <f>SUMIF(เพลี้ยไฟ!$B$5:$B$76,ทดสอบ!$E40,เพลี้ยไฟ!$G$5:$G$76)</f>
        <v>0</v>
      </c>
      <c r="R40" s="549">
        <f>SUMIF(แมลงดำหนาม1!$B$5:$B$81,ทดสอบ!$E40,แมลงดำหนาม1!$G$5:$G$81)</f>
        <v>0</v>
      </c>
      <c r="S40" s="549">
        <f>SUMIF(โรคขอบใบแห้ง!$B$5:$B$78,ทดสอบ!$E40,โรคขอบใบแห้ง!$G$5:$G$78)</f>
        <v>0</v>
      </c>
      <c r="T40" s="549">
        <f>SUMIF(โรคกาบใบแห้ง!$B$5:$B$81,ทดสอบ!$E40,โรคกาบใบแห้ง!$G$5:$G$81)</f>
        <v>0</v>
      </c>
      <c r="U40" s="549">
        <f>SUMIF(โรคใบจุดสีน้ำตาล!$B$5:$B$77,ทดสอบ!$E40,โรคใบจุดสีน้ำตาล!$G$5:$G$77)</f>
        <v>0</v>
      </c>
      <c r="V40" s="549">
        <f>SUMIF(หนอนกระทู้กล้า!$B$5:$B$76,ทดสอบ!$E40,หนอนกระทู้กล้า!$G$5:$G$76)</f>
        <v>0</v>
      </c>
      <c r="W40" s="549">
        <f>SUMIF(โรคใบขีดโปร่งแสง!$B$5:$B$81,ทดสอบ!$E40,โรคใบขีดโปร่งแสง!$G$5:$G$81)</f>
        <v>0</v>
      </c>
      <c r="X40" s="549">
        <f>SUMIF(โรคใบขีดสีน้ำตาล!$B$5:$B$77,ทดสอบ!$E40,โรคใบขีดสีน้ำตาล!$G$5:$G$77)</f>
        <v>0</v>
      </c>
      <c r="Y40" s="549">
        <f>SUMIF(หนอนกัดใบข้าว!$B$5:$B$81,ทดสอบ!$E40,หนอนกัดใบข้าว!$G$5:$G$81)</f>
        <v>0</v>
      </c>
      <c r="Z40" s="549">
        <f>SUMIF(แมลงหล่า!$B$5:$B$81,ทดสอบ!$E40,แมลงหล่า!$G$5:$G$81)</f>
        <v>0</v>
      </c>
      <c r="AA40" s="549">
        <f>SUMIF(แมลงบั่ว!$B$5:$B$77,ทดสอบ!$E40,แมลงบั่ว!$G$5:$G$77)</f>
        <v>0</v>
      </c>
      <c r="AB40" s="549">
        <f>SUMIF(โรคเมล็ดด่าง!$B$5:$B$81,ทดสอบ!$E40,โรคเมล็ดด่าง!$G$5:$G$81)</f>
        <v>0</v>
      </c>
      <c r="AC40" s="549">
        <f>SUMIF(ด้วงดำ!$B$5:$B$81,ทดสอบ!$E40,ด้วงดำ!$G$5:$G$81)</f>
        <v>0</v>
      </c>
      <c r="AD40" s="549">
        <f>SUMIF(ตั๊กแตนหนวดสั้น!$B$5:$B$81,ทดสอบ!$E40,ตั๊กแตนหนวดสั้น!$G$5:$G$81)</f>
        <v>0</v>
      </c>
      <c r="AE40" s="549">
        <f>SUMIF(หนอนกอข้าว!$B$5:$B$77,ทดสอบ!$E40,หนอนกอข้าว!$G$5:$G$77)</f>
        <v>0</v>
      </c>
      <c r="AF40" s="549">
        <f>SUMIF(หนอนกระทู้ข้าว!$B$5:$B$81,ทดสอบ!$E40,หนอนกระทู้ข้าว!$G$5:$G$81)</f>
        <v>0</v>
      </c>
      <c r="AG40" s="549">
        <f>SUMIF(โรคกาบใบเน่า!$B$5:$B$81,ทดสอบ!$E40,โรคกาบใบเน่า!$G$5:$G$81)</f>
        <v>0</v>
      </c>
      <c r="AH40" s="549">
        <f>SUMIF(เพลี้ยจั๊กจั่นสีเขียว!$B$5:$B$80,ทดสอบ!$E40,เพลี้ยจั๊กจั่นสีเขียว!$G$5:$G$80)</f>
        <v>0</v>
      </c>
      <c r="AI40" s="549">
        <f>SUMIF(หอยเชอรี่!$B$5:$B$81,ทดสอบ!$E40,หอยเชอรี่!$G$5:$G$81)</f>
        <v>0</v>
      </c>
      <c r="AJ40" s="549">
        <f>SUMIF(โรคใบสีส้ม!$B$5:$B$77,ทดสอบ!$E40,โรคใบสีส้ม!$G$5:$G$77)</f>
        <v>0</v>
      </c>
      <c r="AK40" s="563">
        <f t="shared" si="85"/>
        <v>0</v>
      </c>
      <c r="AL40" s="549">
        <f>SUMIF(หนอนหัวดำ!$B$6:$B$75,ทดสอบ!$E40,หนอนหัวดำ!$M$6:$M$75)</f>
        <v>0</v>
      </c>
      <c r="AM40" s="517">
        <f>SUMIF(แมลงดำหนาม!$B$6:$B$75,ทดสอบ!$E40,แมลงดำหนาม!$M$6:$M$75)</f>
        <v>0</v>
      </c>
      <c r="AN40" s="549">
        <f>SUMIF('ด้วงแรด มะพร้าว'!$B$6:$B$75,ทดสอบ!$E40,'ด้วงแรด มะพร้าว'!$I$6:$I$75)</f>
        <v>0</v>
      </c>
      <c r="AO40" s="549">
        <f>SUMIF(ด้วงงวง!$B$6:$B$75,ทดสอบ!$E40,ด้วงงวง!$I$6:$I$75)</f>
        <v>0</v>
      </c>
      <c r="AP40" s="549">
        <f>SUMIF(ไรสี่ขามะพร้าว!$B$6:$B$75,ทดสอบ!$E40,ไรสี่ขามะพร้าว!$I$6:$I$75)</f>
        <v>0</v>
      </c>
      <c r="AQ40" s="549">
        <f>SUMIF(หนอนพาราซา!$C$6:$C$67,ทดสอบ!$E40,หนอนพาราซา!$J$6:$J$67)</f>
        <v>0</v>
      </c>
      <c r="AR40" s="549">
        <f>SUMIF(หนอนกินใบมะพร้าว!$C$6:$C$67,ทดสอบ!$E40,หนอนกินใบมะพร้าว!$J$6:$J$67)</f>
        <v>0</v>
      </c>
      <c r="AS40" s="565">
        <f t="shared" si="86"/>
        <v>0</v>
      </c>
      <c r="AT40" s="549">
        <f>SUMIF('ด้วงแรด ปาล์ม'!$B$5:$B$73,ทดสอบ!$E40,'ด้วงแรด ปาล์ม'!$F$5:$F$73)</f>
        <v>0</v>
      </c>
      <c r="AU40" s="549">
        <f>SUMIF(หนอนปลอกเล็ก!$B$5:$B$73,ทดสอบ!$E40,หนอนปลอกเล็ก!$F$5:$F$73)</f>
        <v>0</v>
      </c>
      <c r="AV40" s="549">
        <f>SUMIF(ด้วงกุหลาบ!$B$5:$B$73,ทดสอบ!$E40,ด้วงกุหลาบ!$F$5:$F$73)</f>
        <v>0</v>
      </c>
      <c r="AW40" s="549">
        <f>SUMIF(โรคทะลายเน่า!$B$5:$B$73,ทดสอบ!$E40,โรคทะลายเน่า!$F$5:$F$73)</f>
        <v>0</v>
      </c>
      <c r="AX40" s="549">
        <f>SUMIF(โรคลำต้นเน่า!$B$5:$B$73,ทดสอบ!$E40,โรคลำต้นเน่า!$F$5:$F$73)</f>
        <v>0</v>
      </c>
      <c r="AY40" s="549">
        <f>SUMIF('โรคใบจุด ปาล์ม'!$B$5:$B$73,ทดสอบ!$E40,'โรคใบจุด ปาล์ม'!$F$5:$F$73)</f>
        <v>0</v>
      </c>
      <c r="AZ40" s="549">
        <f>SUMIF(โรคก้านทางใบเน่า!$C$5:$C$71,ทดสอบ!$E40,โรคก้านทางใบเน่า!$G$5:$G$71)</f>
        <v>0</v>
      </c>
      <c r="BA40" s="549">
        <f>SUMIF(หนอนหน้าแมว!$B$5:$B$73,ทดสอบ!$E40,หนอนหน้าแมว!$F$5:$F$73)</f>
        <v>0</v>
      </c>
      <c r="BB40" s="551">
        <f>SUMIF('หนอนหัวดำ ปาล์ม'!$B$5:$B$73,ทดสอบ!$E40,'หนอนหัวดำ ปาล์ม'!$F$5:$F$73)</f>
        <v>0</v>
      </c>
      <c r="BC40" s="549">
        <f>SUMIF('โรคใบจุดสาหร่าย ปาล์ม'!$B$5:$B$73,ทดสอบ!$E40,'โรคใบจุดสาหร่าย ปาล์ม'!$F$5:$F$73)</f>
        <v>0</v>
      </c>
      <c r="BD40" s="567">
        <f t="shared" si="87"/>
        <v>0</v>
      </c>
      <c r="BE40" s="549">
        <f>SUMIF(โรครากขาว!$B$5:$B$72,ทดสอบ!$E40,โรครากขาว!$F$5:$F$72)</f>
        <v>0</v>
      </c>
      <c r="BF40" s="549">
        <f>SUMIF(โรคใบร่วงยางพาราชนิดใหม่!$B$5:$B$72,ทดสอบ!$E40,โรคใบร่วงยางพาราชนิดใหม่!$F$5:$F$72)</f>
        <v>0</v>
      </c>
      <c r="BG40" s="549">
        <f>SUMIF(โรคใบร่วงยางพารา!$B$5:$B$72,ทดสอบ!$E40,โรคใบร่วงยางพารา!$F$5:$F$72)</f>
        <v>0</v>
      </c>
      <c r="BH40" s="549">
        <f>SUMIF(โรคราแป้งยางพารา!$B$5:$B$72,ทดสอบ!$E40,โรคราแป้งยางพารา!$F$5:$F$72)</f>
        <v>0</v>
      </c>
      <c r="BI40" s="551">
        <f>SUMIF(โรคเส้นดำยางพารา!$B$5:$B$72,ทดสอบ!$E40,โรคเส้นดำยางพารา!$F$5:$F$72)</f>
        <v>0</v>
      </c>
      <c r="BJ40" s="549">
        <f>SUMIF(โรคหน้ายางแห้ง!$B$5:$B$72,ทดสอบ!$E40,โรคหน้ายางแห้ง!$F$5:$F$72)</f>
        <v>0</v>
      </c>
      <c r="BK40" s="568">
        <f t="shared" si="88"/>
        <v>0</v>
      </c>
      <c r="BL40" s="549">
        <f>SUMIF(โรคราสนิม!$C$5:$C$64,ทดสอบ!$E40,โรคราสนิม!$G$5:$G$64)</f>
        <v>0</v>
      </c>
      <c r="BM40" s="549">
        <f>SUMIF(หนอนกาแฟสีแดง!$C$5:$C$64,ทดสอบ!$E40,หนอนกาแฟสีแดง!$G$5:$G$64)</f>
        <v>0</v>
      </c>
      <c r="BN40" s="549">
        <v>0</v>
      </c>
      <c r="BO40" s="549">
        <f ca="1">SUMIF(หนอนเจาะกิ่งลำต้น!$C$5:$C494,ทดสอบ!$E40,หนอนเจาะกิ่งลำต้น!$G$5:$G$64)</f>
        <v>0</v>
      </c>
      <c r="BP40" s="551">
        <f>SUMIF(มอดเจาะเมล็ดกาแฟ!$C$5:$C$64,ทดสอบ!$E40,มอดเจาะเมล็ดกาแฟ!$G$5:$G$64)</f>
        <v>0</v>
      </c>
      <c r="BQ40" s="549">
        <f>SUMIF('ด้วงหนวดยาว (กาแฟ)'!$C$5:$C$64,ทดสอบ!$E40,'ด้วงหนวดยาว (กาแฟ)'!$G$5:$G$64)</f>
        <v>0</v>
      </c>
      <c r="BR40" s="549">
        <f>SUMIF(มอดเจาะผลกาแฟ!$C$5:$C$64,ทดสอบ!$E40,มอดเจาะผลกาแฟ!$G$5:$G$64)</f>
        <v>0</v>
      </c>
      <c r="BS40" s="570">
        <f t="shared" ca="1" si="89"/>
        <v>0</v>
      </c>
      <c r="BT40" s="549">
        <f>SUMIF(เพลี้ยแป้งมัน!$B$5:$B$59,ทดสอบ!$E40,เพลี้ยแป้งมัน!$H$5:$H$59)</f>
        <v>0</v>
      </c>
      <c r="BU40" s="551">
        <f>SUMIF('โรคใบไหม้ (มัน)'!$B$5:$B$58,ทดสอบ!$E40,'โรคใบไหม้ (มัน)'!$H$5:$H$58)</f>
        <v>0</v>
      </c>
      <c r="BV40" s="549">
        <f>SUMIF(ไรแดง!$B$5:$B$59,ทดสอบ!$E40,ไรแดง!$H$5:$H$59)</f>
        <v>0</v>
      </c>
      <c r="BW40" s="549"/>
      <c r="BX40" s="549"/>
      <c r="BY40" s="549"/>
      <c r="BZ40" s="549"/>
      <c r="CA40" s="549"/>
      <c r="CB40" s="549">
        <f>SUMIF(โรคโคนเน่าหัวเน่า!$B$5:$B$59,ทดสอบ!$E40,โรคโคนเน่าหัวเน่า!$H$5:$H$59)</f>
        <v>0</v>
      </c>
      <c r="CC40" s="549"/>
      <c r="CD40" s="549">
        <f>SUMIF(โรคพุ่มแจ้!$B$5:$B$58,ทดสอบ!$E40,โรคพุ่มแจ้!$H$5:$H$58)</f>
        <v>0</v>
      </c>
      <c r="CE40" s="549">
        <f>SUMIF(โรคใบด่างมันสำปะหลัง!$B$5:$B$59,ทดสอบ!$E40,โรคใบด่างมันสำปะหลัง!$H$5:$H$59)</f>
        <v>292.75</v>
      </c>
      <c r="CF40" s="563">
        <f t="shared" si="90"/>
        <v>292.75</v>
      </c>
      <c r="CG40" s="549">
        <f>SUMIF(หนอนกออ้อย!$B$5:$B$48,ทดสอบ!$E40,หนอนกออ้อย!$G$5:$G$48)</f>
        <v>0</v>
      </c>
      <c r="CH40" s="549">
        <f>SUMIF('ด้วงหนวดยาว อ้อย'!$B$5:$B$48,ทดสอบ!$E40,'ด้วงหนวดยาว อ้อย'!$G$5:$G$48)</f>
        <v>0</v>
      </c>
      <c r="CI40" s="549"/>
      <c r="CJ40" s="549"/>
      <c r="CK40" s="549"/>
      <c r="CL40" s="549"/>
      <c r="CM40" s="549"/>
      <c r="CN40" s="549"/>
      <c r="CO40" s="549"/>
      <c r="CP40" s="549"/>
      <c r="CQ40" s="549"/>
      <c r="CR40" s="549"/>
      <c r="CS40" s="549">
        <f>SUMIF('โรคแส้ดำ อ้อย '!$B$5:$B$48,ทดสอบ!$E40,'โรคแส้ดำ อ้อย '!$G$5:$G$48)</f>
        <v>0</v>
      </c>
      <c r="CT40" s="549">
        <f>SUMIF('โรคใบขาว อ้อย'!$B$5:$B$48,ทดสอบ!$E40,'โรคใบขาว อ้อย'!$G$5:$G$48)</f>
        <v>0</v>
      </c>
      <c r="CU40" s="549"/>
      <c r="CV40" s="565">
        <f t="shared" si="91"/>
        <v>0</v>
      </c>
      <c r="CW40" s="549"/>
      <c r="CX40" s="549">
        <f>SUMIF('หนอนกระทู้ข้าวโพดลายจุด (FAW)'!$B$5:$B$54,ทดสอบ!$E40,'หนอนกระทู้ข้าวโพดลายจุด (FAW)'!$F$5:$F$54)</f>
        <v>0</v>
      </c>
      <c r="CY40" s="549">
        <f>SUMIF(โรคฝักเน่า!$C$5:$C$57,ทดสอบ!$E40,โรคฝักเน่า!$G$5:$G$57)</f>
        <v>0</v>
      </c>
      <c r="CZ40" s="549"/>
      <c r="DA40" s="549"/>
      <c r="DB40" s="549"/>
      <c r="DC40" s="549"/>
      <c r="DD40" s="549"/>
      <c r="DE40" s="549"/>
      <c r="DF40" s="572">
        <f t="shared" si="92"/>
        <v>0</v>
      </c>
      <c r="DG40" s="549">
        <f>SUMIF(โรคเหี่ยว!$B$5:$B$65,ทดสอบ!$E40,โรคเหี่ยว!$E$5:$E$65)</f>
        <v>0</v>
      </c>
      <c r="DH40" s="549"/>
      <c r="DI40" s="549"/>
      <c r="DJ40" s="549"/>
      <c r="DK40" s="549"/>
      <c r="DL40" s="574">
        <f t="shared" si="93"/>
        <v>0</v>
      </c>
      <c r="DM40" s="549"/>
      <c r="DN40" s="549"/>
      <c r="DO40" s="549"/>
      <c r="DP40" s="549"/>
      <c r="DQ40" s="549"/>
      <c r="DR40" s="550">
        <f t="shared" si="94"/>
        <v>0</v>
      </c>
      <c r="DS40" s="549"/>
      <c r="DT40" s="549"/>
      <c r="DU40" s="549">
        <f>SUMIF('เพลี้ยไฟ ทุเรียน'!$B$5:$B$81,ทดสอบ!$E40,'เพลี้ยไฟ ทุเรียน'!$F$5:$F$81)</f>
        <v>0</v>
      </c>
      <c r="DV40" s="549">
        <f>SUMIF('เพลี้ยแป้ง ทุเรียน'!$B$5:$B$81,ทดสอบ!$E40,'เพลี้ยแป้ง ทุเรียน'!$F$5:$F$81)</f>
        <v>0</v>
      </c>
      <c r="DW40" s="549">
        <f>SUMIF(เพลี้ยไก่แจ้ทุเรียน!$B$5:$B$81,ทดสอบ!$E40,เพลี้ยไก่แจ้ทุเรียน!$F$5:$F$81)</f>
        <v>0</v>
      </c>
      <c r="DX40" s="549">
        <f>SUMIF(เพลี้ยหอยเกล็ด!$B$5:$B$81,ทดสอบ!$E40,เพลี้ยหอยเกล็ด!$F$5:$F$81)</f>
        <v>0</v>
      </c>
      <c r="DY40" s="549">
        <f>SUMIF(เพลี้ยจั๊กจั่นฝอย!$B$5:$B$81,ทดสอบ!$E40,เพลี้ยจั๊กจั่นฝอย!$F$5:$F$81)</f>
        <v>0</v>
      </c>
      <c r="DZ40" s="549">
        <f>SUMIF(หนอนเจาะเมล็ดทุเรียน!$B$5:$B$81,ทดสอบ!$E40,หนอนเจาะเมล็ดทุเรียน!$F$5:$F$81)</f>
        <v>0</v>
      </c>
      <c r="EA40" s="549">
        <f>SUMIF(ไรแดงทุเรียน!$B$5:$B$81,ทดสอบ!$E40,ไรแดงทุเรียน!$F$5:$F$81)</f>
        <v>0</v>
      </c>
      <c r="EB40" s="549"/>
      <c r="EC40" s="549">
        <f>SUMIF(โรครากเน่าโคนเน่า!$B$5:$B$81,ทดสอบ!$E40,โรครากเน่าโคนเน่า!$F$5:$F$81)</f>
        <v>0</v>
      </c>
      <c r="ED40" s="549">
        <f>SUMIF('โรคราดำ ทุเรียน'!$B$5:$B$81,ทดสอบ!$E40,'โรคราดำ ทุเรียน'!$F$5:$F$81)</f>
        <v>0</v>
      </c>
      <c r="EE40" s="549"/>
      <c r="EF40" s="549">
        <f>SUMIF(โรคผลเน่า!$B$6:$B$82,ทดสอบ!$E40,โรคผลเน่า!$F$6:$F$82)</f>
        <v>0</v>
      </c>
      <c r="EG40" s="549">
        <f>SUMIF(โรคราสีชมพู!$B$5:$B$81,ทดสอบ!$E40,โรคราสีชมพู!$F$5:$F$81)</f>
        <v>0</v>
      </c>
      <c r="EH40" s="549">
        <f>SUMIF(โรคใบติดหรือใบไหม้!$B$5:$B$81,ทดสอบ!$E40,โรคใบติดหรือใบไหม้!$F$5:$F$81)</f>
        <v>0</v>
      </c>
      <c r="EI40" s="549"/>
      <c r="EJ40" s="549">
        <f>SUMIF('โรคใบจุดสาหร่าย (durian)'!$B$5:$B$81,ทดสอบ!$E40,'โรคใบจุดสาหร่าย (durian)'!$F$5:$F$81)</f>
        <v>0</v>
      </c>
      <c r="EK40" s="549">
        <f>SUMIF(มอดเจาะลำต้นทุเรียน!$B$5:$B$81,ทดสอบ!$E40,มอดเจาะลำต้นทุเรียน!$F$5:$F$81)</f>
        <v>0</v>
      </c>
      <c r="EL40" s="549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549">
        <f>SUMIF(หนอนกินใบทุเรียน!$B$5:$B$81,ทดสอบ!$E40,หนอนกินใบทุเรียน!$F$5:$F$81)</f>
        <v>0</v>
      </c>
      <c r="EN40" s="549">
        <f>SUMIF(โรคกิ่งแห้งทุเรียน!$B$5:$B$81,ทดสอบ!$E40,โรคกิ่งแห้งทุเรียน!$F$5:$F$81)</f>
        <v>0</v>
      </c>
      <c r="EO40" s="551">
        <f>SUMIF(โรคแอนแทรกโนสทุเรียน!$B$5:$B$81,ทดสอบ!$E40,โรคแอนแทรกโนสทุเรียน!$F$5:$F$81)</f>
        <v>0</v>
      </c>
      <c r="EP40" s="549">
        <f>SUMIF(หนอนเจาะผล!$B$5:$B$81,ทดสอบ!$E40,หนอนเจาะผล!$F$5:$F$81)</f>
        <v>0</v>
      </c>
      <c r="EQ40" s="563">
        <f t="shared" ca="1" si="95"/>
        <v>0</v>
      </c>
      <c r="ER40" s="549"/>
      <c r="ES40" s="549">
        <f>SUMIF('เพลี้ยไฟ (เงาะ)'!$B$5:$B$76,ทดสอบ!$E40,'เพลี้ยไฟ (เงาะ)'!$F$5:$F$76)</f>
        <v>0</v>
      </c>
      <c r="ET40" s="517">
        <f>SUMIF('เพลี้ยแป้ง (เงาะ)'!$B$5:$B$75,ทดสอบ!$E40,'เพลี้ยแป้ง (เงาะ)'!$F$5:$F$75)</f>
        <v>0</v>
      </c>
      <c r="EU40" s="549">
        <f>SUMIF(หนอนคืบกินใบ!$B$5:$B$75,ทดสอบ!$E40,หนอนคืบกินใบ!$F$5:$F$75)</f>
        <v>0</v>
      </c>
      <c r="EV40" s="549">
        <f>SUMIF('โรคราแป้ง (เงาะ)'!$B$5:$B$75,ทดสอบ!$E40,'โรคราแป้ง (เงาะ)'!$F$5:$F$75)</f>
        <v>0</v>
      </c>
      <c r="EW40" s="549"/>
      <c r="EX40" s="549">
        <f>SUMIF('โรคขอบใบแห้ง (เงาะ)'!$B$5:$B$76,ทดสอบ!$E40,'โรคขอบใบแห้ง (เงาะ)'!$F$5:$F$76)</f>
        <v>0</v>
      </c>
      <c r="EY40" s="549">
        <f>SUMIF(หนอนกินช่อดอก!$B$5:$B$76,ทดสอบ!$E40,หนอนกินช่อดอก!$F$5:$F$76)</f>
        <v>0</v>
      </c>
      <c r="EZ40" s="549">
        <f>SUMIF('โรคใบจุดสาหร่าย(เงาะ)'!$B$5:$B$75,ทดสอบ!$E40,'โรคใบจุดสาหร่าย(เงาะ)'!$F$5:$F$75)</f>
        <v>0</v>
      </c>
      <c r="FA40" s="567">
        <f t="shared" si="96"/>
        <v>0</v>
      </c>
      <c r="FB40" s="549">
        <f>SUMIF('เพลี้ยไฟ (mangosteen)'!$B$5:$B$69,ทดสอบ!$E40,'เพลี้ยไฟ (mangosteen)'!$F$5:$F$69)</f>
        <v>0</v>
      </c>
      <c r="FC40" s="549">
        <f>SUMIF(หนอนชอนใบ!$B$5:$B$69,ทดสอบ!$E40,หนอนชอนใบ!$F$5:$F$69)</f>
        <v>0</v>
      </c>
      <c r="FD40" s="549">
        <f>SUMIF(หนอนกินใบ!$B$5:$B$69,ทดสอบ!$E40,หนอนกินใบ!$F$5:$F$69)</f>
        <v>0</v>
      </c>
      <c r="FE40" s="549">
        <f>SUMIF('ไรแดง(มังคุด)'!$B$5:$B$76,ทดสอบ!$E40,'ไรแดง(มังคุด)'!$F$5:$F$76)</f>
        <v>0</v>
      </c>
      <c r="FF40" s="549">
        <f>SUMIF(โรคแอนแทรคโนส!$B$5:$B$76,ทดสอบ!$E40,โรคแอนแทรคโนส!$F$5:$F$76)</f>
        <v>0</v>
      </c>
      <c r="FG40" s="549">
        <f>SUMIF('โรคใบจุดสาหร่าย (mangosteen)'!$B$5:$B$69,ทดสอบ!$E40,'โรคใบจุดสาหร่าย (mangosteen)'!$F$5:$F$69)</f>
        <v>0</v>
      </c>
      <c r="FH40" s="549">
        <f>SUMIF(โรคใบแห้งและขอบใบแห้ง!$B$5:$B$76,ทดสอบ!$E40,โรคใบแห้งและขอบใบแห้ง!$F$5:$F$76)</f>
        <v>0</v>
      </c>
      <c r="FI40" s="549">
        <f>SUMIF(เพลี้ยแป้ง!$B$5:$B$76,ทดสอบ!$E40,เพลี้ยแป้ง!$F$5:$F$76)</f>
        <v>0</v>
      </c>
      <c r="FJ40" s="549">
        <f>SUMIF('โรคใบจุด (mangosteen)'!$B$5:$B$69,ทดสอบ!$E40,'โรคใบจุด (mangosteen)'!$F$5:$F$69)</f>
        <v>0</v>
      </c>
      <c r="FK40" s="576">
        <f t="shared" si="97"/>
        <v>0</v>
      </c>
      <c r="FL40" s="549">
        <f>SUMIF(โรคพุ่มไม้กวาด!$B$5:$B$79,ทดสอบ!$E40,โรคพุ่มไม้กวาด!$F$5:$F$79)</f>
        <v>0</v>
      </c>
      <c r="FM40" s="549">
        <f>SUMIF('เพลี้ยแป้ง (ลำไย)'!$B$5:$B$76,ทดสอบ!$E40,'เพลี้ยแป้ง (ลำไย)'!$F$5:$F$76)</f>
        <v>0</v>
      </c>
      <c r="FN40" s="549">
        <f>SUMIF('โรคราดำ (ลำไย)'!$B$5:$B$79,ทดสอบ!$E40,'โรคราดำ (ลำไย)'!$F$5:$F$79)</f>
        <v>0</v>
      </c>
      <c r="FO40" s="549">
        <f>SUMIF('หนอนคืบกินใบ (ลำไย)'!$B$5:$B$76,ทดสอบ!$E40,'หนอนคืบกินใบ (ลำไย)'!$F$5:$F$76)</f>
        <v>0</v>
      </c>
      <c r="FP40" s="549">
        <f>SUMIF(ไรกำมะหยี่!$B$5:$B$79,ทดสอบ!$E40,ไรกำมะหยี่!$F$5:$F$79)</f>
        <v>0</v>
      </c>
      <c r="FQ40" s="549">
        <f>SUMIF(หนอนม้วนใบ!$B$5:$B$79,ทดสอบ!$E40,หนอนม้วนใบ!$F$5:$F$79)</f>
        <v>0</v>
      </c>
      <c r="FR40" s="549">
        <f>SUMIF(หนอนเจาะกิ่งและลำต้น!$B$5:$B$80,ทดสอบ!$E40,หนอนเจาะกิ่งและลำต้น!$F$5:$F$80)</f>
        <v>0</v>
      </c>
      <c r="FS40" s="549">
        <f>SUMIF(เพลี้ยไฟลำไย!$B$5:$B$76,ทดสอบ!$E40,เพลี้ยไฟลำไย!$F$5:$F$76)</f>
        <v>0</v>
      </c>
      <c r="FT40" s="549">
        <f>SUMIF(หนอนกินดอกลำไย!$B$5:$B$76,ทดสอบ!$E40,หนอนกินดอกลำไย!$F$5:$F$76)</f>
        <v>0</v>
      </c>
      <c r="FU40" s="549">
        <f>SUMIF(มวนลำไย!$B$5:$B$79,ทดสอบ!$E40,มวนลำไย!$F$5:$F$79)</f>
        <v>0</v>
      </c>
      <c r="FV40" s="578">
        <f t="shared" si="98"/>
        <v>0</v>
      </c>
      <c r="FW40" s="550">
        <f t="shared" ca="1" si="99"/>
        <v>292.75</v>
      </c>
      <c r="FX40" s="353">
        <f t="shared" ca="1" si="100"/>
        <v>292.75</v>
      </c>
      <c r="FY40" s="319">
        <f t="shared" ca="1" si="31"/>
        <v>0</v>
      </c>
    </row>
    <row r="41" spans="1:181" s="110" customFormat="1" x14ac:dyDescent="0.55000000000000004">
      <c r="A41" s="303">
        <v>0</v>
      </c>
      <c r="B41" s="303">
        <f t="shared" ca="1" si="83"/>
        <v>1</v>
      </c>
      <c r="C41" s="303">
        <f ca="1">IF(B41=1,SUBTOTAL(2,$B$28:B41),"")</f>
        <v>14</v>
      </c>
      <c r="D41" s="279">
        <f t="shared" ca="1" si="84"/>
        <v>14</v>
      </c>
      <c r="E41" s="280" t="s">
        <v>147</v>
      </c>
      <c r="F41" s="295"/>
      <c r="G41" s="628"/>
      <c r="H41" s="295"/>
      <c r="I41" s="295"/>
      <c r="J41" s="291"/>
      <c r="K41" s="549">
        <f>SUMIF(หนอนห่อใบข้าว!$B$5:$B$76,ทดสอบ!$E41,หนอนห่อใบข้าว!$G$5:$G$76)</f>
        <v>0</v>
      </c>
      <c r="L41" s="549">
        <f>SUMIF(เพลี้ยกระโดดหลังขาว!$B$5:$B$76,ทดสอบ!$E41,เพลี้ยกระโดดหลังขาว!$G$5:$G$76)</f>
        <v>0</v>
      </c>
      <c r="M41" s="549">
        <f>SUMIF(โรคไหม้ข้าว!$B$5:$B$76,ทดสอบ!$E41,โรคไหม้ข้าว!$G$5:$G$76)</f>
        <v>22.5</v>
      </c>
      <c r="N41" s="549">
        <f>SUMIF(แมลงหวี่ขาว!$B$5:$B$76,ทดสอบ!$E41,แมลงหวี่ขาว!$G$5:$G$76)</f>
        <v>0</v>
      </c>
      <c r="O41" s="549">
        <f>SUMIF(เพลี้ยกระโดดสีน้ำตาล!$B$5:$B$77,ทดสอบ!$E41,เพลี้ยกระโดดสีน้ำตาล!$G$5:$G$77)</f>
        <v>0</v>
      </c>
      <c r="P41" s="549">
        <f>SUMIF(แมลงสิง!$B$5:$B$81,ทดสอบ!$E41,แมลงสิง!$G$5:$G$81)</f>
        <v>0</v>
      </c>
      <c r="Q41" s="549">
        <f>SUMIF(เพลี้ยไฟ!$B$5:$B$76,ทดสอบ!$E41,เพลี้ยไฟ!$G$5:$G$76)</f>
        <v>0</v>
      </c>
      <c r="R41" s="549">
        <f>SUMIF(แมลงดำหนาม1!$B$5:$B$81,ทดสอบ!$E41,แมลงดำหนาม1!$G$5:$G$81)</f>
        <v>0</v>
      </c>
      <c r="S41" s="549">
        <f>SUMIF(โรคขอบใบแห้ง!$B$5:$B$78,ทดสอบ!$E41,โรคขอบใบแห้ง!$G$5:$G$78)</f>
        <v>0.5</v>
      </c>
      <c r="T41" s="549">
        <f>SUMIF(โรคกาบใบแห้ง!$B$5:$B$81,ทดสอบ!$E41,โรคกาบใบแห้ง!$G$5:$G$81)</f>
        <v>0</v>
      </c>
      <c r="U41" s="549">
        <f>SUMIF(โรคใบจุดสีน้ำตาล!$B$5:$B$77,ทดสอบ!$E41,โรคใบจุดสีน้ำตาล!$G$5:$G$77)</f>
        <v>0</v>
      </c>
      <c r="V41" s="549">
        <f>SUMIF(หนอนกระทู้กล้า!$B$5:$B$76,ทดสอบ!$E41,หนอนกระทู้กล้า!$G$5:$G$76)</f>
        <v>0</v>
      </c>
      <c r="W41" s="549">
        <f>SUMIF(โรคใบขีดโปร่งแสง!$B$5:$B$81,ทดสอบ!$E41,โรคใบขีดโปร่งแสง!$G$5:$G$81)</f>
        <v>0</v>
      </c>
      <c r="X41" s="549">
        <f>SUMIF(โรคใบขีดสีน้ำตาล!$B$5:$B$77,ทดสอบ!$E41,โรคใบขีดสีน้ำตาล!$G$5:$G$77)</f>
        <v>0</v>
      </c>
      <c r="Y41" s="549">
        <f>SUMIF(หนอนกัดใบข้าว!$B$5:$B$81,ทดสอบ!$E41,หนอนกัดใบข้าว!$G$5:$G$81)</f>
        <v>0</v>
      </c>
      <c r="Z41" s="549">
        <f>SUMIF(แมลงหล่า!$B$5:$B$81,ทดสอบ!$E41,แมลงหล่า!$G$5:$G$81)</f>
        <v>0</v>
      </c>
      <c r="AA41" s="549">
        <f>SUMIF(แมลงบั่ว!$B$5:$B$77,ทดสอบ!$E41,แมลงบั่ว!$G$5:$G$77)</f>
        <v>0</v>
      </c>
      <c r="AB41" s="549">
        <f>SUMIF(โรคเมล็ดด่าง!$B$5:$B$81,ทดสอบ!$E41,โรคเมล็ดด่าง!$G$5:$G$81)</f>
        <v>0</v>
      </c>
      <c r="AC41" s="549">
        <f>SUMIF(ด้วงดำ!$B$5:$B$81,ทดสอบ!$E41,ด้วงดำ!$G$5:$G$81)</f>
        <v>0</v>
      </c>
      <c r="AD41" s="549">
        <f>SUMIF(ตั๊กแตนหนวดสั้น!$B$5:$B$81,ทดสอบ!$E41,ตั๊กแตนหนวดสั้น!$G$5:$G$81)</f>
        <v>0</v>
      </c>
      <c r="AE41" s="549">
        <f>SUMIF(หนอนกอข้าว!$B$5:$B$77,ทดสอบ!$E41,หนอนกอข้าว!$G$5:$G$77)</f>
        <v>0</v>
      </c>
      <c r="AF41" s="549">
        <f>SUMIF(หนอนกระทู้ข้าว!$B$5:$B$81,ทดสอบ!$E41,หนอนกระทู้ข้าว!$G$5:$G$81)</f>
        <v>0</v>
      </c>
      <c r="AG41" s="549">
        <f>SUMIF(โรคกาบใบเน่า!$B$5:$B$81,ทดสอบ!$E41,โรคกาบใบเน่า!$G$5:$G$81)</f>
        <v>0</v>
      </c>
      <c r="AH41" s="549">
        <f>SUMIF(เพลี้ยจั๊กจั่นสีเขียว!$B$5:$B$80,ทดสอบ!$E41,เพลี้ยจั๊กจั่นสีเขียว!$G$5:$G$80)</f>
        <v>0</v>
      </c>
      <c r="AI41" s="549">
        <f>SUMIF(หอยเชอรี่!$B$5:$B$81,ทดสอบ!$E41,หอยเชอรี่!$G$5:$G$81)</f>
        <v>0</v>
      </c>
      <c r="AJ41" s="549">
        <f>SUMIF(โรคใบสีส้ม!$B$5:$B$77,ทดสอบ!$E41,โรคใบสีส้ม!$G$5:$G$77)</f>
        <v>0</v>
      </c>
      <c r="AK41" s="563">
        <f t="shared" si="85"/>
        <v>23</v>
      </c>
      <c r="AL41" s="549">
        <f>SUMIF(หนอนหัวดำ!$B$6:$B$75,ทดสอบ!$E41,หนอนหัวดำ!$M$6:$M$75)</f>
        <v>1</v>
      </c>
      <c r="AM41" s="517">
        <f>SUMIF(แมลงดำหนาม!$B$6:$B$75,ทดสอบ!$E41,แมลงดำหนาม!$M$6:$M$75)</f>
        <v>0</v>
      </c>
      <c r="AN41" s="549">
        <f>SUMIF('ด้วงแรด มะพร้าว'!$B$6:$B$75,ทดสอบ!$E41,'ด้วงแรด มะพร้าว'!$I$6:$I$75)</f>
        <v>0</v>
      </c>
      <c r="AO41" s="549">
        <f>SUMIF(ด้วงงวง!$B$6:$B$75,ทดสอบ!$E41,ด้วงงวง!$I$6:$I$75)</f>
        <v>0</v>
      </c>
      <c r="AP41" s="549">
        <f>SUMIF(ไรสี่ขามะพร้าว!$B$6:$B$75,ทดสอบ!$E41,ไรสี่ขามะพร้าว!$I$6:$I$75)</f>
        <v>0</v>
      </c>
      <c r="AQ41" s="549">
        <f>SUMIF(หนอนพาราซา!$C$6:$C$67,ทดสอบ!$E41,หนอนพาราซา!$J$6:$J$67)</f>
        <v>0</v>
      </c>
      <c r="AR41" s="549">
        <f>SUMIF(หนอนกินใบมะพร้าว!$C$6:$C$67,ทดสอบ!$E41,หนอนกินใบมะพร้าว!$J$6:$J$67)</f>
        <v>0</v>
      </c>
      <c r="AS41" s="565">
        <f t="shared" si="86"/>
        <v>1</v>
      </c>
      <c r="AT41" s="549">
        <f>SUMIF('ด้วงแรด ปาล์ม'!$B$5:$B$73,ทดสอบ!$E41,'ด้วงแรด ปาล์ม'!$F$5:$F$73)</f>
        <v>0</v>
      </c>
      <c r="AU41" s="549">
        <f>SUMIF(หนอนปลอกเล็ก!$B$5:$B$73,ทดสอบ!$E41,หนอนปลอกเล็ก!$F$5:$F$73)</f>
        <v>0</v>
      </c>
      <c r="AV41" s="549">
        <f>SUMIF(ด้วงกุหลาบ!$B$5:$B$73,ทดสอบ!$E41,ด้วงกุหลาบ!$F$5:$F$73)</f>
        <v>0</v>
      </c>
      <c r="AW41" s="549">
        <f>SUMIF(โรคทะลายเน่า!$B$5:$B$73,ทดสอบ!$E41,โรคทะลายเน่า!$F$5:$F$73)</f>
        <v>0</v>
      </c>
      <c r="AX41" s="549">
        <f>SUMIF(โรคลำต้นเน่า!$B$5:$B$73,ทดสอบ!$E41,โรคลำต้นเน่า!$F$5:$F$73)</f>
        <v>0</v>
      </c>
      <c r="AY41" s="549">
        <f>SUMIF('โรคใบจุด ปาล์ม'!$B$5:$B$73,ทดสอบ!$E41,'โรคใบจุด ปาล์ม'!$F$5:$F$73)</f>
        <v>0</v>
      </c>
      <c r="AZ41" s="549">
        <f>SUMIF(โรคก้านทางใบเน่า!$C$5:$C$71,ทดสอบ!$E41,โรคก้านทางใบเน่า!$G$5:$G$71)</f>
        <v>0</v>
      </c>
      <c r="BA41" s="549">
        <f>SUMIF(หนอนหน้าแมว!$B$5:$B$73,ทดสอบ!$E41,หนอนหน้าแมว!$F$5:$F$73)</f>
        <v>0</v>
      </c>
      <c r="BB41" s="551">
        <f>SUMIF('หนอนหัวดำ ปาล์ม'!$B$5:$B$73,ทดสอบ!$E41,'หนอนหัวดำ ปาล์ม'!$F$5:$F$73)</f>
        <v>17</v>
      </c>
      <c r="BC41" s="549">
        <f>SUMIF('โรคใบจุดสาหร่าย ปาล์ม'!$B$5:$B$73,ทดสอบ!$E41,'โรคใบจุดสาหร่าย ปาล์ม'!$F$5:$F$73)</f>
        <v>0</v>
      </c>
      <c r="BD41" s="567">
        <f t="shared" si="87"/>
        <v>17</v>
      </c>
      <c r="BE41" s="549">
        <f>SUMIF(โรครากขาว!$B$5:$B$72,ทดสอบ!$E41,โรครากขาว!$F$5:$F$72)</f>
        <v>0</v>
      </c>
      <c r="BF41" s="549">
        <f>SUMIF(โรคใบร่วงยางพาราชนิดใหม่!$B$5:$B$72,ทดสอบ!$E41,โรคใบร่วงยางพาราชนิดใหม่!$F$5:$F$72)</f>
        <v>0</v>
      </c>
      <c r="BG41" s="549">
        <f>SUMIF(โรคใบร่วงยางพารา!$B$5:$B$72,ทดสอบ!$E41,โรคใบร่วงยางพารา!$F$5:$F$72)</f>
        <v>0</v>
      </c>
      <c r="BH41" s="549">
        <f>SUMIF(โรคราแป้งยางพารา!$B$5:$B$72,ทดสอบ!$E41,โรคราแป้งยางพารา!$F$5:$F$72)</f>
        <v>0</v>
      </c>
      <c r="BI41" s="551">
        <f>SUMIF(โรคเส้นดำยางพารา!$B$5:$B$72,ทดสอบ!$E41,โรคเส้นดำยางพารา!$F$5:$F$72)</f>
        <v>1</v>
      </c>
      <c r="BJ41" s="549">
        <f>SUMIF(โรคหน้ายางแห้ง!$B$5:$B$72,ทดสอบ!$E41,โรคหน้ายางแห้ง!$F$5:$F$72)</f>
        <v>1458</v>
      </c>
      <c r="BK41" s="568">
        <f t="shared" si="88"/>
        <v>1459</v>
      </c>
      <c r="BL41" s="549">
        <f>SUMIF(โรคราสนิม!$C$5:$C$64,ทดสอบ!$E41,โรคราสนิม!$G$5:$G$64)</f>
        <v>0</v>
      </c>
      <c r="BM41" s="549">
        <f>SUMIF(หนอนกาแฟสีแดง!$C$5:$C$64,ทดสอบ!$E41,หนอนกาแฟสีแดง!$G$5:$G$64)</f>
        <v>0</v>
      </c>
      <c r="BN41" s="549">
        <v>0</v>
      </c>
      <c r="BO41" s="549">
        <f ca="1">SUMIF(หนอนเจาะกิ่งลำต้น!$C$5:$C495,ทดสอบ!$E41,หนอนเจาะกิ่งลำต้น!$G$5:$G$64)</f>
        <v>0</v>
      </c>
      <c r="BP41" s="551">
        <f>SUMIF(มอดเจาะเมล็ดกาแฟ!$C$5:$C$64,ทดสอบ!$E41,มอดเจาะเมล็ดกาแฟ!$G$5:$G$64)</f>
        <v>0</v>
      </c>
      <c r="BQ41" s="549">
        <f>SUMIF('ด้วงหนวดยาว (กาแฟ)'!$C$5:$C$64,ทดสอบ!$E41,'ด้วงหนวดยาว (กาแฟ)'!$G$5:$G$64)</f>
        <v>0</v>
      </c>
      <c r="BR41" s="549">
        <f>SUMIF(มอดเจาะผลกาแฟ!$C$5:$C$64,ทดสอบ!$E41,มอดเจาะผลกาแฟ!$G$5:$G$64)</f>
        <v>0</v>
      </c>
      <c r="BS41" s="570">
        <f t="shared" ca="1" si="89"/>
        <v>0</v>
      </c>
      <c r="BT41" s="549">
        <f>SUMIF(เพลี้ยแป้งมัน!$B$5:$B$59,ทดสอบ!$E41,เพลี้ยแป้งมัน!$H$5:$H$59)</f>
        <v>18</v>
      </c>
      <c r="BU41" s="551">
        <f>SUMIF('โรคใบไหม้ (มัน)'!$B$5:$B$58,ทดสอบ!$E41,'โรคใบไหม้ (มัน)'!$H$5:$H$58)</f>
        <v>2</v>
      </c>
      <c r="BV41" s="549">
        <f>SUMIF(ไรแดง!$B$5:$B$59,ทดสอบ!$E41,ไรแดง!$H$5:$H$59)</f>
        <v>15</v>
      </c>
      <c r="BW41" s="549"/>
      <c r="BX41" s="549"/>
      <c r="BY41" s="549"/>
      <c r="BZ41" s="549"/>
      <c r="CA41" s="549"/>
      <c r="CB41" s="549">
        <f>SUMIF(โรคโคนเน่าหัวเน่า!$B$5:$B$59,ทดสอบ!$E41,โรคโคนเน่าหัวเน่า!$H$5:$H$59)</f>
        <v>11</v>
      </c>
      <c r="CC41" s="549"/>
      <c r="CD41" s="549">
        <f>SUMIF(โรคพุ่มแจ้!$B$5:$B$58,ทดสอบ!$E41,โรคพุ่มแจ้!$H$5:$H$58)</f>
        <v>0</v>
      </c>
      <c r="CE41" s="549">
        <f>SUMIF(โรคใบด่างมันสำปะหลัง!$B$5:$B$59,ทดสอบ!$E41,โรคใบด่างมันสำปะหลัง!$H$5:$H$59)</f>
        <v>18</v>
      </c>
      <c r="CF41" s="563">
        <f t="shared" si="90"/>
        <v>64</v>
      </c>
      <c r="CG41" s="549">
        <f>SUMIF(หนอนกออ้อย!$B$5:$B$48,ทดสอบ!$E41,หนอนกออ้อย!$G$5:$G$48)</f>
        <v>0</v>
      </c>
      <c r="CH41" s="549">
        <f>SUMIF('ด้วงหนวดยาว อ้อย'!$B$5:$B$48,ทดสอบ!$E41,'ด้วงหนวดยาว อ้อย'!$G$5:$G$48)</f>
        <v>0</v>
      </c>
      <c r="CI41" s="549"/>
      <c r="CJ41" s="549"/>
      <c r="CK41" s="549"/>
      <c r="CL41" s="549"/>
      <c r="CM41" s="549"/>
      <c r="CN41" s="549"/>
      <c r="CO41" s="549"/>
      <c r="CP41" s="549"/>
      <c r="CQ41" s="549"/>
      <c r="CR41" s="549"/>
      <c r="CS41" s="549">
        <f>SUMIF('โรคแส้ดำ อ้อย '!$B$5:$B$48,ทดสอบ!$E41,'โรคแส้ดำ อ้อย '!$G$5:$G$48)</f>
        <v>0</v>
      </c>
      <c r="CT41" s="549">
        <f>SUMIF('โรคใบขาว อ้อย'!$B$5:$B$48,ทดสอบ!$E41,'โรคใบขาว อ้อย'!$G$5:$G$48)</f>
        <v>0</v>
      </c>
      <c r="CU41" s="549"/>
      <c r="CV41" s="565">
        <f t="shared" si="91"/>
        <v>0</v>
      </c>
      <c r="CW41" s="549"/>
      <c r="CX41" s="549">
        <f>SUMIF('หนอนกระทู้ข้าวโพดลายจุด (FAW)'!$B$5:$B$54,ทดสอบ!$E41,'หนอนกระทู้ข้าวโพดลายจุด (FAW)'!$F$5:$F$54)</f>
        <v>0</v>
      </c>
      <c r="CY41" s="549">
        <f>SUMIF(โรคฝักเน่า!$C$5:$C$57,ทดสอบ!$E41,โรคฝักเน่า!$G$5:$G$57)</f>
        <v>0</v>
      </c>
      <c r="CZ41" s="549"/>
      <c r="DA41" s="549"/>
      <c r="DB41" s="549"/>
      <c r="DC41" s="549"/>
      <c r="DD41" s="549"/>
      <c r="DE41" s="549"/>
      <c r="DF41" s="572">
        <f t="shared" si="92"/>
        <v>0</v>
      </c>
      <c r="DG41" s="549">
        <f>SUMIF(โรคเหี่ยว!$B$5:$B$65,ทดสอบ!$E41,โรคเหี่ยว!$E$5:$E$65)</f>
        <v>0</v>
      </c>
      <c r="DH41" s="549"/>
      <c r="DI41" s="549"/>
      <c r="DJ41" s="549"/>
      <c r="DK41" s="549"/>
      <c r="DL41" s="574">
        <f t="shared" si="93"/>
        <v>0</v>
      </c>
      <c r="DM41" s="549"/>
      <c r="DN41" s="549"/>
      <c r="DO41" s="549"/>
      <c r="DP41" s="549"/>
      <c r="DQ41" s="549"/>
      <c r="DR41" s="550">
        <f t="shared" si="94"/>
        <v>0</v>
      </c>
      <c r="DS41" s="549"/>
      <c r="DT41" s="549"/>
      <c r="DU41" s="549">
        <f>SUMIF('เพลี้ยไฟ ทุเรียน'!$B$5:$B$81,ทดสอบ!$E41,'เพลี้ยไฟ ทุเรียน'!$F$5:$F$81)</f>
        <v>0</v>
      </c>
      <c r="DV41" s="549">
        <f>SUMIF('เพลี้ยแป้ง ทุเรียน'!$B$5:$B$81,ทดสอบ!$E41,'เพลี้ยแป้ง ทุเรียน'!$F$5:$F$81)</f>
        <v>0</v>
      </c>
      <c r="DW41" s="549">
        <f>SUMIF(เพลี้ยไก่แจ้ทุเรียน!$B$5:$B$81,ทดสอบ!$E41,เพลี้ยไก่แจ้ทุเรียน!$F$5:$F$81)</f>
        <v>0</v>
      </c>
      <c r="DX41" s="549">
        <f>SUMIF(เพลี้ยหอยเกล็ด!$B$5:$B$81,ทดสอบ!$E41,เพลี้ยหอยเกล็ด!$F$5:$F$81)</f>
        <v>0</v>
      </c>
      <c r="DY41" s="549">
        <f>SUMIF(เพลี้ยจั๊กจั่นฝอย!$B$5:$B$81,ทดสอบ!$E41,เพลี้ยจั๊กจั่นฝอย!$F$5:$F$81)</f>
        <v>0</v>
      </c>
      <c r="DZ41" s="549">
        <f>SUMIF(หนอนเจาะเมล็ดทุเรียน!$B$5:$B$81,ทดสอบ!$E41,หนอนเจาะเมล็ดทุเรียน!$F$5:$F$81)</f>
        <v>0</v>
      </c>
      <c r="EA41" s="549">
        <f>SUMIF(ไรแดงทุเรียน!$B$5:$B$81,ทดสอบ!$E41,ไรแดงทุเรียน!$F$5:$F$81)</f>
        <v>0</v>
      </c>
      <c r="EB41" s="549"/>
      <c r="EC41" s="549">
        <f>SUMIF(โรครากเน่าโคนเน่า!$B$5:$B$81,ทดสอบ!$E41,โรครากเน่าโคนเน่า!$F$5:$F$81)</f>
        <v>0</v>
      </c>
      <c r="ED41" s="549">
        <f>SUMIF('โรคราดำ ทุเรียน'!$B$5:$B$81,ทดสอบ!$E41,'โรคราดำ ทุเรียน'!$F$5:$F$81)</f>
        <v>0</v>
      </c>
      <c r="EE41" s="549"/>
      <c r="EF41" s="549">
        <f>SUMIF(โรคผลเน่า!$B$6:$B$82,ทดสอบ!$E41,โรคผลเน่า!$F$6:$F$82)</f>
        <v>0</v>
      </c>
      <c r="EG41" s="549">
        <f>SUMIF(โรคราสีชมพู!$B$5:$B$81,ทดสอบ!$E41,โรคราสีชมพู!$F$5:$F$81)</f>
        <v>0</v>
      </c>
      <c r="EH41" s="549">
        <f>SUMIF(โรคใบติดหรือใบไหม้!$B$5:$B$81,ทดสอบ!$E41,โรคใบติดหรือใบไหม้!$F$5:$F$81)</f>
        <v>0</v>
      </c>
      <c r="EI41" s="549"/>
      <c r="EJ41" s="549">
        <f>SUMIF('โรคใบจุดสาหร่าย (durian)'!$B$5:$B$81,ทดสอบ!$E41,'โรคใบจุดสาหร่าย (durian)'!$F$5:$F$81)</f>
        <v>0</v>
      </c>
      <c r="EK41" s="549">
        <f>SUMIF(มอดเจาะลำต้นทุเรียน!$B$5:$B$81,ทดสอบ!$E41,มอดเจาะลำต้นทุเรียน!$F$5:$F$81)</f>
        <v>0</v>
      </c>
      <c r="EL41" s="549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549">
        <f>SUMIF(หนอนกินใบทุเรียน!$B$5:$B$81,ทดสอบ!$E41,หนอนกินใบทุเรียน!$F$5:$F$81)</f>
        <v>0</v>
      </c>
      <c r="EN41" s="549">
        <f>SUMIF(โรคกิ่งแห้งทุเรียน!$B$5:$B$81,ทดสอบ!$E41,โรคกิ่งแห้งทุเรียน!$F$5:$F$81)</f>
        <v>0</v>
      </c>
      <c r="EO41" s="551">
        <f>SUMIF(โรคแอนแทรกโนสทุเรียน!$B$5:$B$81,ทดสอบ!$E41,โรคแอนแทรกโนสทุเรียน!$F$5:$F$81)</f>
        <v>0</v>
      </c>
      <c r="EP41" s="549">
        <f>SUMIF(หนอนเจาะผล!$B$5:$B$81,ทดสอบ!$E41,หนอนเจาะผล!$F$5:$F$81)</f>
        <v>0</v>
      </c>
      <c r="EQ41" s="563">
        <f t="shared" ca="1" si="95"/>
        <v>0</v>
      </c>
      <c r="ER41" s="549"/>
      <c r="ES41" s="549">
        <f>SUMIF('เพลี้ยไฟ (เงาะ)'!$B$5:$B$76,ทดสอบ!$E41,'เพลี้ยไฟ (เงาะ)'!$F$5:$F$76)</f>
        <v>0</v>
      </c>
      <c r="ET41" s="517">
        <f>SUMIF('เพลี้ยแป้ง (เงาะ)'!$B$5:$B$75,ทดสอบ!$E41,'เพลี้ยแป้ง (เงาะ)'!$F$5:$F$75)</f>
        <v>0</v>
      </c>
      <c r="EU41" s="549">
        <f>SUMIF(หนอนคืบกินใบ!$B$5:$B$75,ทดสอบ!$E41,หนอนคืบกินใบ!$F$5:$F$75)</f>
        <v>0</v>
      </c>
      <c r="EV41" s="549">
        <f>SUMIF('โรคราแป้ง (เงาะ)'!$B$5:$B$75,ทดสอบ!$E41,'โรคราแป้ง (เงาะ)'!$F$5:$F$75)</f>
        <v>0</v>
      </c>
      <c r="EW41" s="549"/>
      <c r="EX41" s="549">
        <f>SUMIF('โรคขอบใบแห้ง (เงาะ)'!$B$5:$B$76,ทดสอบ!$E41,'โรคขอบใบแห้ง (เงาะ)'!$F$5:$F$76)</f>
        <v>0</v>
      </c>
      <c r="EY41" s="549">
        <f>SUMIF(หนอนกินช่อดอก!$B$5:$B$76,ทดสอบ!$E41,หนอนกินช่อดอก!$F$5:$F$76)</f>
        <v>0</v>
      </c>
      <c r="EZ41" s="549">
        <f>SUMIF('โรคใบจุดสาหร่าย(เงาะ)'!$B$5:$B$75,ทดสอบ!$E41,'โรคใบจุดสาหร่าย(เงาะ)'!$F$5:$F$75)</f>
        <v>0</v>
      </c>
      <c r="FA41" s="567">
        <f t="shared" si="96"/>
        <v>0</v>
      </c>
      <c r="FB41" s="549">
        <f>SUMIF('เพลี้ยไฟ (mangosteen)'!$B$5:$B$69,ทดสอบ!$E41,'เพลี้ยไฟ (mangosteen)'!$F$5:$F$69)</f>
        <v>0</v>
      </c>
      <c r="FC41" s="549">
        <f>SUMIF(หนอนชอนใบ!$B$5:$B$69,ทดสอบ!$E41,หนอนชอนใบ!$F$5:$F$69)</f>
        <v>0</v>
      </c>
      <c r="FD41" s="549">
        <f>SUMIF(หนอนกินใบ!$B$5:$B$69,ทดสอบ!$E41,หนอนกินใบ!$F$5:$F$69)</f>
        <v>0</v>
      </c>
      <c r="FE41" s="549">
        <f>SUMIF('ไรแดง(มังคุด)'!$B$5:$B$76,ทดสอบ!$E41,'ไรแดง(มังคุด)'!$F$5:$F$76)</f>
        <v>0</v>
      </c>
      <c r="FF41" s="549">
        <f>SUMIF(โรคแอนแทรคโนส!$B$5:$B$76,ทดสอบ!$E41,โรคแอนแทรคโนส!$F$5:$F$76)</f>
        <v>0</v>
      </c>
      <c r="FG41" s="549">
        <f>SUMIF('โรคใบจุดสาหร่าย (mangosteen)'!$B$5:$B$69,ทดสอบ!$E41,'โรคใบจุดสาหร่าย (mangosteen)'!$F$5:$F$69)</f>
        <v>0</v>
      </c>
      <c r="FH41" s="549">
        <f>SUMIF(โรคใบแห้งและขอบใบแห้ง!$B$5:$B$76,ทดสอบ!$E41,โรคใบแห้งและขอบใบแห้ง!$F$5:$F$76)</f>
        <v>0</v>
      </c>
      <c r="FI41" s="549">
        <f>SUMIF(เพลี้ยแป้ง!$B$5:$B$76,ทดสอบ!$E41,เพลี้ยแป้ง!$F$5:$F$76)</f>
        <v>0</v>
      </c>
      <c r="FJ41" s="549">
        <f>SUMIF('โรคใบจุด (mangosteen)'!$B$5:$B$69,ทดสอบ!$E41,'โรคใบจุด (mangosteen)'!$F$5:$F$69)</f>
        <v>0</v>
      </c>
      <c r="FK41" s="576">
        <f t="shared" si="97"/>
        <v>0</v>
      </c>
      <c r="FL41" s="549">
        <f>SUMIF(โรคพุ่มไม้กวาด!$B$5:$B$79,ทดสอบ!$E41,โรคพุ่มไม้กวาด!$F$5:$F$79)</f>
        <v>0</v>
      </c>
      <c r="FM41" s="549">
        <f>SUMIF('เพลี้ยแป้ง (ลำไย)'!$B$5:$B$76,ทดสอบ!$E41,'เพลี้ยแป้ง (ลำไย)'!$F$5:$F$76)</f>
        <v>0</v>
      </c>
      <c r="FN41" s="549">
        <f>SUMIF('โรคราดำ (ลำไย)'!$B$5:$B$79,ทดสอบ!$E41,'โรคราดำ (ลำไย)'!$F$5:$F$79)</f>
        <v>0</v>
      </c>
      <c r="FO41" s="549">
        <f>SUMIF('หนอนคืบกินใบ (ลำไย)'!$B$5:$B$76,ทดสอบ!$E41,'หนอนคืบกินใบ (ลำไย)'!$F$5:$F$76)</f>
        <v>0</v>
      </c>
      <c r="FP41" s="549">
        <f>SUMIF(ไรกำมะหยี่!$B$5:$B$79,ทดสอบ!$E41,ไรกำมะหยี่!$F$5:$F$79)</f>
        <v>0</v>
      </c>
      <c r="FQ41" s="549">
        <f>SUMIF(หนอนม้วนใบ!$B$5:$B$79,ทดสอบ!$E41,หนอนม้วนใบ!$F$5:$F$79)</f>
        <v>0</v>
      </c>
      <c r="FR41" s="549">
        <f>SUMIF(หนอนเจาะกิ่งและลำต้น!$B$5:$B$80,ทดสอบ!$E41,หนอนเจาะกิ่งและลำต้น!$F$5:$F$80)</f>
        <v>0</v>
      </c>
      <c r="FS41" s="549">
        <f>SUMIF(เพลี้ยไฟลำไย!$B$5:$B$76,ทดสอบ!$E41,เพลี้ยไฟลำไย!$F$5:$F$76)</f>
        <v>0</v>
      </c>
      <c r="FT41" s="549">
        <f>SUMIF(หนอนกินดอกลำไย!$B$5:$B$76,ทดสอบ!$E41,หนอนกินดอกลำไย!$F$5:$F$76)</f>
        <v>0</v>
      </c>
      <c r="FU41" s="549">
        <f>SUMIF(มวนลำไย!$B$5:$B$79,ทดสอบ!$E41,มวนลำไย!$F$5:$F$79)</f>
        <v>0</v>
      </c>
      <c r="FV41" s="578">
        <f t="shared" si="98"/>
        <v>0</v>
      </c>
      <c r="FW41" s="550">
        <f t="shared" ca="1" si="99"/>
        <v>1564</v>
      </c>
      <c r="FX41" s="353">
        <f t="shared" ca="1" si="100"/>
        <v>1564</v>
      </c>
      <c r="FY41" s="319">
        <f t="shared" ca="1" si="31"/>
        <v>0</v>
      </c>
    </row>
    <row r="42" spans="1:181" s="110" customFormat="1" x14ac:dyDescent="0.55000000000000004">
      <c r="A42" s="303">
        <v>0</v>
      </c>
      <c r="B42" s="303">
        <f t="shared" ca="1" si="83"/>
        <v>1</v>
      </c>
      <c r="C42" s="303">
        <f ca="1">IF(B42=1,SUBTOTAL(2,$B$28:B42),"")</f>
        <v>15</v>
      </c>
      <c r="D42" s="279">
        <f t="shared" ca="1" si="84"/>
        <v>15</v>
      </c>
      <c r="E42" s="280" t="s">
        <v>148</v>
      </c>
      <c r="F42" s="295"/>
      <c r="G42" s="295"/>
      <c r="H42" s="295"/>
      <c r="I42" s="295"/>
      <c r="J42" s="292"/>
      <c r="K42" s="549">
        <f>SUMIF(หนอนห่อใบข้าว!$B$5:$B$76,ทดสอบ!$E42,หนอนห่อใบข้าว!$G$5:$G$76)</f>
        <v>0</v>
      </c>
      <c r="L42" s="549">
        <f>SUMIF(เพลี้ยกระโดดหลังขาว!$B$5:$B$76,ทดสอบ!$E42,เพลี้ยกระโดดหลังขาว!$G$5:$G$76)</f>
        <v>0</v>
      </c>
      <c r="M42" s="549">
        <f>SUMIF(โรคไหม้ข้าว!$B$5:$B$76,ทดสอบ!$E42,โรคไหม้ข้าว!$G$5:$G$76)</f>
        <v>1188</v>
      </c>
      <c r="N42" s="549">
        <f>SUMIF(แมลงหวี่ขาว!$B$5:$B$76,ทดสอบ!$E42,แมลงหวี่ขาว!$G$5:$G$76)</f>
        <v>0</v>
      </c>
      <c r="O42" s="549">
        <f>SUMIF(เพลี้ยกระโดดสีน้ำตาล!$B$5:$B$77,ทดสอบ!$E42,เพลี้ยกระโดดสีน้ำตาล!$G$5:$G$77)</f>
        <v>7</v>
      </c>
      <c r="P42" s="549">
        <f>SUMIF(แมลงสิง!$B$5:$B$81,ทดสอบ!$E42,แมลงสิง!$G$5:$G$81)</f>
        <v>0</v>
      </c>
      <c r="Q42" s="549">
        <f>SUMIF(เพลี้ยไฟ!$B$5:$B$76,ทดสอบ!$E42,เพลี้ยไฟ!$G$5:$G$76)</f>
        <v>3</v>
      </c>
      <c r="R42" s="549">
        <f>SUMIF(แมลงดำหนาม1!$B$5:$B$81,ทดสอบ!$E42,แมลงดำหนาม1!$G$5:$G$81)</f>
        <v>0</v>
      </c>
      <c r="S42" s="549">
        <f>SUMIF(โรคขอบใบแห้ง!$B$5:$B$78,ทดสอบ!$E42,โรคขอบใบแห้ง!$G$5:$G$78)</f>
        <v>59.3</v>
      </c>
      <c r="T42" s="549">
        <f>SUMIF(โรคกาบใบแห้ง!$B$5:$B$81,ทดสอบ!$E42,โรคกาบใบแห้ง!$G$5:$G$81)</f>
        <v>0</v>
      </c>
      <c r="U42" s="549">
        <f>SUMIF(โรคใบจุดสีน้ำตาล!$B$5:$B$77,ทดสอบ!$E42,โรคใบจุดสีน้ำตาล!$G$5:$G$77)</f>
        <v>0</v>
      </c>
      <c r="V42" s="549">
        <f>SUMIF(หนอนกระทู้กล้า!$B$5:$B$76,ทดสอบ!$E42,หนอนกระทู้กล้า!$G$5:$G$76)</f>
        <v>0</v>
      </c>
      <c r="W42" s="549">
        <f>SUMIF(โรคใบขีดโปร่งแสง!$B$5:$B$81,ทดสอบ!$E42,โรคใบขีดโปร่งแสง!$G$5:$G$81)</f>
        <v>0</v>
      </c>
      <c r="X42" s="549">
        <f>SUMIF(โรคใบขีดสีน้ำตาล!$B$5:$B$77,ทดสอบ!$E42,โรคใบขีดสีน้ำตาล!$G$5:$G$77)</f>
        <v>0</v>
      </c>
      <c r="Y42" s="549">
        <f>SUMIF(หนอนกัดใบข้าว!$B$5:$B$81,ทดสอบ!$E42,หนอนกัดใบข้าว!$G$5:$G$81)</f>
        <v>0</v>
      </c>
      <c r="Z42" s="549">
        <f>SUMIF(แมลงหล่า!$B$5:$B$81,ทดสอบ!$E42,แมลงหล่า!$G$5:$G$81)</f>
        <v>0</v>
      </c>
      <c r="AA42" s="549">
        <f>SUMIF(แมลงบั่ว!$B$5:$B$77,ทดสอบ!$E42,แมลงบั่ว!$G$5:$G$77)</f>
        <v>0</v>
      </c>
      <c r="AB42" s="549">
        <f>SUMIF(โรคเมล็ดด่าง!$B$5:$B$81,ทดสอบ!$E42,โรคเมล็ดด่าง!$G$5:$G$81)</f>
        <v>0</v>
      </c>
      <c r="AC42" s="549">
        <f>SUMIF(ด้วงดำ!$B$5:$B$81,ทดสอบ!$E42,ด้วงดำ!$G$5:$G$81)</f>
        <v>0</v>
      </c>
      <c r="AD42" s="549">
        <f>SUMIF(ตั๊กแตนหนวดสั้น!$B$5:$B$81,ทดสอบ!$E42,ตั๊กแตนหนวดสั้น!$G$5:$G$81)</f>
        <v>0</v>
      </c>
      <c r="AE42" s="549">
        <f>SUMIF(หนอนกอข้าว!$B$5:$B$77,ทดสอบ!$E42,หนอนกอข้าว!$G$5:$G$77)</f>
        <v>0</v>
      </c>
      <c r="AF42" s="549">
        <f>SUMIF(หนอนกระทู้ข้าว!$B$5:$B$81,ทดสอบ!$E42,หนอนกระทู้ข้าว!$G$5:$G$81)</f>
        <v>0</v>
      </c>
      <c r="AG42" s="549">
        <f>SUMIF(โรคกาบใบเน่า!$B$5:$B$81,ทดสอบ!$E42,โรคกาบใบเน่า!$G$5:$G$81)</f>
        <v>0</v>
      </c>
      <c r="AH42" s="549">
        <f>SUMIF(เพลี้ยจั๊กจั่นสีเขียว!$B$5:$B$80,ทดสอบ!$E42,เพลี้ยจั๊กจั่นสีเขียว!$G$5:$G$80)</f>
        <v>0</v>
      </c>
      <c r="AI42" s="549">
        <f>SUMIF(หอยเชอรี่!$B$5:$B$81,ทดสอบ!$E42,หอยเชอรี่!$G$5:$G$81)</f>
        <v>0</v>
      </c>
      <c r="AJ42" s="549">
        <f>SUMIF(โรคใบสีส้ม!$B$5:$B$77,ทดสอบ!$E42,โรคใบสีส้ม!$G$5:$G$77)</f>
        <v>0</v>
      </c>
      <c r="AK42" s="563">
        <f t="shared" si="85"/>
        <v>1257.3</v>
      </c>
      <c r="AL42" s="549">
        <f>SUMIF(หนอนหัวดำ!$B$6:$B$75,ทดสอบ!$E42,หนอนหัวดำ!$M$6:$M$75)</f>
        <v>66.5</v>
      </c>
      <c r="AM42" s="517">
        <f>SUMIF(แมลงดำหนาม!$B$6:$B$75,ทดสอบ!$E42,แมลงดำหนาม!$M$6:$M$75)</f>
        <v>0</v>
      </c>
      <c r="AN42" s="549">
        <f>SUMIF('ด้วงแรด มะพร้าว'!$B$6:$B$75,ทดสอบ!$E42,'ด้วงแรด มะพร้าว'!$I$6:$I$75)</f>
        <v>0</v>
      </c>
      <c r="AO42" s="549">
        <f>SUMIF(ด้วงงวง!$B$6:$B$75,ทดสอบ!$E42,ด้วงงวง!$I$6:$I$75)</f>
        <v>0</v>
      </c>
      <c r="AP42" s="549">
        <f>SUMIF(ไรสี่ขามะพร้าว!$B$6:$B$75,ทดสอบ!$E42,ไรสี่ขามะพร้าว!$I$6:$I$75)</f>
        <v>0</v>
      </c>
      <c r="AQ42" s="549">
        <f>SUMIF(หนอนพาราซา!$C$6:$C$67,ทดสอบ!$E42,หนอนพาราซา!$J$6:$J$67)</f>
        <v>0</v>
      </c>
      <c r="AR42" s="549">
        <f>SUMIF(หนอนกินใบมะพร้าว!$C$6:$C$67,ทดสอบ!$E42,หนอนกินใบมะพร้าว!$J$6:$J$67)</f>
        <v>0</v>
      </c>
      <c r="AS42" s="565">
        <f t="shared" si="86"/>
        <v>66.5</v>
      </c>
      <c r="AT42" s="549">
        <f>SUMIF('ด้วงแรด ปาล์ม'!$B$5:$B$73,ทดสอบ!$E42,'ด้วงแรด ปาล์ม'!$F$5:$F$73)</f>
        <v>0</v>
      </c>
      <c r="AU42" s="549">
        <f>SUMIF(หนอนปลอกเล็ก!$B$5:$B$73,ทดสอบ!$E42,หนอนปลอกเล็ก!$F$5:$F$73)</f>
        <v>0</v>
      </c>
      <c r="AV42" s="549">
        <f>SUMIF(ด้วงกุหลาบ!$B$5:$B$73,ทดสอบ!$E42,ด้วงกุหลาบ!$F$5:$F$73)</f>
        <v>0</v>
      </c>
      <c r="AW42" s="549">
        <f>SUMIF(โรคทะลายเน่า!$B$5:$B$73,ทดสอบ!$E42,โรคทะลายเน่า!$F$5:$F$73)</f>
        <v>0</v>
      </c>
      <c r="AX42" s="549">
        <f>SUMIF(โรคลำต้นเน่า!$B$5:$B$73,ทดสอบ!$E42,โรคลำต้นเน่า!$F$5:$F$73)</f>
        <v>0</v>
      </c>
      <c r="AY42" s="549">
        <f>SUMIF('โรคใบจุด ปาล์ม'!$B$5:$B$73,ทดสอบ!$E42,'โรคใบจุด ปาล์ม'!$F$5:$F$73)</f>
        <v>0</v>
      </c>
      <c r="AZ42" s="549">
        <f>SUMIF(โรคก้านทางใบเน่า!$C$5:$C$71,ทดสอบ!$E42,โรคก้านทางใบเน่า!$G$5:$G$71)</f>
        <v>0</v>
      </c>
      <c r="BA42" s="549">
        <f>SUMIF(หนอนหน้าแมว!$B$5:$B$73,ทดสอบ!$E42,หนอนหน้าแมว!$F$5:$F$73)</f>
        <v>0</v>
      </c>
      <c r="BB42" s="551">
        <f>SUMIF('หนอนหัวดำ ปาล์ม'!$B$5:$B$73,ทดสอบ!$E42,'หนอนหัวดำ ปาล์ม'!$F$5:$F$73)</f>
        <v>0</v>
      </c>
      <c r="BC42" s="549">
        <f>SUMIF('โรคใบจุดสาหร่าย ปาล์ม'!$B$5:$B$73,ทดสอบ!$E42,'โรคใบจุดสาหร่าย ปาล์ม'!$F$5:$F$73)</f>
        <v>0</v>
      </c>
      <c r="BD42" s="567">
        <f t="shared" si="87"/>
        <v>0</v>
      </c>
      <c r="BE42" s="549">
        <f>SUMIF(โรครากขาว!$B$5:$B$72,ทดสอบ!$E42,โรครากขาว!$F$5:$F$72)</f>
        <v>0</v>
      </c>
      <c r="BF42" s="549">
        <f>SUMIF(โรคใบร่วงยางพาราชนิดใหม่!$B$5:$B$72,ทดสอบ!$E42,โรคใบร่วงยางพาราชนิดใหม่!$F$5:$F$72)</f>
        <v>0</v>
      </c>
      <c r="BG42" s="549">
        <f>SUMIF(โรคใบร่วงยางพารา!$B$5:$B$72,ทดสอบ!$E42,โรคใบร่วงยางพารา!$F$5:$F$72)</f>
        <v>0</v>
      </c>
      <c r="BH42" s="549">
        <f>SUMIF(โรคราแป้งยางพารา!$B$5:$B$72,ทดสอบ!$E42,โรคราแป้งยางพารา!$F$5:$F$72)</f>
        <v>0</v>
      </c>
      <c r="BI42" s="551">
        <f>SUMIF(โรคเส้นดำยางพารา!$B$5:$B$72,ทดสอบ!$E42,โรคเส้นดำยางพารา!$F$5:$F$72)</f>
        <v>0</v>
      </c>
      <c r="BJ42" s="549">
        <f>SUMIF(โรคหน้ายางแห้ง!$B$5:$B$72,ทดสอบ!$E42,โรคหน้ายางแห้ง!$F$5:$F$72)</f>
        <v>0</v>
      </c>
      <c r="BK42" s="568">
        <f t="shared" si="88"/>
        <v>0</v>
      </c>
      <c r="BL42" s="549">
        <f>SUMIF(โรคราสนิม!$C$5:$C$64,ทดสอบ!$E42,โรคราสนิม!$G$5:$G$64)</f>
        <v>0</v>
      </c>
      <c r="BM42" s="549">
        <f>SUMIF(หนอนกาแฟสีแดง!$C$5:$C$64,ทดสอบ!$E42,หนอนกาแฟสีแดง!$G$5:$G$64)</f>
        <v>0</v>
      </c>
      <c r="BN42" s="549">
        <v>0</v>
      </c>
      <c r="BO42" s="549">
        <f ca="1">SUMIF(หนอนเจาะกิ่งลำต้น!$C$5:$C496,ทดสอบ!$E42,หนอนเจาะกิ่งลำต้น!$G$5:$G$64)</f>
        <v>0</v>
      </c>
      <c r="BP42" s="551">
        <f>SUMIF(มอดเจาะเมล็ดกาแฟ!$C$5:$C$64,ทดสอบ!$E42,มอดเจาะเมล็ดกาแฟ!$G$5:$G$64)</f>
        <v>0</v>
      </c>
      <c r="BQ42" s="549">
        <f>SUMIF('ด้วงหนวดยาว (กาแฟ)'!$C$5:$C$64,ทดสอบ!$E42,'ด้วงหนวดยาว (กาแฟ)'!$G$5:$G$64)</f>
        <v>0</v>
      </c>
      <c r="BR42" s="549">
        <f>SUMIF(มอดเจาะผลกาแฟ!$C$5:$C$64,ทดสอบ!$E42,มอดเจาะผลกาแฟ!$G$5:$G$64)</f>
        <v>0</v>
      </c>
      <c r="BS42" s="570">
        <f t="shared" ca="1" si="89"/>
        <v>0</v>
      </c>
      <c r="BT42" s="549">
        <f>SUMIF(เพลี้ยแป้งมัน!$B$5:$B$59,ทดสอบ!$E42,เพลี้ยแป้งมัน!$H$5:$H$59)</f>
        <v>0</v>
      </c>
      <c r="BU42" s="551">
        <f>SUMIF('โรคใบไหม้ (มัน)'!$B$5:$B$58,ทดสอบ!$E42,'โรคใบไหม้ (มัน)'!$H$5:$H$58)</f>
        <v>0</v>
      </c>
      <c r="BV42" s="549">
        <f>SUMIF(ไรแดง!$B$5:$B$59,ทดสอบ!$E42,ไรแดง!$H$5:$H$59)</f>
        <v>10</v>
      </c>
      <c r="BW42" s="549"/>
      <c r="BX42" s="549"/>
      <c r="BY42" s="549"/>
      <c r="BZ42" s="549"/>
      <c r="CA42" s="549"/>
      <c r="CB42" s="549">
        <f>SUMIF(โรคโคนเน่าหัวเน่า!$B$5:$B$59,ทดสอบ!$E42,โรคโคนเน่าหัวเน่า!$H$5:$H$59)</f>
        <v>0</v>
      </c>
      <c r="CC42" s="549"/>
      <c r="CD42" s="549">
        <f>SUMIF(โรคพุ่มแจ้!$B$5:$B$58,ทดสอบ!$E42,โรคพุ่มแจ้!$H$5:$H$58)</f>
        <v>0</v>
      </c>
      <c r="CE42" s="549">
        <f>SUMIF(โรคใบด่างมันสำปะหลัง!$B$5:$B$59,ทดสอบ!$E42,โรคใบด่างมันสำปะหลัง!$H$5:$H$59)</f>
        <v>2794</v>
      </c>
      <c r="CF42" s="563">
        <f t="shared" si="90"/>
        <v>2804</v>
      </c>
      <c r="CG42" s="549">
        <f>SUMIF(หนอนกออ้อย!$B$5:$B$48,ทดสอบ!$E42,หนอนกออ้อย!$G$5:$G$48)</f>
        <v>0</v>
      </c>
      <c r="CH42" s="549">
        <f>SUMIF('ด้วงหนวดยาว อ้อย'!$B$5:$B$48,ทดสอบ!$E42,'ด้วงหนวดยาว อ้อย'!$G$5:$G$48)</f>
        <v>0</v>
      </c>
      <c r="CI42" s="549"/>
      <c r="CJ42" s="549"/>
      <c r="CK42" s="549"/>
      <c r="CL42" s="549"/>
      <c r="CM42" s="549"/>
      <c r="CN42" s="549"/>
      <c r="CO42" s="549"/>
      <c r="CP42" s="549"/>
      <c r="CQ42" s="549"/>
      <c r="CR42" s="549"/>
      <c r="CS42" s="549">
        <f>SUMIF('โรคแส้ดำ อ้อย '!$B$5:$B$48,ทดสอบ!$E42,'โรคแส้ดำ อ้อย '!$G$5:$G$48)</f>
        <v>0</v>
      </c>
      <c r="CT42" s="549">
        <f>SUMIF('โรคใบขาว อ้อย'!$B$5:$B$48,ทดสอบ!$E42,'โรคใบขาว อ้อย'!$G$5:$G$48)</f>
        <v>0</v>
      </c>
      <c r="CU42" s="549"/>
      <c r="CV42" s="565">
        <f t="shared" si="91"/>
        <v>0</v>
      </c>
      <c r="CW42" s="549"/>
      <c r="CX42" s="549">
        <f>SUMIF('หนอนกระทู้ข้าวโพดลายจุด (FAW)'!$B$5:$B$54,ทดสอบ!$E42,'หนอนกระทู้ข้าวโพดลายจุด (FAW)'!$F$5:$F$54)</f>
        <v>0</v>
      </c>
      <c r="CY42" s="549">
        <f>SUMIF(โรคฝักเน่า!$C$5:$C$57,ทดสอบ!$E42,โรคฝักเน่า!$G$5:$G$57)</f>
        <v>0</v>
      </c>
      <c r="CZ42" s="549"/>
      <c r="DA42" s="549"/>
      <c r="DB42" s="549"/>
      <c r="DC42" s="549"/>
      <c r="DD42" s="549"/>
      <c r="DE42" s="549"/>
      <c r="DF42" s="572">
        <f t="shared" si="92"/>
        <v>0</v>
      </c>
      <c r="DG42" s="549">
        <f>SUMIF(โรคเหี่ยว!$B$5:$B$65,ทดสอบ!$E42,โรคเหี่ยว!$E$5:$E$65)</f>
        <v>0</v>
      </c>
      <c r="DH42" s="549"/>
      <c r="DI42" s="549"/>
      <c r="DJ42" s="549"/>
      <c r="DK42" s="549"/>
      <c r="DL42" s="574">
        <f t="shared" si="93"/>
        <v>0</v>
      </c>
      <c r="DM42" s="549"/>
      <c r="DN42" s="549"/>
      <c r="DO42" s="549"/>
      <c r="DP42" s="549"/>
      <c r="DQ42" s="549"/>
      <c r="DR42" s="550">
        <f t="shared" si="94"/>
        <v>0</v>
      </c>
      <c r="DS42" s="549"/>
      <c r="DT42" s="549"/>
      <c r="DU42" s="549">
        <f>SUMIF('เพลี้ยไฟ ทุเรียน'!$B$5:$B$81,ทดสอบ!$E42,'เพลี้ยไฟ ทุเรียน'!$F$5:$F$81)</f>
        <v>0</v>
      </c>
      <c r="DV42" s="549">
        <f>SUMIF('เพลี้ยแป้ง ทุเรียน'!$B$5:$B$81,ทดสอบ!$E42,'เพลี้ยแป้ง ทุเรียน'!$F$5:$F$81)</f>
        <v>0</v>
      </c>
      <c r="DW42" s="549">
        <f>SUMIF(เพลี้ยไก่แจ้ทุเรียน!$B$5:$B$81,ทดสอบ!$E42,เพลี้ยไก่แจ้ทุเรียน!$F$5:$F$81)</f>
        <v>0</v>
      </c>
      <c r="DX42" s="549">
        <f>SUMIF(เพลี้ยหอยเกล็ด!$B$5:$B$81,ทดสอบ!$E42,เพลี้ยหอยเกล็ด!$F$5:$F$81)</f>
        <v>0</v>
      </c>
      <c r="DY42" s="549">
        <f>SUMIF(เพลี้ยจั๊กจั่นฝอย!$B$5:$B$81,ทดสอบ!$E42,เพลี้ยจั๊กจั่นฝอย!$F$5:$F$81)</f>
        <v>0</v>
      </c>
      <c r="DZ42" s="549">
        <f>SUMIF(หนอนเจาะเมล็ดทุเรียน!$B$5:$B$81,ทดสอบ!$E42,หนอนเจาะเมล็ดทุเรียน!$F$5:$F$81)</f>
        <v>0</v>
      </c>
      <c r="EA42" s="549">
        <f>SUMIF(ไรแดงทุเรียน!$B$5:$B$81,ทดสอบ!$E42,ไรแดงทุเรียน!$F$5:$F$81)</f>
        <v>0</v>
      </c>
      <c r="EB42" s="549"/>
      <c r="EC42" s="549">
        <f>SUMIF(โรครากเน่าโคนเน่า!$B$5:$B$81,ทดสอบ!$E42,โรครากเน่าโคนเน่า!$F$5:$F$81)</f>
        <v>0</v>
      </c>
      <c r="ED42" s="549">
        <f>SUMIF('โรคราดำ ทุเรียน'!$B$5:$B$81,ทดสอบ!$E42,'โรคราดำ ทุเรียน'!$F$5:$F$81)</f>
        <v>0</v>
      </c>
      <c r="EE42" s="549"/>
      <c r="EF42" s="549">
        <f>SUMIF(โรคผลเน่า!$B$6:$B$82,ทดสอบ!$E42,โรคผลเน่า!$F$6:$F$82)</f>
        <v>0</v>
      </c>
      <c r="EG42" s="549">
        <f>SUMIF(โรคราสีชมพู!$B$5:$B$81,ทดสอบ!$E42,โรคราสีชมพู!$F$5:$F$81)</f>
        <v>0</v>
      </c>
      <c r="EH42" s="549">
        <f>SUMIF(โรคใบติดหรือใบไหม้!$B$5:$B$81,ทดสอบ!$E42,โรคใบติดหรือใบไหม้!$F$5:$F$81)</f>
        <v>0</v>
      </c>
      <c r="EI42" s="549"/>
      <c r="EJ42" s="549">
        <f>SUMIF('โรคใบจุดสาหร่าย (durian)'!$B$5:$B$81,ทดสอบ!$E42,'โรคใบจุดสาหร่าย (durian)'!$F$5:$F$81)</f>
        <v>0</v>
      </c>
      <c r="EK42" s="549">
        <f>SUMIF(มอดเจาะลำต้นทุเรียน!$B$5:$B$81,ทดสอบ!$E42,มอดเจาะลำต้นทุเรียน!$F$5:$F$81)</f>
        <v>0</v>
      </c>
      <c r="EL42" s="549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549">
        <f>SUMIF(หนอนกินใบทุเรียน!$B$5:$B$81,ทดสอบ!$E42,หนอนกินใบทุเรียน!$F$5:$F$81)</f>
        <v>0.25</v>
      </c>
      <c r="EN42" s="549">
        <f>SUMIF(โรคกิ่งแห้งทุเรียน!$B$5:$B$81,ทดสอบ!$E42,โรคกิ่งแห้งทุเรียน!$F$5:$F$81)</f>
        <v>0</v>
      </c>
      <c r="EO42" s="551">
        <f>SUMIF(โรคแอนแทรกโนสทุเรียน!$B$5:$B$81,ทดสอบ!$E42,โรคแอนแทรกโนสทุเรียน!$F$5:$F$81)</f>
        <v>0</v>
      </c>
      <c r="EP42" s="549">
        <f>SUMIF(หนอนเจาะผล!$B$5:$B$81,ทดสอบ!$E42,หนอนเจาะผล!$F$5:$F$81)</f>
        <v>0</v>
      </c>
      <c r="EQ42" s="563">
        <f t="shared" ca="1" si="95"/>
        <v>0.25</v>
      </c>
      <c r="ER42" s="549"/>
      <c r="ES42" s="549">
        <f>SUMIF('เพลี้ยไฟ (เงาะ)'!$B$5:$B$76,ทดสอบ!$E42,'เพลี้ยไฟ (เงาะ)'!$F$5:$F$76)</f>
        <v>0</v>
      </c>
      <c r="ET42" s="517">
        <f>SUMIF('เพลี้ยแป้ง (เงาะ)'!$B$5:$B$75,ทดสอบ!$E42,'เพลี้ยแป้ง (เงาะ)'!$F$5:$F$75)</f>
        <v>0</v>
      </c>
      <c r="EU42" s="549">
        <f>SUMIF(หนอนคืบกินใบ!$B$5:$B$75,ทดสอบ!$E42,หนอนคืบกินใบ!$F$5:$F$75)</f>
        <v>0</v>
      </c>
      <c r="EV42" s="549">
        <f>SUMIF('โรคราแป้ง (เงาะ)'!$B$5:$B$75,ทดสอบ!$E42,'โรคราแป้ง (เงาะ)'!$F$5:$F$75)</f>
        <v>0</v>
      </c>
      <c r="EW42" s="549"/>
      <c r="EX42" s="549">
        <f>SUMIF('โรคขอบใบแห้ง (เงาะ)'!$B$5:$B$76,ทดสอบ!$E42,'โรคขอบใบแห้ง (เงาะ)'!$F$5:$F$76)</f>
        <v>0</v>
      </c>
      <c r="EY42" s="549">
        <f>SUMIF(หนอนกินช่อดอก!$B$5:$B$76,ทดสอบ!$E42,หนอนกินช่อดอก!$F$5:$F$76)</f>
        <v>0</v>
      </c>
      <c r="EZ42" s="549">
        <f>SUMIF('โรคใบจุดสาหร่าย(เงาะ)'!$B$5:$B$75,ทดสอบ!$E42,'โรคใบจุดสาหร่าย(เงาะ)'!$F$5:$F$75)</f>
        <v>0</v>
      </c>
      <c r="FA42" s="567">
        <f t="shared" si="96"/>
        <v>0</v>
      </c>
      <c r="FB42" s="549">
        <f>SUMIF('เพลี้ยไฟ (mangosteen)'!$B$5:$B$69,ทดสอบ!$E42,'เพลี้ยไฟ (mangosteen)'!$F$5:$F$69)</f>
        <v>0</v>
      </c>
      <c r="FC42" s="549">
        <f>SUMIF(หนอนชอนใบ!$B$5:$B$69,ทดสอบ!$E42,หนอนชอนใบ!$F$5:$F$69)</f>
        <v>0</v>
      </c>
      <c r="FD42" s="549">
        <f>SUMIF(หนอนกินใบ!$B$5:$B$69,ทดสอบ!$E42,หนอนกินใบ!$F$5:$F$69)</f>
        <v>0</v>
      </c>
      <c r="FE42" s="549">
        <f>SUMIF('ไรแดง(มังคุด)'!$B$5:$B$76,ทดสอบ!$E42,'ไรแดง(มังคุด)'!$F$5:$F$76)</f>
        <v>0</v>
      </c>
      <c r="FF42" s="549">
        <f>SUMIF(โรคแอนแทรคโนส!$B$5:$B$76,ทดสอบ!$E42,โรคแอนแทรคโนส!$F$5:$F$76)</f>
        <v>0</v>
      </c>
      <c r="FG42" s="549">
        <f>SUMIF('โรคใบจุดสาหร่าย (mangosteen)'!$B$5:$B$69,ทดสอบ!$E42,'โรคใบจุดสาหร่าย (mangosteen)'!$F$5:$F$69)</f>
        <v>0</v>
      </c>
      <c r="FH42" s="549">
        <f>SUMIF(โรคใบแห้งและขอบใบแห้ง!$B$5:$B$76,ทดสอบ!$E42,โรคใบแห้งและขอบใบแห้ง!$F$5:$F$76)</f>
        <v>0</v>
      </c>
      <c r="FI42" s="549">
        <f>SUMIF(เพลี้ยแป้ง!$B$5:$B$76,ทดสอบ!$E42,เพลี้ยแป้ง!$F$5:$F$76)</f>
        <v>0</v>
      </c>
      <c r="FJ42" s="549">
        <f>SUMIF('โรคใบจุด (mangosteen)'!$B$5:$B$69,ทดสอบ!$E42,'โรคใบจุด (mangosteen)'!$F$5:$F$69)</f>
        <v>0</v>
      </c>
      <c r="FK42" s="576">
        <f t="shared" si="97"/>
        <v>0</v>
      </c>
      <c r="FL42" s="549">
        <f>SUMIF(โรคพุ่มไม้กวาด!$B$5:$B$79,ทดสอบ!$E42,โรคพุ่มไม้กวาด!$F$5:$F$79)</f>
        <v>0</v>
      </c>
      <c r="FM42" s="549">
        <f>SUMIF('เพลี้ยแป้ง (ลำไย)'!$B$5:$B$76,ทดสอบ!$E42,'เพลี้ยแป้ง (ลำไย)'!$F$5:$F$76)</f>
        <v>0</v>
      </c>
      <c r="FN42" s="549">
        <f>SUMIF('โรคราดำ (ลำไย)'!$B$5:$B$79,ทดสอบ!$E42,'โรคราดำ (ลำไย)'!$F$5:$F$79)</f>
        <v>0</v>
      </c>
      <c r="FO42" s="549">
        <f>SUMIF('หนอนคืบกินใบ (ลำไย)'!$B$5:$B$76,ทดสอบ!$E42,'หนอนคืบกินใบ (ลำไย)'!$F$5:$F$76)</f>
        <v>0</v>
      </c>
      <c r="FP42" s="549">
        <f>SUMIF(ไรกำมะหยี่!$B$5:$B$79,ทดสอบ!$E42,ไรกำมะหยี่!$F$5:$F$79)</f>
        <v>0</v>
      </c>
      <c r="FQ42" s="549">
        <f>SUMIF(หนอนม้วนใบ!$B$5:$B$79,ทดสอบ!$E42,หนอนม้วนใบ!$F$5:$F$79)</f>
        <v>0</v>
      </c>
      <c r="FR42" s="549">
        <f>SUMIF(หนอนเจาะกิ่งและลำต้น!$B$5:$B$80,ทดสอบ!$E42,หนอนเจาะกิ่งและลำต้น!$F$5:$F$80)</f>
        <v>0</v>
      </c>
      <c r="FS42" s="549">
        <f>SUMIF(เพลี้ยไฟลำไย!$B$5:$B$76,ทดสอบ!$E42,เพลี้ยไฟลำไย!$F$5:$F$76)</f>
        <v>0</v>
      </c>
      <c r="FT42" s="549">
        <f>SUMIF(หนอนกินดอกลำไย!$B$5:$B$76,ทดสอบ!$E42,หนอนกินดอกลำไย!$F$5:$F$76)</f>
        <v>0</v>
      </c>
      <c r="FU42" s="549">
        <f>SUMIF(มวนลำไย!$B$5:$B$79,ทดสอบ!$E42,มวนลำไย!$F$5:$F$79)</f>
        <v>0</v>
      </c>
      <c r="FV42" s="578">
        <f t="shared" si="98"/>
        <v>0</v>
      </c>
      <c r="FW42" s="550">
        <f t="shared" ca="1" si="99"/>
        <v>4128.05</v>
      </c>
      <c r="FX42" s="353">
        <f t="shared" ca="1" si="100"/>
        <v>4128.05</v>
      </c>
      <c r="FY42" s="319">
        <f t="shared" ca="1" si="31"/>
        <v>0</v>
      </c>
    </row>
    <row r="43" spans="1:181" s="110" customFormat="1" x14ac:dyDescent="0.55000000000000004">
      <c r="A43" s="303">
        <v>0</v>
      </c>
      <c r="B43" s="303">
        <f t="shared" ca="1" si="83"/>
        <v>1</v>
      </c>
      <c r="C43" s="303">
        <f ca="1">IF(B43=1,SUBTOTAL(2,$B$28:B43),"")</f>
        <v>16</v>
      </c>
      <c r="D43" s="279">
        <f t="shared" ca="1" si="84"/>
        <v>16</v>
      </c>
      <c r="E43" s="280" t="s">
        <v>149</v>
      </c>
      <c r="F43" s="295"/>
      <c r="G43" s="628"/>
      <c r="H43" s="295"/>
      <c r="I43" s="295"/>
      <c r="J43" s="292"/>
      <c r="K43" s="549">
        <f>SUMIF(หนอนห่อใบข้าว!$B$5:$B$76,ทดสอบ!$E43,หนอนห่อใบข้าว!$G$5:$G$76)</f>
        <v>0</v>
      </c>
      <c r="L43" s="549">
        <f>SUMIF(เพลี้ยกระโดดหลังขาว!$B$5:$B$76,ทดสอบ!$E43,เพลี้ยกระโดดหลังขาว!$G$5:$G$76)</f>
        <v>0</v>
      </c>
      <c r="M43" s="549">
        <f>SUMIF(โรคไหม้ข้าว!$B$5:$B$76,ทดสอบ!$E43,โรคไหม้ข้าว!$G$5:$G$76)</f>
        <v>0</v>
      </c>
      <c r="N43" s="549">
        <f>SUMIF(แมลงหวี่ขาว!$B$5:$B$76,ทดสอบ!$E43,แมลงหวี่ขาว!$G$5:$G$76)</f>
        <v>0</v>
      </c>
      <c r="O43" s="549">
        <f>SUMIF(เพลี้ยกระโดดสีน้ำตาล!$B$5:$B$77,ทดสอบ!$E43,เพลี้ยกระโดดสีน้ำตาล!$G$5:$G$77)</f>
        <v>0</v>
      </c>
      <c r="P43" s="549">
        <f>SUMIF(แมลงสิง!$B$5:$B$81,ทดสอบ!$E43,แมลงสิง!$G$5:$G$81)</f>
        <v>0</v>
      </c>
      <c r="Q43" s="549">
        <f>SUMIF(เพลี้ยไฟ!$B$5:$B$76,ทดสอบ!$E43,เพลี้ยไฟ!$G$5:$G$76)</f>
        <v>0</v>
      </c>
      <c r="R43" s="549">
        <f>SUMIF(แมลงดำหนาม1!$B$5:$B$81,ทดสอบ!$E43,แมลงดำหนาม1!$G$5:$G$81)</f>
        <v>0</v>
      </c>
      <c r="S43" s="549">
        <f>SUMIF(โรคขอบใบแห้ง!$B$5:$B$78,ทดสอบ!$E43,โรคขอบใบแห้ง!$G$5:$G$78)</f>
        <v>0</v>
      </c>
      <c r="T43" s="549">
        <f>SUMIF(โรคกาบใบแห้ง!$B$5:$B$81,ทดสอบ!$E43,โรคกาบใบแห้ง!$G$5:$G$81)</f>
        <v>0</v>
      </c>
      <c r="U43" s="549">
        <f>SUMIF(โรคใบจุดสีน้ำตาล!$B$5:$B$77,ทดสอบ!$E43,โรคใบจุดสีน้ำตาล!$G$5:$G$77)</f>
        <v>0</v>
      </c>
      <c r="V43" s="549">
        <f>SUMIF(หนอนกระทู้กล้า!$B$5:$B$76,ทดสอบ!$E43,หนอนกระทู้กล้า!$G$5:$G$76)</f>
        <v>0</v>
      </c>
      <c r="W43" s="549">
        <f>SUMIF(โรคใบขีดโปร่งแสง!$B$5:$B$81,ทดสอบ!$E43,โรคใบขีดโปร่งแสง!$G$5:$G$81)</f>
        <v>0</v>
      </c>
      <c r="X43" s="549">
        <f>SUMIF(โรคใบขีดสีน้ำตาล!$B$5:$B$77,ทดสอบ!$E43,โรคใบขีดสีน้ำตาล!$G$5:$G$77)</f>
        <v>0</v>
      </c>
      <c r="Y43" s="549">
        <f>SUMIF(หนอนกัดใบข้าว!$B$5:$B$81,ทดสอบ!$E43,หนอนกัดใบข้าว!$G$5:$G$81)</f>
        <v>0</v>
      </c>
      <c r="Z43" s="549">
        <f>SUMIF(แมลงหล่า!$B$5:$B$81,ทดสอบ!$E43,แมลงหล่า!$G$5:$G$81)</f>
        <v>0</v>
      </c>
      <c r="AA43" s="549">
        <f>SUMIF(แมลงบั่ว!$B$5:$B$77,ทดสอบ!$E43,แมลงบั่ว!$G$5:$G$77)</f>
        <v>0</v>
      </c>
      <c r="AB43" s="549">
        <f>SUMIF(โรคเมล็ดด่าง!$B$5:$B$81,ทดสอบ!$E43,โรคเมล็ดด่าง!$G$5:$G$81)</f>
        <v>0</v>
      </c>
      <c r="AC43" s="549">
        <f>SUMIF(ด้วงดำ!$B$5:$B$81,ทดสอบ!$E43,ด้วงดำ!$G$5:$G$81)</f>
        <v>0</v>
      </c>
      <c r="AD43" s="549">
        <f>SUMIF(ตั๊กแตนหนวดสั้น!$B$5:$B$81,ทดสอบ!$E43,ตั๊กแตนหนวดสั้น!$G$5:$G$81)</f>
        <v>0</v>
      </c>
      <c r="AE43" s="549">
        <f>SUMIF(หนอนกอข้าว!$B$5:$B$77,ทดสอบ!$E43,หนอนกอข้าว!$G$5:$G$77)</f>
        <v>0</v>
      </c>
      <c r="AF43" s="549">
        <f>SUMIF(หนอนกระทู้ข้าว!$B$5:$B$81,ทดสอบ!$E43,หนอนกระทู้ข้าว!$G$5:$G$81)</f>
        <v>0</v>
      </c>
      <c r="AG43" s="549">
        <f>SUMIF(โรคกาบใบเน่า!$B$5:$B$81,ทดสอบ!$E43,โรคกาบใบเน่า!$G$5:$G$81)</f>
        <v>0</v>
      </c>
      <c r="AH43" s="549">
        <f>SUMIF(เพลี้ยจั๊กจั่นสีเขียว!$B$5:$B$80,ทดสอบ!$E43,เพลี้ยจั๊กจั่นสีเขียว!$G$5:$G$80)</f>
        <v>0</v>
      </c>
      <c r="AI43" s="549">
        <f>SUMIF(หอยเชอรี่!$B$5:$B$81,ทดสอบ!$E43,หอยเชอรี่!$G$5:$G$81)</f>
        <v>0</v>
      </c>
      <c r="AJ43" s="549">
        <f>SUMIF(โรคใบสีส้ม!$B$5:$B$77,ทดสอบ!$E43,โรคใบสีส้ม!$G$5:$G$77)</f>
        <v>0</v>
      </c>
      <c r="AK43" s="563">
        <f t="shared" si="85"/>
        <v>0</v>
      </c>
      <c r="AL43" s="549">
        <f>SUMIF(หนอนหัวดำ!$B$6:$B$75,ทดสอบ!$E43,หนอนหัวดำ!$M$6:$M$75)</f>
        <v>20.5</v>
      </c>
      <c r="AM43" s="517">
        <f>SUMIF(แมลงดำหนาม!$B$6:$B$75,ทดสอบ!$E43,แมลงดำหนาม!$M$6:$M$75)</f>
        <v>0</v>
      </c>
      <c r="AN43" s="549">
        <f>SUMIF('ด้วงแรด มะพร้าว'!$B$6:$B$75,ทดสอบ!$E43,'ด้วงแรด มะพร้าว'!$I$6:$I$75)</f>
        <v>0</v>
      </c>
      <c r="AO43" s="549">
        <f>SUMIF(ด้วงงวง!$B$6:$B$75,ทดสอบ!$E43,ด้วงงวง!$I$6:$I$75)</f>
        <v>0</v>
      </c>
      <c r="AP43" s="549">
        <f>SUMIF(ไรสี่ขามะพร้าว!$B$6:$B$75,ทดสอบ!$E43,ไรสี่ขามะพร้าว!$I$6:$I$75)</f>
        <v>0</v>
      </c>
      <c r="AQ43" s="549">
        <f>SUMIF(หนอนพาราซา!$C$6:$C$67,ทดสอบ!$E43,หนอนพาราซา!$J$6:$J$67)</f>
        <v>0</v>
      </c>
      <c r="AR43" s="549">
        <f>SUMIF(หนอนกินใบมะพร้าว!$C$6:$C$67,ทดสอบ!$E43,หนอนกินใบมะพร้าว!$J$6:$J$67)</f>
        <v>0</v>
      </c>
      <c r="AS43" s="565">
        <f t="shared" si="86"/>
        <v>20.5</v>
      </c>
      <c r="AT43" s="549">
        <f>SUMIF('ด้วงแรด ปาล์ม'!$B$5:$B$73,ทดสอบ!$E43,'ด้วงแรด ปาล์ม'!$F$5:$F$73)</f>
        <v>0</v>
      </c>
      <c r="AU43" s="549">
        <f>SUMIF(หนอนปลอกเล็ก!$B$5:$B$73,ทดสอบ!$E43,หนอนปลอกเล็ก!$F$5:$F$73)</f>
        <v>0</v>
      </c>
      <c r="AV43" s="549">
        <f>SUMIF(ด้วงกุหลาบ!$B$5:$B$73,ทดสอบ!$E43,ด้วงกุหลาบ!$F$5:$F$73)</f>
        <v>0</v>
      </c>
      <c r="AW43" s="549">
        <f>SUMIF(โรคทะลายเน่า!$B$5:$B$73,ทดสอบ!$E43,โรคทะลายเน่า!$F$5:$F$73)</f>
        <v>0</v>
      </c>
      <c r="AX43" s="549">
        <f>SUMIF(โรคลำต้นเน่า!$B$5:$B$73,ทดสอบ!$E43,โรคลำต้นเน่า!$F$5:$F$73)</f>
        <v>0</v>
      </c>
      <c r="AY43" s="549">
        <f>SUMIF('โรคใบจุด ปาล์ม'!$B$5:$B$73,ทดสอบ!$E43,'โรคใบจุด ปาล์ม'!$F$5:$F$73)</f>
        <v>0</v>
      </c>
      <c r="AZ43" s="549">
        <f>SUMIF(โรคก้านทางใบเน่า!$C$5:$C$71,ทดสอบ!$E43,โรคก้านทางใบเน่า!$G$5:$G$71)</f>
        <v>0</v>
      </c>
      <c r="BA43" s="549">
        <f>SUMIF(หนอนหน้าแมว!$B$5:$B$73,ทดสอบ!$E43,หนอนหน้าแมว!$F$5:$F$73)</f>
        <v>0</v>
      </c>
      <c r="BB43" s="551">
        <f>SUMIF('หนอนหัวดำ ปาล์ม'!$B$5:$B$73,ทดสอบ!$E43,'หนอนหัวดำ ปาล์ม'!$F$5:$F$73)</f>
        <v>0</v>
      </c>
      <c r="BC43" s="549">
        <f>SUMIF('โรคใบจุดสาหร่าย ปาล์ม'!$B$5:$B$73,ทดสอบ!$E43,'โรคใบจุดสาหร่าย ปาล์ม'!$F$5:$F$73)</f>
        <v>0</v>
      </c>
      <c r="BD43" s="567">
        <f t="shared" si="87"/>
        <v>0</v>
      </c>
      <c r="BE43" s="549">
        <f>SUMIF(โรครากขาว!$B$5:$B$72,ทดสอบ!$E43,โรครากขาว!$F$5:$F$72)</f>
        <v>0</v>
      </c>
      <c r="BF43" s="549">
        <f>SUMIF(โรคใบร่วงยางพาราชนิดใหม่!$B$5:$B$72,ทดสอบ!$E43,โรคใบร่วงยางพาราชนิดใหม่!$F$5:$F$72)</f>
        <v>1292.5</v>
      </c>
      <c r="BG43" s="549">
        <f>SUMIF(โรคใบร่วงยางพารา!$B$5:$B$72,ทดสอบ!$E43,โรคใบร่วงยางพารา!$F$5:$F$72)</f>
        <v>140</v>
      </c>
      <c r="BH43" s="549">
        <f>SUMIF(โรคราแป้งยางพารา!$B$5:$B$72,ทดสอบ!$E43,โรคราแป้งยางพารา!$F$5:$F$72)</f>
        <v>0</v>
      </c>
      <c r="BI43" s="551">
        <f>SUMIF(โรคเส้นดำยางพารา!$B$5:$B$72,ทดสอบ!$E43,โรคเส้นดำยางพารา!$F$5:$F$72)</f>
        <v>0</v>
      </c>
      <c r="BJ43" s="549">
        <f>SUMIF(โรคหน้ายางแห้ง!$B$5:$B$72,ทดสอบ!$E43,โรคหน้ายางแห้ง!$F$5:$F$72)</f>
        <v>0</v>
      </c>
      <c r="BK43" s="568">
        <f t="shared" si="88"/>
        <v>1432.5</v>
      </c>
      <c r="BL43" s="549">
        <f>SUMIF(โรคราสนิม!$C$5:$C$64,ทดสอบ!$E43,โรคราสนิม!$G$5:$G$64)</f>
        <v>0</v>
      </c>
      <c r="BM43" s="549">
        <f>SUMIF(หนอนกาแฟสีแดง!$C$5:$C$64,ทดสอบ!$E43,หนอนกาแฟสีแดง!$G$5:$G$64)</f>
        <v>0</v>
      </c>
      <c r="BN43" s="549">
        <v>0</v>
      </c>
      <c r="BO43" s="549">
        <f ca="1">SUMIF(หนอนเจาะกิ่งลำต้น!$C$5:$C497,ทดสอบ!$E43,หนอนเจาะกิ่งลำต้น!$G$5:$G$64)</f>
        <v>0</v>
      </c>
      <c r="BP43" s="551">
        <f>SUMIF(มอดเจาะเมล็ดกาแฟ!$C$5:$C$64,ทดสอบ!$E43,มอดเจาะเมล็ดกาแฟ!$G$5:$G$64)</f>
        <v>0</v>
      </c>
      <c r="BQ43" s="549">
        <f>SUMIF('ด้วงหนวดยาว (กาแฟ)'!$C$5:$C$64,ทดสอบ!$E43,'ด้วงหนวดยาว (กาแฟ)'!$G$5:$G$64)</f>
        <v>0</v>
      </c>
      <c r="BR43" s="549">
        <f>SUMIF(มอดเจาะผลกาแฟ!$C$5:$C$64,ทดสอบ!$E43,มอดเจาะผลกาแฟ!$G$5:$G$64)</f>
        <v>0</v>
      </c>
      <c r="BS43" s="570">
        <f t="shared" ca="1" si="89"/>
        <v>0</v>
      </c>
      <c r="BT43" s="549">
        <f>SUMIF(เพลี้ยแป้งมัน!$B$5:$B$59,ทดสอบ!$E43,เพลี้ยแป้งมัน!$H$5:$H$59)</f>
        <v>0</v>
      </c>
      <c r="BU43" s="551">
        <f>SUMIF('โรคใบไหม้ (มัน)'!$B$5:$B$58,ทดสอบ!$E43,'โรคใบไหม้ (มัน)'!$H$5:$H$58)</f>
        <v>0</v>
      </c>
      <c r="BV43" s="549">
        <f>SUMIF(ไรแดง!$B$5:$B$59,ทดสอบ!$E43,ไรแดง!$H$5:$H$59)</f>
        <v>0</v>
      </c>
      <c r="BW43" s="549"/>
      <c r="BX43" s="549"/>
      <c r="BY43" s="549"/>
      <c r="BZ43" s="549"/>
      <c r="CA43" s="549"/>
      <c r="CB43" s="549">
        <f>SUMIF(โรคโคนเน่าหัวเน่า!$B$5:$B$59,ทดสอบ!$E43,โรคโคนเน่าหัวเน่า!$H$5:$H$59)</f>
        <v>0</v>
      </c>
      <c r="CC43" s="549"/>
      <c r="CD43" s="549">
        <f>SUMIF(โรคพุ่มแจ้!$B$5:$B$58,ทดสอบ!$E43,โรคพุ่มแจ้!$H$5:$H$58)</f>
        <v>0</v>
      </c>
      <c r="CE43" s="549">
        <f>SUMIF(โรคใบด่างมันสำปะหลัง!$B$5:$B$59,ทดสอบ!$E43,โรคใบด่างมันสำปะหลัง!$H$5:$H$59)</f>
        <v>0</v>
      </c>
      <c r="CF43" s="563">
        <f t="shared" si="90"/>
        <v>0</v>
      </c>
      <c r="CG43" s="549">
        <f>SUMIF(หนอนกออ้อย!$B$5:$B$48,ทดสอบ!$E43,หนอนกออ้อย!$G$5:$G$48)</f>
        <v>0</v>
      </c>
      <c r="CH43" s="549">
        <f>SUMIF('ด้วงหนวดยาว อ้อย'!$B$5:$B$48,ทดสอบ!$E43,'ด้วงหนวดยาว อ้อย'!$G$5:$G$48)</f>
        <v>0</v>
      </c>
      <c r="CI43" s="549"/>
      <c r="CJ43" s="549"/>
      <c r="CK43" s="549"/>
      <c r="CL43" s="549"/>
      <c r="CM43" s="549"/>
      <c r="CN43" s="549"/>
      <c r="CO43" s="549"/>
      <c r="CP43" s="549"/>
      <c r="CQ43" s="549"/>
      <c r="CR43" s="549"/>
      <c r="CS43" s="549">
        <f>SUMIF('โรคแส้ดำ อ้อย '!$B$5:$B$48,ทดสอบ!$E43,'โรคแส้ดำ อ้อย '!$G$5:$G$48)</f>
        <v>0</v>
      </c>
      <c r="CT43" s="549">
        <f>SUMIF('โรคใบขาว อ้อย'!$B$5:$B$48,ทดสอบ!$E43,'โรคใบขาว อ้อย'!$G$5:$G$48)</f>
        <v>0</v>
      </c>
      <c r="CU43" s="549"/>
      <c r="CV43" s="565">
        <f t="shared" si="91"/>
        <v>0</v>
      </c>
      <c r="CW43" s="549"/>
      <c r="CX43" s="549">
        <f>SUMIF('หนอนกระทู้ข้าวโพดลายจุด (FAW)'!$B$5:$B$54,ทดสอบ!$E43,'หนอนกระทู้ข้าวโพดลายจุด (FAW)'!$F$5:$F$54)</f>
        <v>0</v>
      </c>
      <c r="CY43" s="549">
        <f>SUMIF(โรคฝักเน่า!$C$5:$C$57,ทดสอบ!$E43,โรคฝักเน่า!$G$5:$G$57)</f>
        <v>0</v>
      </c>
      <c r="CZ43" s="549"/>
      <c r="DA43" s="549"/>
      <c r="DB43" s="549"/>
      <c r="DC43" s="549"/>
      <c r="DD43" s="549"/>
      <c r="DE43" s="549"/>
      <c r="DF43" s="572">
        <f t="shared" si="92"/>
        <v>0</v>
      </c>
      <c r="DG43" s="549">
        <f>SUMIF(โรคเหี่ยว!$B$5:$B$65,ทดสอบ!$E43,โรคเหี่ยว!$E$5:$E$65)</f>
        <v>0</v>
      </c>
      <c r="DH43" s="549"/>
      <c r="DI43" s="549"/>
      <c r="DJ43" s="549"/>
      <c r="DK43" s="549"/>
      <c r="DL43" s="574">
        <f t="shared" si="93"/>
        <v>0</v>
      </c>
      <c r="DM43" s="549"/>
      <c r="DN43" s="549"/>
      <c r="DO43" s="549"/>
      <c r="DP43" s="549"/>
      <c r="DQ43" s="549"/>
      <c r="DR43" s="550">
        <f t="shared" si="94"/>
        <v>0</v>
      </c>
      <c r="DS43" s="549"/>
      <c r="DT43" s="549"/>
      <c r="DU43" s="549">
        <f>SUMIF('เพลี้ยไฟ ทุเรียน'!$B$5:$B$81,ทดสอบ!$E43,'เพลี้ยไฟ ทุเรียน'!$F$5:$F$81)</f>
        <v>0</v>
      </c>
      <c r="DV43" s="549">
        <f>SUMIF('เพลี้ยแป้ง ทุเรียน'!$B$5:$B$81,ทดสอบ!$E43,'เพลี้ยแป้ง ทุเรียน'!$F$5:$F$81)</f>
        <v>0</v>
      </c>
      <c r="DW43" s="549">
        <f>SUMIF(เพลี้ยไก่แจ้ทุเรียน!$B$5:$B$81,ทดสอบ!$E43,เพลี้ยไก่แจ้ทุเรียน!$F$5:$F$81)</f>
        <v>0</v>
      </c>
      <c r="DX43" s="549">
        <f>SUMIF(เพลี้ยหอยเกล็ด!$B$5:$B$81,ทดสอบ!$E43,เพลี้ยหอยเกล็ด!$F$5:$F$81)</f>
        <v>0</v>
      </c>
      <c r="DY43" s="549">
        <f>SUMIF(เพลี้ยจั๊กจั่นฝอย!$B$5:$B$81,ทดสอบ!$E43,เพลี้ยจั๊กจั่นฝอย!$F$5:$F$81)</f>
        <v>0</v>
      </c>
      <c r="DZ43" s="549">
        <f>SUMIF(หนอนเจาะเมล็ดทุเรียน!$B$5:$B$81,ทดสอบ!$E43,หนอนเจาะเมล็ดทุเรียน!$F$5:$F$81)</f>
        <v>0</v>
      </c>
      <c r="EA43" s="549">
        <f>SUMIF(ไรแดงทุเรียน!$B$5:$B$81,ทดสอบ!$E43,ไรแดงทุเรียน!$F$5:$F$81)</f>
        <v>0</v>
      </c>
      <c r="EB43" s="549"/>
      <c r="EC43" s="549">
        <f>SUMIF(โรครากเน่าโคนเน่า!$B$5:$B$81,ทดสอบ!$E43,โรครากเน่าโคนเน่า!$F$5:$F$81)</f>
        <v>0</v>
      </c>
      <c r="ED43" s="549">
        <f>SUMIF('โรคราดำ ทุเรียน'!$B$5:$B$81,ทดสอบ!$E43,'โรคราดำ ทุเรียน'!$F$5:$F$81)</f>
        <v>0</v>
      </c>
      <c r="EE43" s="549"/>
      <c r="EF43" s="549">
        <f>SUMIF(โรคผลเน่า!$B$6:$B$82,ทดสอบ!$E43,โรคผลเน่า!$F$6:$F$82)</f>
        <v>0</v>
      </c>
      <c r="EG43" s="549">
        <f>SUMIF(โรคราสีชมพู!$B$5:$B$81,ทดสอบ!$E43,โรคราสีชมพู!$F$5:$F$81)</f>
        <v>0</v>
      </c>
      <c r="EH43" s="549">
        <f>SUMIF(โรคใบติดหรือใบไหม้!$B$5:$B$81,ทดสอบ!$E43,โรคใบติดหรือใบไหม้!$F$5:$F$81)</f>
        <v>0</v>
      </c>
      <c r="EI43" s="549"/>
      <c r="EJ43" s="549">
        <f>SUMIF('โรคใบจุดสาหร่าย (durian)'!$B$5:$B$81,ทดสอบ!$E43,'โรคใบจุดสาหร่าย (durian)'!$F$5:$F$81)</f>
        <v>0</v>
      </c>
      <c r="EK43" s="549">
        <f>SUMIF(มอดเจาะลำต้นทุเรียน!$B$5:$B$81,ทดสอบ!$E43,มอดเจาะลำต้นทุเรียน!$F$5:$F$81)</f>
        <v>0</v>
      </c>
      <c r="EL43" s="549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549">
        <f>SUMIF(หนอนกินใบทุเรียน!$B$5:$B$81,ทดสอบ!$E43,หนอนกินใบทุเรียน!$F$5:$F$81)</f>
        <v>0</v>
      </c>
      <c r="EN43" s="549">
        <f>SUMIF(โรคกิ่งแห้งทุเรียน!$B$5:$B$81,ทดสอบ!$E43,โรคกิ่งแห้งทุเรียน!$F$5:$F$81)</f>
        <v>0</v>
      </c>
      <c r="EO43" s="551">
        <f>SUMIF(โรคแอนแทรกโนสทุเรียน!$B$5:$B$81,ทดสอบ!$E43,โรคแอนแทรกโนสทุเรียน!$F$5:$F$81)</f>
        <v>0</v>
      </c>
      <c r="EP43" s="549">
        <f>SUMIF(หนอนเจาะผล!$B$5:$B$81,ทดสอบ!$E43,หนอนเจาะผล!$F$5:$F$81)</f>
        <v>0</v>
      </c>
      <c r="EQ43" s="563">
        <f t="shared" ca="1" si="95"/>
        <v>0</v>
      </c>
      <c r="ER43" s="549"/>
      <c r="ES43" s="549">
        <f>SUMIF('เพลี้ยไฟ (เงาะ)'!$B$5:$B$76,ทดสอบ!$E43,'เพลี้ยไฟ (เงาะ)'!$F$5:$F$76)</f>
        <v>0</v>
      </c>
      <c r="ET43" s="517">
        <f>SUMIF('เพลี้ยแป้ง (เงาะ)'!$B$5:$B$75,ทดสอบ!$E43,'เพลี้ยแป้ง (เงาะ)'!$F$5:$F$75)</f>
        <v>0</v>
      </c>
      <c r="EU43" s="549">
        <f>SUMIF(หนอนคืบกินใบ!$B$5:$B$75,ทดสอบ!$E43,หนอนคืบกินใบ!$F$5:$F$75)</f>
        <v>0</v>
      </c>
      <c r="EV43" s="549">
        <f>SUMIF('โรคราแป้ง (เงาะ)'!$B$5:$B$75,ทดสอบ!$E43,'โรคราแป้ง (เงาะ)'!$F$5:$F$75)</f>
        <v>0</v>
      </c>
      <c r="EW43" s="549"/>
      <c r="EX43" s="549">
        <f>SUMIF('โรคขอบใบแห้ง (เงาะ)'!$B$5:$B$76,ทดสอบ!$E43,'โรคขอบใบแห้ง (เงาะ)'!$F$5:$F$76)</f>
        <v>0</v>
      </c>
      <c r="EY43" s="549">
        <f>SUMIF(หนอนกินช่อดอก!$B$5:$B$76,ทดสอบ!$E43,หนอนกินช่อดอก!$F$5:$F$76)</f>
        <v>0</v>
      </c>
      <c r="EZ43" s="549">
        <f>SUMIF('โรคใบจุดสาหร่าย(เงาะ)'!$B$5:$B$75,ทดสอบ!$E43,'โรคใบจุดสาหร่าย(เงาะ)'!$F$5:$F$75)</f>
        <v>0</v>
      </c>
      <c r="FA43" s="567">
        <f t="shared" si="96"/>
        <v>0</v>
      </c>
      <c r="FB43" s="549">
        <f>SUMIF('เพลี้ยไฟ (mangosteen)'!$B$5:$B$69,ทดสอบ!$E43,'เพลี้ยไฟ (mangosteen)'!$F$5:$F$69)</f>
        <v>0</v>
      </c>
      <c r="FC43" s="549">
        <f>SUMIF(หนอนชอนใบ!$B$5:$B$69,ทดสอบ!$E43,หนอนชอนใบ!$F$5:$F$69)</f>
        <v>0</v>
      </c>
      <c r="FD43" s="549">
        <f>SUMIF(หนอนกินใบ!$B$5:$B$69,ทดสอบ!$E43,หนอนกินใบ!$F$5:$F$69)</f>
        <v>0</v>
      </c>
      <c r="FE43" s="549">
        <f>SUMIF('ไรแดง(มังคุด)'!$B$5:$B$76,ทดสอบ!$E43,'ไรแดง(มังคุด)'!$F$5:$F$76)</f>
        <v>0</v>
      </c>
      <c r="FF43" s="549">
        <f>SUMIF(โรคแอนแทรคโนส!$B$5:$B$76,ทดสอบ!$E43,โรคแอนแทรคโนส!$F$5:$F$76)</f>
        <v>0</v>
      </c>
      <c r="FG43" s="549">
        <f>SUMIF('โรคใบจุดสาหร่าย (mangosteen)'!$B$5:$B$69,ทดสอบ!$E43,'โรคใบจุดสาหร่าย (mangosteen)'!$F$5:$F$69)</f>
        <v>0</v>
      </c>
      <c r="FH43" s="549">
        <f>SUMIF(โรคใบแห้งและขอบใบแห้ง!$B$5:$B$76,ทดสอบ!$E43,โรคใบแห้งและขอบใบแห้ง!$F$5:$F$76)</f>
        <v>0</v>
      </c>
      <c r="FI43" s="549">
        <f>SUMIF(เพลี้ยแป้ง!$B$5:$B$76,ทดสอบ!$E43,เพลี้ยแป้ง!$F$5:$F$76)</f>
        <v>0</v>
      </c>
      <c r="FJ43" s="549">
        <f>SUMIF('โรคใบจุด (mangosteen)'!$B$5:$B$69,ทดสอบ!$E43,'โรคใบจุด (mangosteen)'!$F$5:$F$69)</f>
        <v>0</v>
      </c>
      <c r="FK43" s="576">
        <f t="shared" si="97"/>
        <v>0</v>
      </c>
      <c r="FL43" s="549">
        <f>SUMIF(โรคพุ่มไม้กวาด!$B$5:$B$79,ทดสอบ!$E43,โรคพุ่มไม้กวาด!$F$5:$F$79)</f>
        <v>0</v>
      </c>
      <c r="FM43" s="549">
        <f>SUMIF('เพลี้ยแป้ง (ลำไย)'!$B$5:$B$76,ทดสอบ!$E43,'เพลี้ยแป้ง (ลำไย)'!$F$5:$F$76)</f>
        <v>0</v>
      </c>
      <c r="FN43" s="549">
        <f>SUMIF('โรคราดำ (ลำไย)'!$B$5:$B$79,ทดสอบ!$E43,'โรคราดำ (ลำไย)'!$F$5:$F$79)</f>
        <v>0</v>
      </c>
      <c r="FO43" s="549">
        <f>SUMIF('หนอนคืบกินใบ (ลำไย)'!$B$5:$B$76,ทดสอบ!$E43,'หนอนคืบกินใบ (ลำไย)'!$F$5:$F$76)</f>
        <v>0</v>
      </c>
      <c r="FP43" s="549">
        <f>SUMIF(ไรกำมะหยี่!$B$5:$B$79,ทดสอบ!$E43,ไรกำมะหยี่!$F$5:$F$79)</f>
        <v>0</v>
      </c>
      <c r="FQ43" s="549">
        <f>SUMIF(หนอนม้วนใบ!$B$5:$B$79,ทดสอบ!$E43,หนอนม้วนใบ!$F$5:$F$79)</f>
        <v>0</v>
      </c>
      <c r="FR43" s="549">
        <f>SUMIF(หนอนเจาะกิ่งและลำต้น!$B$5:$B$80,ทดสอบ!$E43,หนอนเจาะกิ่งและลำต้น!$F$5:$F$80)</f>
        <v>0</v>
      </c>
      <c r="FS43" s="549">
        <f>SUMIF(เพลี้ยไฟลำไย!$B$5:$B$76,ทดสอบ!$E43,เพลี้ยไฟลำไย!$F$5:$F$76)</f>
        <v>0</v>
      </c>
      <c r="FT43" s="549">
        <f>SUMIF(หนอนกินดอกลำไย!$B$5:$B$76,ทดสอบ!$E43,หนอนกินดอกลำไย!$F$5:$F$76)</f>
        <v>0</v>
      </c>
      <c r="FU43" s="549">
        <f>SUMIF(มวนลำไย!$B$5:$B$79,ทดสอบ!$E43,มวนลำไย!$F$5:$F$79)</f>
        <v>0</v>
      </c>
      <c r="FV43" s="578">
        <f t="shared" si="98"/>
        <v>0</v>
      </c>
      <c r="FW43" s="550">
        <f t="shared" ca="1" si="99"/>
        <v>1453</v>
      </c>
      <c r="FX43" s="353">
        <f t="shared" ca="1" si="100"/>
        <v>1453</v>
      </c>
      <c r="FY43" s="319">
        <f t="shared" ca="1" si="31"/>
        <v>0</v>
      </c>
    </row>
    <row r="44" spans="1:181" s="110" customFormat="1" x14ac:dyDescent="0.55000000000000004">
      <c r="A44" s="303">
        <v>0</v>
      </c>
      <c r="B44" s="303">
        <f t="shared" ca="1" si="83"/>
        <v>1</v>
      </c>
      <c r="C44" s="303">
        <f ca="1">IF(B44=1,SUBTOTAL(2,$B$28:B44),"")</f>
        <v>17</v>
      </c>
      <c r="D44" s="279">
        <f t="shared" ca="1" si="84"/>
        <v>17</v>
      </c>
      <c r="E44" s="280" t="s">
        <v>150</v>
      </c>
      <c r="F44" s="295"/>
      <c r="G44" s="295"/>
      <c r="H44" s="295"/>
      <c r="I44" s="295"/>
      <c r="J44" s="292"/>
      <c r="K44" s="549">
        <f>SUMIF(หนอนห่อใบข้าว!$B$5:$B$76,ทดสอบ!$E44,หนอนห่อใบข้าว!$G$5:$G$76)</f>
        <v>0</v>
      </c>
      <c r="L44" s="549">
        <f>SUMIF(เพลี้ยกระโดดหลังขาว!$B$5:$B$76,ทดสอบ!$E44,เพลี้ยกระโดดหลังขาว!$G$5:$G$76)</f>
        <v>0</v>
      </c>
      <c r="M44" s="549">
        <f>SUMIF(โรคไหม้ข้าว!$B$5:$B$76,ทดสอบ!$E44,โรคไหม้ข้าว!$G$5:$G$76)</f>
        <v>0</v>
      </c>
      <c r="N44" s="549">
        <f>SUMIF(แมลงหวี่ขาว!$B$5:$B$76,ทดสอบ!$E44,แมลงหวี่ขาว!$G$5:$G$76)</f>
        <v>0</v>
      </c>
      <c r="O44" s="549">
        <f>SUMIF(เพลี้ยกระโดดสีน้ำตาล!$B$5:$B$77,ทดสอบ!$E44,เพลี้ยกระโดดสีน้ำตาล!$G$5:$G$77)</f>
        <v>0</v>
      </c>
      <c r="P44" s="549">
        <f>SUMIF(แมลงสิง!$B$5:$B$81,ทดสอบ!$E44,แมลงสิง!$G$5:$G$81)</f>
        <v>0</v>
      </c>
      <c r="Q44" s="549">
        <f>SUMIF(เพลี้ยไฟ!$B$5:$B$76,ทดสอบ!$E44,เพลี้ยไฟ!$G$5:$G$76)</f>
        <v>0</v>
      </c>
      <c r="R44" s="549">
        <f>SUMIF(แมลงดำหนาม1!$B$5:$B$81,ทดสอบ!$E44,แมลงดำหนาม1!$G$5:$G$81)</f>
        <v>0</v>
      </c>
      <c r="S44" s="549">
        <f>SUMIF(โรคขอบใบแห้ง!$B$5:$B$78,ทดสอบ!$E44,โรคขอบใบแห้ง!$G$5:$G$78)</f>
        <v>0</v>
      </c>
      <c r="T44" s="549">
        <f>SUMIF(โรคกาบใบแห้ง!$B$5:$B$81,ทดสอบ!$E44,โรคกาบใบแห้ง!$G$5:$G$81)</f>
        <v>0</v>
      </c>
      <c r="U44" s="549">
        <f>SUMIF(โรคใบจุดสีน้ำตาล!$B$5:$B$77,ทดสอบ!$E44,โรคใบจุดสีน้ำตาล!$G$5:$G$77)</f>
        <v>0</v>
      </c>
      <c r="V44" s="549">
        <f>SUMIF(หนอนกระทู้กล้า!$B$5:$B$76,ทดสอบ!$E44,หนอนกระทู้กล้า!$G$5:$G$76)</f>
        <v>0</v>
      </c>
      <c r="W44" s="549">
        <f>SUMIF(โรคใบขีดโปร่งแสง!$B$5:$B$81,ทดสอบ!$E44,โรคใบขีดโปร่งแสง!$G$5:$G$81)</f>
        <v>0</v>
      </c>
      <c r="X44" s="549">
        <f>SUMIF(โรคใบขีดสีน้ำตาล!$B$5:$B$77,ทดสอบ!$E44,โรคใบขีดสีน้ำตาล!$G$5:$G$77)</f>
        <v>0</v>
      </c>
      <c r="Y44" s="549">
        <f>SUMIF(หนอนกัดใบข้าว!$B$5:$B$81,ทดสอบ!$E44,หนอนกัดใบข้าว!$G$5:$G$81)</f>
        <v>0</v>
      </c>
      <c r="Z44" s="549">
        <f>SUMIF(แมลงหล่า!$B$5:$B$81,ทดสอบ!$E44,แมลงหล่า!$G$5:$G$81)</f>
        <v>0</v>
      </c>
      <c r="AA44" s="549">
        <f>SUMIF(แมลงบั่ว!$B$5:$B$77,ทดสอบ!$E44,แมลงบั่ว!$G$5:$G$77)</f>
        <v>0</v>
      </c>
      <c r="AB44" s="549">
        <f>SUMIF(โรคเมล็ดด่าง!$B$5:$B$81,ทดสอบ!$E44,โรคเมล็ดด่าง!$G$5:$G$81)</f>
        <v>0</v>
      </c>
      <c r="AC44" s="549">
        <f>SUMIF(ด้วงดำ!$B$5:$B$81,ทดสอบ!$E44,ด้วงดำ!$G$5:$G$81)</f>
        <v>0</v>
      </c>
      <c r="AD44" s="549">
        <f>SUMIF(ตั๊กแตนหนวดสั้น!$B$5:$B$81,ทดสอบ!$E44,ตั๊กแตนหนวดสั้น!$G$5:$G$81)</f>
        <v>0</v>
      </c>
      <c r="AE44" s="549">
        <f>SUMIF(หนอนกอข้าว!$B$5:$B$77,ทดสอบ!$E44,หนอนกอข้าว!$G$5:$G$77)</f>
        <v>0</v>
      </c>
      <c r="AF44" s="549">
        <f>SUMIF(หนอนกระทู้ข้าว!$B$5:$B$81,ทดสอบ!$E44,หนอนกระทู้ข้าว!$G$5:$G$81)</f>
        <v>0</v>
      </c>
      <c r="AG44" s="549">
        <f>SUMIF(โรคกาบใบเน่า!$B$5:$B$81,ทดสอบ!$E44,โรคกาบใบเน่า!$G$5:$G$81)</f>
        <v>0</v>
      </c>
      <c r="AH44" s="549">
        <f>SUMIF(เพลี้ยจั๊กจั่นสีเขียว!$B$5:$B$80,ทดสอบ!$E44,เพลี้ยจั๊กจั่นสีเขียว!$G$5:$G$80)</f>
        <v>0</v>
      </c>
      <c r="AI44" s="549">
        <f>SUMIF(หอยเชอรี่!$B$5:$B$81,ทดสอบ!$E44,หอยเชอรี่!$G$5:$G$81)</f>
        <v>0</v>
      </c>
      <c r="AJ44" s="549">
        <f>SUMIF(โรคใบสีส้ม!$B$5:$B$77,ทดสอบ!$E44,โรคใบสีส้ม!$G$5:$G$77)</f>
        <v>0</v>
      </c>
      <c r="AK44" s="563">
        <f t="shared" si="85"/>
        <v>0</v>
      </c>
      <c r="AL44" s="549">
        <f>SUMIF(หนอนหัวดำ!$B$6:$B$75,ทดสอบ!$E44,หนอนหัวดำ!$M$6:$M$75)</f>
        <v>0</v>
      </c>
      <c r="AM44" s="517">
        <f>SUMIF(แมลงดำหนาม!$B$6:$B$75,ทดสอบ!$E44,แมลงดำหนาม!$M$6:$M$75)</f>
        <v>0</v>
      </c>
      <c r="AN44" s="549">
        <f>SUMIF('ด้วงแรด มะพร้าว'!$B$6:$B$75,ทดสอบ!$E44,'ด้วงแรด มะพร้าว'!$I$6:$I$75)</f>
        <v>0</v>
      </c>
      <c r="AO44" s="549">
        <f>SUMIF(ด้วงงวง!$B$6:$B$75,ทดสอบ!$E44,ด้วงงวง!$I$6:$I$75)</f>
        <v>0</v>
      </c>
      <c r="AP44" s="549">
        <f>SUMIF(ไรสี่ขามะพร้าว!$B$6:$B$75,ทดสอบ!$E44,ไรสี่ขามะพร้าว!$I$6:$I$75)</f>
        <v>0</v>
      </c>
      <c r="AQ44" s="549">
        <f>SUMIF(หนอนพาราซา!$C$6:$C$67,ทดสอบ!$E44,หนอนพาราซา!$J$6:$J$67)</f>
        <v>0</v>
      </c>
      <c r="AR44" s="549">
        <f>SUMIF(หนอนกินใบมะพร้าว!$C$6:$C$67,ทดสอบ!$E44,หนอนกินใบมะพร้าว!$J$6:$J$67)</f>
        <v>0</v>
      </c>
      <c r="AS44" s="565">
        <f t="shared" si="86"/>
        <v>0</v>
      </c>
      <c r="AT44" s="549">
        <f>SUMIF('ด้วงแรด ปาล์ม'!$B$5:$B$73,ทดสอบ!$E44,'ด้วงแรด ปาล์ม'!$F$5:$F$73)</f>
        <v>0</v>
      </c>
      <c r="AU44" s="549">
        <f>SUMIF(หนอนปลอกเล็ก!$B$5:$B$73,ทดสอบ!$E44,หนอนปลอกเล็ก!$F$5:$F$73)</f>
        <v>0</v>
      </c>
      <c r="AV44" s="549">
        <f>SUMIF(ด้วงกุหลาบ!$B$5:$B$73,ทดสอบ!$E44,ด้วงกุหลาบ!$F$5:$F$73)</f>
        <v>0</v>
      </c>
      <c r="AW44" s="549">
        <f>SUMIF(โรคทะลายเน่า!$B$5:$B$73,ทดสอบ!$E44,โรคทะลายเน่า!$F$5:$F$73)</f>
        <v>0</v>
      </c>
      <c r="AX44" s="549">
        <f>SUMIF(โรคลำต้นเน่า!$B$5:$B$73,ทดสอบ!$E44,โรคลำต้นเน่า!$F$5:$F$73)</f>
        <v>0</v>
      </c>
      <c r="AY44" s="549">
        <f>SUMIF('โรคใบจุด ปาล์ม'!$B$5:$B$73,ทดสอบ!$E44,'โรคใบจุด ปาล์ม'!$F$5:$F$73)</f>
        <v>0</v>
      </c>
      <c r="AZ44" s="549">
        <f>SUMIF(โรคก้านทางใบเน่า!$C$5:$C$71,ทดสอบ!$E44,โรคก้านทางใบเน่า!$G$5:$G$71)</f>
        <v>0</v>
      </c>
      <c r="BA44" s="549">
        <f>SUMIF(หนอนหน้าแมว!$B$5:$B$73,ทดสอบ!$E44,หนอนหน้าแมว!$F$5:$F$73)</f>
        <v>0</v>
      </c>
      <c r="BB44" s="551">
        <f>SUMIF('หนอนหัวดำ ปาล์ม'!$B$5:$B$73,ทดสอบ!$E44,'หนอนหัวดำ ปาล์ม'!$F$5:$F$73)</f>
        <v>0</v>
      </c>
      <c r="BC44" s="549">
        <f>SUMIF('โรคใบจุดสาหร่าย ปาล์ม'!$B$5:$B$73,ทดสอบ!$E44,'โรคใบจุดสาหร่าย ปาล์ม'!$F$5:$F$73)</f>
        <v>0</v>
      </c>
      <c r="BD44" s="567">
        <f t="shared" si="87"/>
        <v>0</v>
      </c>
      <c r="BE44" s="549">
        <f>SUMIF(โรครากขาว!$B$5:$B$72,ทดสอบ!$E44,โรครากขาว!$F$5:$F$72)</f>
        <v>0</v>
      </c>
      <c r="BF44" s="549">
        <f>SUMIF(โรคใบร่วงยางพาราชนิดใหม่!$B$5:$B$72,ทดสอบ!$E44,โรคใบร่วงยางพาราชนิดใหม่!$F$5:$F$72)</f>
        <v>0</v>
      </c>
      <c r="BG44" s="549">
        <f>SUMIF(โรคใบร่วงยางพารา!$B$5:$B$72,ทดสอบ!$E44,โรคใบร่วงยางพารา!$F$5:$F$72)</f>
        <v>0</v>
      </c>
      <c r="BH44" s="549">
        <f>SUMIF(โรคราแป้งยางพารา!$B$5:$B$72,ทดสอบ!$E44,โรคราแป้งยางพารา!$F$5:$F$72)</f>
        <v>0</v>
      </c>
      <c r="BI44" s="551">
        <f>SUMIF(โรคเส้นดำยางพารา!$B$5:$B$72,ทดสอบ!$E44,โรคเส้นดำยางพารา!$F$5:$F$72)</f>
        <v>0</v>
      </c>
      <c r="BJ44" s="549">
        <f>SUMIF(โรคหน้ายางแห้ง!$B$5:$B$72,ทดสอบ!$E44,โรคหน้ายางแห้ง!$F$5:$F$72)</f>
        <v>0</v>
      </c>
      <c r="BK44" s="568">
        <f t="shared" si="88"/>
        <v>0</v>
      </c>
      <c r="BL44" s="549">
        <f>SUMIF(โรคราสนิม!$C$5:$C$64,ทดสอบ!$E44,โรคราสนิม!$G$5:$G$64)</f>
        <v>0</v>
      </c>
      <c r="BM44" s="549">
        <f>SUMIF(หนอนกาแฟสีแดง!$C$5:$C$64,ทดสอบ!$E44,หนอนกาแฟสีแดง!$G$5:$G$64)</f>
        <v>0</v>
      </c>
      <c r="BN44" s="549">
        <v>0</v>
      </c>
      <c r="BO44" s="549">
        <f ca="1">SUMIF(หนอนเจาะกิ่งลำต้น!$C$5:$C498,ทดสอบ!$E44,หนอนเจาะกิ่งลำต้น!$G$5:$G$64)</f>
        <v>0</v>
      </c>
      <c r="BP44" s="551">
        <f>SUMIF(มอดเจาะเมล็ดกาแฟ!$C$5:$C$64,ทดสอบ!$E44,มอดเจาะเมล็ดกาแฟ!$G$5:$G$64)</f>
        <v>0</v>
      </c>
      <c r="BQ44" s="549">
        <f>SUMIF('ด้วงหนวดยาว (กาแฟ)'!$C$5:$C$64,ทดสอบ!$E44,'ด้วงหนวดยาว (กาแฟ)'!$G$5:$G$64)</f>
        <v>0</v>
      </c>
      <c r="BR44" s="549">
        <f>SUMIF(มอดเจาะผลกาแฟ!$C$5:$C$64,ทดสอบ!$E44,มอดเจาะผลกาแฟ!$G$5:$G$64)</f>
        <v>0</v>
      </c>
      <c r="BS44" s="570">
        <f t="shared" ca="1" si="89"/>
        <v>0</v>
      </c>
      <c r="BT44" s="549">
        <f>SUMIF(เพลี้ยแป้งมัน!$B$5:$B$59,ทดสอบ!$E44,เพลี้ยแป้งมัน!$H$5:$H$59)</f>
        <v>0</v>
      </c>
      <c r="BU44" s="551">
        <f>SUMIF('โรคใบไหม้ (มัน)'!$B$5:$B$58,ทดสอบ!$E44,'โรคใบไหม้ (มัน)'!$H$5:$H$58)</f>
        <v>0</v>
      </c>
      <c r="BV44" s="549">
        <f>SUMIF(ไรแดง!$B$5:$B$59,ทดสอบ!$E44,ไรแดง!$H$5:$H$59)</f>
        <v>0</v>
      </c>
      <c r="BW44" s="549"/>
      <c r="BX44" s="549"/>
      <c r="BY44" s="549"/>
      <c r="BZ44" s="549"/>
      <c r="CA44" s="549"/>
      <c r="CB44" s="549">
        <f>SUMIF(โรคโคนเน่าหัวเน่า!$B$5:$B$59,ทดสอบ!$E44,โรคโคนเน่าหัวเน่า!$H$5:$H$59)</f>
        <v>0</v>
      </c>
      <c r="CC44" s="549"/>
      <c r="CD44" s="549">
        <f>SUMIF(โรคพุ่มแจ้!$B$5:$B$58,ทดสอบ!$E44,โรคพุ่มแจ้!$H$5:$H$58)</f>
        <v>0</v>
      </c>
      <c r="CE44" s="549">
        <f>SUMIF(โรคใบด่างมันสำปะหลัง!$B$5:$B$59,ทดสอบ!$E44,โรคใบด่างมันสำปะหลัง!$H$5:$H$59)</f>
        <v>4.25</v>
      </c>
      <c r="CF44" s="563">
        <f t="shared" si="90"/>
        <v>4.25</v>
      </c>
      <c r="CG44" s="549">
        <f>SUMIF(หนอนกออ้อย!$B$5:$B$48,ทดสอบ!$E44,หนอนกออ้อย!$G$5:$G$48)</f>
        <v>0</v>
      </c>
      <c r="CH44" s="549">
        <f>SUMIF('ด้วงหนวดยาว อ้อย'!$B$5:$B$48,ทดสอบ!$E44,'ด้วงหนวดยาว อ้อย'!$G$5:$G$48)</f>
        <v>0</v>
      </c>
      <c r="CI44" s="549"/>
      <c r="CJ44" s="549"/>
      <c r="CK44" s="549"/>
      <c r="CL44" s="549"/>
      <c r="CM44" s="549"/>
      <c r="CN44" s="549"/>
      <c r="CO44" s="549"/>
      <c r="CP44" s="549"/>
      <c r="CQ44" s="549"/>
      <c r="CR44" s="549"/>
      <c r="CS44" s="549">
        <f>SUMIF('โรคแส้ดำ อ้อย '!$B$5:$B$48,ทดสอบ!$E44,'โรคแส้ดำ อ้อย '!$G$5:$G$48)</f>
        <v>0</v>
      </c>
      <c r="CT44" s="549">
        <f>SUMIF('โรคใบขาว อ้อย'!$B$5:$B$48,ทดสอบ!$E44,'โรคใบขาว อ้อย'!$G$5:$G$48)</f>
        <v>14</v>
      </c>
      <c r="CU44" s="549"/>
      <c r="CV44" s="565">
        <f t="shared" si="91"/>
        <v>14</v>
      </c>
      <c r="CW44" s="549"/>
      <c r="CX44" s="549">
        <f>SUMIF('หนอนกระทู้ข้าวโพดลายจุด (FAW)'!$B$5:$B$54,ทดสอบ!$E44,'หนอนกระทู้ข้าวโพดลายจุด (FAW)'!$F$5:$F$54)</f>
        <v>0</v>
      </c>
      <c r="CY44" s="549">
        <f>SUMIF(โรคฝักเน่า!$C$5:$C$57,ทดสอบ!$E44,โรคฝักเน่า!$G$5:$G$57)</f>
        <v>0</v>
      </c>
      <c r="CZ44" s="549"/>
      <c r="DA44" s="549"/>
      <c r="DB44" s="549"/>
      <c r="DC44" s="549"/>
      <c r="DD44" s="549"/>
      <c r="DE44" s="549"/>
      <c r="DF44" s="572">
        <f t="shared" si="92"/>
        <v>0</v>
      </c>
      <c r="DG44" s="549">
        <f>SUMIF(โรคเหี่ยว!$B$5:$B$65,ทดสอบ!$E44,โรคเหี่ยว!$E$5:$E$65)</f>
        <v>0</v>
      </c>
      <c r="DH44" s="549"/>
      <c r="DI44" s="549"/>
      <c r="DJ44" s="549"/>
      <c r="DK44" s="549"/>
      <c r="DL44" s="574">
        <f t="shared" si="93"/>
        <v>0</v>
      </c>
      <c r="DM44" s="549"/>
      <c r="DN44" s="549"/>
      <c r="DO44" s="549"/>
      <c r="DP44" s="549"/>
      <c r="DQ44" s="549"/>
      <c r="DR44" s="550">
        <f t="shared" si="94"/>
        <v>0</v>
      </c>
      <c r="DS44" s="549"/>
      <c r="DT44" s="549"/>
      <c r="DU44" s="549">
        <f>SUMIF('เพลี้ยไฟ ทุเรียน'!$B$5:$B$81,ทดสอบ!$E44,'เพลี้ยไฟ ทุเรียน'!$F$5:$F$81)</f>
        <v>0</v>
      </c>
      <c r="DV44" s="549">
        <f>SUMIF('เพลี้ยแป้ง ทุเรียน'!$B$5:$B$81,ทดสอบ!$E44,'เพลี้ยแป้ง ทุเรียน'!$F$5:$F$81)</f>
        <v>0</v>
      </c>
      <c r="DW44" s="549">
        <f>SUMIF(เพลี้ยไก่แจ้ทุเรียน!$B$5:$B$81,ทดสอบ!$E44,เพลี้ยไก่แจ้ทุเรียน!$F$5:$F$81)</f>
        <v>0</v>
      </c>
      <c r="DX44" s="549">
        <f>SUMIF(เพลี้ยหอยเกล็ด!$B$5:$B$81,ทดสอบ!$E44,เพลี้ยหอยเกล็ด!$F$5:$F$81)</f>
        <v>0</v>
      </c>
      <c r="DY44" s="549">
        <f>SUMIF(เพลี้ยจั๊กจั่นฝอย!$B$5:$B$81,ทดสอบ!$E44,เพลี้ยจั๊กจั่นฝอย!$F$5:$F$81)</f>
        <v>0</v>
      </c>
      <c r="DZ44" s="549">
        <f>SUMIF(หนอนเจาะเมล็ดทุเรียน!$B$5:$B$81,ทดสอบ!$E44,หนอนเจาะเมล็ดทุเรียน!$F$5:$F$81)</f>
        <v>0</v>
      </c>
      <c r="EA44" s="549">
        <f>SUMIF(ไรแดงทุเรียน!$B$5:$B$81,ทดสอบ!$E44,ไรแดงทุเรียน!$F$5:$F$81)</f>
        <v>0</v>
      </c>
      <c r="EB44" s="549"/>
      <c r="EC44" s="549">
        <f>SUMIF(โรครากเน่าโคนเน่า!$B$5:$B$81,ทดสอบ!$E44,โรครากเน่าโคนเน่า!$F$5:$F$81)</f>
        <v>0</v>
      </c>
      <c r="ED44" s="549">
        <f>SUMIF('โรคราดำ ทุเรียน'!$B$5:$B$81,ทดสอบ!$E44,'โรคราดำ ทุเรียน'!$F$5:$F$81)</f>
        <v>0</v>
      </c>
      <c r="EE44" s="549"/>
      <c r="EF44" s="549">
        <f>SUMIF(โรคผลเน่า!$B$6:$B$82,ทดสอบ!$E44,โรคผลเน่า!$F$6:$F$82)</f>
        <v>0</v>
      </c>
      <c r="EG44" s="549">
        <f>SUMIF(โรคราสีชมพู!$B$5:$B$81,ทดสอบ!$E44,โรคราสีชมพู!$F$5:$F$81)</f>
        <v>0</v>
      </c>
      <c r="EH44" s="549">
        <f>SUMIF(โรคใบติดหรือใบไหม้!$B$5:$B$81,ทดสอบ!$E44,โรคใบติดหรือใบไหม้!$F$5:$F$81)</f>
        <v>0</v>
      </c>
      <c r="EI44" s="549"/>
      <c r="EJ44" s="549">
        <f>SUMIF('โรคใบจุดสาหร่าย (durian)'!$B$5:$B$81,ทดสอบ!$E44,'โรคใบจุดสาหร่าย (durian)'!$F$5:$F$81)</f>
        <v>0</v>
      </c>
      <c r="EK44" s="549">
        <f>SUMIF(มอดเจาะลำต้นทุเรียน!$B$5:$B$81,ทดสอบ!$E44,มอดเจาะลำต้นทุเรียน!$F$5:$F$81)</f>
        <v>0</v>
      </c>
      <c r="EL44" s="549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549">
        <f>SUMIF(หนอนกินใบทุเรียน!$B$5:$B$81,ทดสอบ!$E44,หนอนกินใบทุเรียน!$F$5:$F$81)</f>
        <v>0</v>
      </c>
      <c r="EN44" s="549">
        <f>SUMIF(โรคกิ่งแห้งทุเรียน!$B$5:$B$81,ทดสอบ!$E44,โรคกิ่งแห้งทุเรียน!$F$5:$F$81)</f>
        <v>0</v>
      </c>
      <c r="EO44" s="551">
        <f>SUMIF(โรคแอนแทรกโนสทุเรียน!$B$5:$B$81,ทดสอบ!$E44,โรคแอนแทรกโนสทุเรียน!$F$5:$F$81)</f>
        <v>0</v>
      </c>
      <c r="EP44" s="549">
        <f>SUMIF(หนอนเจาะผล!$B$5:$B$81,ทดสอบ!$E44,หนอนเจาะผล!$F$5:$F$81)</f>
        <v>0</v>
      </c>
      <c r="EQ44" s="563">
        <f t="shared" ca="1" si="95"/>
        <v>0</v>
      </c>
      <c r="ER44" s="549"/>
      <c r="ES44" s="549">
        <f>SUMIF('เพลี้ยไฟ (เงาะ)'!$B$5:$B$76,ทดสอบ!$E44,'เพลี้ยไฟ (เงาะ)'!$F$5:$F$76)</f>
        <v>0</v>
      </c>
      <c r="ET44" s="517">
        <f>SUMIF('เพลี้ยแป้ง (เงาะ)'!$B$5:$B$75,ทดสอบ!$E44,'เพลี้ยแป้ง (เงาะ)'!$F$5:$F$75)</f>
        <v>0</v>
      </c>
      <c r="EU44" s="549">
        <f>SUMIF(หนอนคืบกินใบ!$B$5:$B$75,ทดสอบ!$E44,หนอนคืบกินใบ!$F$5:$F$75)</f>
        <v>0</v>
      </c>
      <c r="EV44" s="549">
        <f>SUMIF('โรคราแป้ง (เงาะ)'!$B$5:$B$75,ทดสอบ!$E44,'โรคราแป้ง (เงาะ)'!$F$5:$F$75)</f>
        <v>0</v>
      </c>
      <c r="EW44" s="549"/>
      <c r="EX44" s="549">
        <f>SUMIF('โรคขอบใบแห้ง (เงาะ)'!$B$5:$B$76,ทดสอบ!$E44,'โรคขอบใบแห้ง (เงาะ)'!$F$5:$F$76)</f>
        <v>0</v>
      </c>
      <c r="EY44" s="549">
        <f>SUMIF(หนอนกินช่อดอก!$B$5:$B$76,ทดสอบ!$E44,หนอนกินช่อดอก!$F$5:$F$76)</f>
        <v>0</v>
      </c>
      <c r="EZ44" s="549">
        <f>SUMIF('โรคใบจุดสาหร่าย(เงาะ)'!$B$5:$B$75,ทดสอบ!$E44,'โรคใบจุดสาหร่าย(เงาะ)'!$F$5:$F$75)</f>
        <v>0</v>
      </c>
      <c r="FA44" s="567">
        <f t="shared" si="96"/>
        <v>0</v>
      </c>
      <c r="FB44" s="549">
        <f>SUMIF('เพลี้ยไฟ (mangosteen)'!$B$5:$B$69,ทดสอบ!$E44,'เพลี้ยไฟ (mangosteen)'!$F$5:$F$69)</f>
        <v>0</v>
      </c>
      <c r="FC44" s="549">
        <f>SUMIF(หนอนชอนใบ!$B$5:$B$69,ทดสอบ!$E44,หนอนชอนใบ!$F$5:$F$69)</f>
        <v>0</v>
      </c>
      <c r="FD44" s="549">
        <f>SUMIF(หนอนกินใบ!$B$5:$B$69,ทดสอบ!$E44,หนอนกินใบ!$F$5:$F$69)</f>
        <v>0</v>
      </c>
      <c r="FE44" s="549">
        <f>SUMIF('ไรแดง(มังคุด)'!$B$5:$B$76,ทดสอบ!$E44,'ไรแดง(มังคุด)'!$F$5:$F$76)</f>
        <v>0</v>
      </c>
      <c r="FF44" s="549">
        <f>SUMIF(โรคแอนแทรคโนส!$B$5:$B$76,ทดสอบ!$E44,โรคแอนแทรคโนส!$F$5:$F$76)</f>
        <v>0</v>
      </c>
      <c r="FG44" s="549">
        <f>SUMIF('โรคใบจุดสาหร่าย (mangosteen)'!$B$5:$B$69,ทดสอบ!$E44,'โรคใบจุดสาหร่าย (mangosteen)'!$F$5:$F$69)</f>
        <v>0</v>
      </c>
      <c r="FH44" s="549">
        <f>SUMIF(โรคใบแห้งและขอบใบแห้ง!$B$5:$B$76,ทดสอบ!$E44,โรคใบแห้งและขอบใบแห้ง!$F$5:$F$76)</f>
        <v>0</v>
      </c>
      <c r="FI44" s="549">
        <f>SUMIF(เพลี้ยแป้ง!$B$5:$B$76,ทดสอบ!$E44,เพลี้ยแป้ง!$F$5:$F$76)</f>
        <v>0</v>
      </c>
      <c r="FJ44" s="549">
        <f>SUMIF('โรคใบจุด (mangosteen)'!$B$5:$B$69,ทดสอบ!$E44,'โรคใบจุด (mangosteen)'!$F$5:$F$69)</f>
        <v>0</v>
      </c>
      <c r="FK44" s="576">
        <f t="shared" si="97"/>
        <v>0</v>
      </c>
      <c r="FL44" s="549">
        <f>SUMIF(โรคพุ่มไม้กวาด!$B$5:$B$79,ทดสอบ!$E44,โรคพุ่มไม้กวาด!$F$5:$F$79)</f>
        <v>0</v>
      </c>
      <c r="FM44" s="549">
        <f>SUMIF('เพลี้ยแป้ง (ลำไย)'!$B$5:$B$76,ทดสอบ!$E44,'เพลี้ยแป้ง (ลำไย)'!$F$5:$F$76)</f>
        <v>0</v>
      </c>
      <c r="FN44" s="549">
        <f>SUMIF('โรคราดำ (ลำไย)'!$B$5:$B$79,ทดสอบ!$E44,'โรคราดำ (ลำไย)'!$F$5:$F$79)</f>
        <v>0</v>
      </c>
      <c r="FO44" s="549">
        <f>SUMIF('หนอนคืบกินใบ (ลำไย)'!$B$5:$B$76,ทดสอบ!$E44,'หนอนคืบกินใบ (ลำไย)'!$F$5:$F$76)</f>
        <v>0</v>
      </c>
      <c r="FP44" s="549">
        <f>SUMIF(ไรกำมะหยี่!$B$5:$B$79,ทดสอบ!$E44,ไรกำมะหยี่!$F$5:$F$79)</f>
        <v>0</v>
      </c>
      <c r="FQ44" s="549">
        <f>SUMIF(หนอนม้วนใบ!$B$5:$B$79,ทดสอบ!$E44,หนอนม้วนใบ!$F$5:$F$79)</f>
        <v>0</v>
      </c>
      <c r="FR44" s="549">
        <f>SUMIF(หนอนเจาะกิ่งและลำต้น!$B$5:$B$80,ทดสอบ!$E44,หนอนเจาะกิ่งและลำต้น!$F$5:$F$80)</f>
        <v>0</v>
      </c>
      <c r="FS44" s="549">
        <f>SUMIF(เพลี้ยไฟลำไย!$B$5:$B$76,ทดสอบ!$E44,เพลี้ยไฟลำไย!$F$5:$F$76)</f>
        <v>0</v>
      </c>
      <c r="FT44" s="549">
        <f>SUMIF(หนอนกินดอกลำไย!$B$5:$B$76,ทดสอบ!$E44,หนอนกินดอกลำไย!$F$5:$F$76)</f>
        <v>0</v>
      </c>
      <c r="FU44" s="549">
        <f>SUMIF(มวนลำไย!$B$5:$B$79,ทดสอบ!$E44,มวนลำไย!$F$5:$F$79)</f>
        <v>0</v>
      </c>
      <c r="FV44" s="578">
        <f t="shared" si="98"/>
        <v>0</v>
      </c>
      <c r="FW44" s="550">
        <f t="shared" ca="1" si="99"/>
        <v>18.25</v>
      </c>
      <c r="FX44" s="353">
        <f t="shared" ca="1" si="100"/>
        <v>18.25</v>
      </c>
      <c r="FY44" s="319">
        <f t="shared" ca="1" si="31"/>
        <v>0</v>
      </c>
    </row>
    <row r="45" spans="1:181" s="110" customFormat="1" x14ac:dyDescent="0.55000000000000004">
      <c r="A45" s="303">
        <v>0</v>
      </c>
      <c r="B45" s="303">
        <f t="shared" ca="1" si="83"/>
        <v>1</v>
      </c>
      <c r="C45" s="303">
        <f ca="1">IF(B45=1,SUBTOTAL(2,$B$28:B45),"")</f>
        <v>18</v>
      </c>
      <c r="D45" s="279">
        <f t="shared" ca="1" si="84"/>
        <v>18</v>
      </c>
      <c r="E45" s="280" t="s">
        <v>151</v>
      </c>
      <c r="F45" s="295"/>
      <c r="G45" s="295"/>
      <c r="H45" s="295"/>
      <c r="I45" s="295"/>
      <c r="J45" s="292"/>
      <c r="K45" s="549">
        <f>SUMIF(หนอนห่อใบข้าว!$B$5:$B$76,ทดสอบ!$E45,หนอนห่อใบข้าว!$G$5:$G$76)</f>
        <v>0</v>
      </c>
      <c r="L45" s="549">
        <f>SUMIF(เพลี้ยกระโดดหลังขาว!$B$5:$B$76,ทดสอบ!$E45,เพลี้ยกระโดดหลังขาว!$G$5:$G$76)</f>
        <v>0</v>
      </c>
      <c r="M45" s="549">
        <f>SUMIF(โรคไหม้ข้าว!$B$5:$B$76,ทดสอบ!$E45,โรคไหม้ข้าว!$G$5:$G$76)</f>
        <v>0</v>
      </c>
      <c r="N45" s="549">
        <f>SUMIF(แมลงหวี่ขาว!$B$5:$B$76,ทดสอบ!$E45,แมลงหวี่ขาว!$G$5:$G$76)</f>
        <v>0</v>
      </c>
      <c r="O45" s="549">
        <f>SUMIF(เพลี้ยกระโดดสีน้ำตาล!$B$5:$B$77,ทดสอบ!$E45,เพลี้ยกระโดดสีน้ำตาล!$G$5:$G$77)</f>
        <v>0</v>
      </c>
      <c r="P45" s="549">
        <f>SUMIF(แมลงสิง!$B$5:$B$81,ทดสอบ!$E45,แมลงสิง!$G$5:$G$81)</f>
        <v>0</v>
      </c>
      <c r="Q45" s="549">
        <f>SUMIF(เพลี้ยไฟ!$B$5:$B$76,ทดสอบ!$E45,เพลี้ยไฟ!$G$5:$G$76)</f>
        <v>0</v>
      </c>
      <c r="R45" s="549">
        <f>SUMIF(แมลงดำหนาม1!$B$5:$B$81,ทดสอบ!$E45,แมลงดำหนาม1!$G$5:$G$81)</f>
        <v>0</v>
      </c>
      <c r="S45" s="549">
        <f>SUMIF(โรคขอบใบแห้ง!$B$5:$B$78,ทดสอบ!$E45,โรคขอบใบแห้ง!$G$5:$G$78)</f>
        <v>0</v>
      </c>
      <c r="T45" s="549">
        <f>SUMIF(โรคกาบใบแห้ง!$B$5:$B$81,ทดสอบ!$E45,โรคกาบใบแห้ง!$G$5:$G$81)</f>
        <v>0</v>
      </c>
      <c r="U45" s="549">
        <f>SUMIF(โรคใบจุดสีน้ำตาล!$B$5:$B$77,ทดสอบ!$E45,โรคใบจุดสีน้ำตาล!$G$5:$G$77)</f>
        <v>0</v>
      </c>
      <c r="V45" s="549">
        <f>SUMIF(หนอนกระทู้กล้า!$B$5:$B$76,ทดสอบ!$E45,หนอนกระทู้กล้า!$G$5:$G$76)</f>
        <v>0</v>
      </c>
      <c r="W45" s="549">
        <f>SUMIF(โรคใบขีดโปร่งแสง!$B$5:$B$81,ทดสอบ!$E45,โรคใบขีดโปร่งแสง!$G$5:$G$81)</f>
        <v>0</v>
      </c>
      <c r="X45" s="549">
        <f>SUMIF(โรคใบขีดสีน้ำตาล!$B$5:$B$77,ทดสอบ!$E45,โรคใบขีดสีน้ำตาล!$G$5:$G$77)</f>
        <v>0</v>
      </c>
      <c r="Y45" s="549">
        <f>SUMIF(หนอนกัดใบข้าว!$B$5:$B$81,ทดสอบ!$E45,หนอนกัดใบข้าว!$G$5:$G$81)</f>
        <v>0</v>
      </c>
      <c r="Z45" s="549">
        <f>SUMIF(แมลงหล่า!$B$5:$B$81,ทดสอบ!$E45,แมลงหล่า!$G$5:$G$81)</f>
        <v>0</v>
      </c>
      <c r="AA45" s="549">
        <f>SUMIF(แมลงบั่ว!$B$5:$B$77,ทดสอบ!$E45,แมลงบั่ว!$G$5:$G$77)</f>
        <v>0</v>
      </c>
      <c r="AB45" s="549">
        <f>SUMIF(โรคเมล็ดด่าง!$B$5:$B$81,ทดสอบ!$E45,โรคเมล็ดด่าง!$G$5:$G$81)</f>
        <v>0</v>
      </c>
      <c r="AC45" s="549">
        <f>SUMIF(ด้วงดำ!$B$5:$B$81,ทดสอบ!$E45,ด้วงดำ!$G$5:$G$81)</f>
        <v>0</v>
      </c>
      <c r="AD45" s="549">
        <f>SUMIF(ตั๊กแตนหนวดสั้น!$B$5:$B$81,ทดสอบ!$E45,ตั๊กแตนหนวดสั้น!$G$5:$G$81)</f>
        <v>0</v>
      </c>
      <c r="AE45" s="549">
        <f>SUMIF(หนอนกอข้าว!$B$5:$B$77,ทดสอบ!$E45,หนอนกอข้าว!$G$5:$G$77)</f>
        <v>0</v>
      </c>
      <c r="AF45" s="549">
        <f>SUMIF(หนอนกระทู้ข้าว!$B$5:$B$81,ทดสอบ!$E45,หนอนกระทู้ข้าว!$G$5:$G$81)</f>
        <v>0</v>
      </c>
      <c r="AG45" s="549">
        <f>SUMIF(โรคกาบใบเน่า!$B$5:$B$81,ทดสอบ!$E45,โรคกาบใบเน่า!$G$5:$G$81)</f>
        <v>0</v>
      </c>
      <c r="AH45" s="549">
        <f>SUMIF(เพลี้ยจั๊กจั่นสีเขียว!$B$5:$B$80,ทดสอบ!$E45,เพลี้ยจั๊กจั่นสีเขียว!$G$5:$G$80)</f>
        <v>0</v>
      </c>
      <c r="AI45" s="549">
        <f>SUMIF(หอยเชอรี่!$B$5:$B$81,ทดสอบ!$E45,หอยเชอรี่!$G$5:$G$81)</f>
        <v>0</v>
      </c>
      <c r="AJ45" s="549">
        <f>SUMIF(โรคใบสีส้ม!$B$5:$B$77,ทดสอบ!$E45,โรคใบสีส้ม!$G$5:$G$77)</f>
        <v>0</v>
      </c>
      <c r="AK45" s="563">
        <f t="shared" si="85"/>
        <v>0</v>
      </c>
      <c r="AL45" s="549">
        <f>SUMIF(หนอนหัวดำ!$B$6:$B$75,ทดสอบ!$E45,หนอนหัวดำ!$M$6:$M$75)</f>
        <v>9</v>
      </c>
      <c r="AM45" s="517">
        <f>SUMIF(แมลงดำหนาม!$B$6:$B$75,ทดสอบ!$E45,แมลงดำหนาม!$M$6:$M$75)</f>
        <v>0</v>
      </c>
      <c r="AN45" s="549">
        <f>SUMIF('ด้วงแรด มะพร้าว'!$B$6:$B$75,ทดสอบ!$E45,'ด้วงแรด มะพร้าว'!$I$6:$I$75)</f>
        <v>0</v>
      </c>
      <c r="AO45" s="549">
        <f>SUMIF(ด้วงงวง!$B$6:$B$75,ทดสอบ!$E45,ด้วงงวง!$I$6:$I$75)</f>
        <v>0</v>
      </c>
      <c r="AP45" s="549">
        <f>SUMIF(ไรสี่ขามะพร้าว!$B$6:$B$75,ทดสอบ!$E45,ไรสี่ขามะพร้าว!$I$6:$I$75)</f>
        <v>0</v>
      </c>
      <c r="AQ45" s="549">
        <f>SUMIF(หนอนพาราซา!$C$6:$C$67,ทดสอบ!$E45,หนอนพาราซา!$J$6:$J$67)</f>
        <v>0</v>
      </c>
      <c r="AR45" s="549">
        <f>SUMIF(หนอนกินใบมะพร้าว!$C$6:$C$67,ทดสอบ!$E45,หนอนกินใบมะพร้าว!$J$6:$J$67)</f>
        <v>0</v>
      </c>
      <c r="AS45" s="565">
        <f t="shared" si="86"/>
        <v>9</v>
      </c>
      <c r="AT45" s="549">
        <f>SUMIF('ด้วงแรด ปาล์ม'!$B$5:$B$73,ทดสอบ!$E45,'ด้วงแรด ปาล์ม'!$F$5:$F$73)</f>
        <v>0</v>
      </c>
      <c r="AU45" s="549">
        <f>SUMIF(หนอนปลอกเล็ก!$B$5:$B$73,ทดสอบ!$E45,หนอนปลอกเล็ก!$F$5:$F$73)</f>
        <v>0</v>
      </c>
      <c r="AV45" s="549">
        <f>SUMIF(ด้วงกุหลาบ!$B$5:$B$73,ทดสอบ!$E45,ด้วงกุหลาบ!$F$5:$F$73)</f>
        <v>0</v>
      </c>
      <c r="AW45" s="549">
        <f>SUMIF(โรคทะลายเน่า!$B$5:$B$73,ทดสอบ!$E45,โรคทะลายเน่า!$F$5:$F$73)</f>
        <v>0</v>
      </c>
      <c r="AX45" s="549">
        <f>SUMIF(โรคลำต้นเน่า!$B$5:$B$73,ทดสอบ!$E45,โรคลำต้นเน่า!$F$5:$F$73)</f>
        <v>0</v>
      </c>
      <c r="AY45" s="549">
        <f>SUMIF('โรคใบจุด ปาล์ม'!$B$5:$B$73,ทดสอบ!$E45,'โรคใบจุด ปาล์ม'!$F$5:$F$73)</f>
        <v>0</v>
      </c>
      <c r="AZ45" s="549">
        <f>SUMIF(โรคก้านทางใบเน่า!$C$5:$C$71,ทดสอบ!$E45,โรคก้านทางใบเน่า!$G$5:$G$71)</f>
        <v>0</v>
      </c>
      <c r="BA45" s="549">
        <f>SUMIF(หนอนหน้าแมว!$B$5:$B$73,ทดสอบ!$E45,หนอนหน้าแมว!$F$5:$F$73)</f>
        <v>0</v>
      </c>
      <c r="BB45" s="551">
        <f>SUMIF('หนอนหัวดำ ปาล์ม'!$B$5:$B$73,ทดสอบ!$E45,'หนอนหัวดำ ปาล์ม'!$F$5:$F$73)</f>
        <v>0</v>
      </c>
      <c r="BC45" s="549">
        <f>SUMIF('โรคใบจุดสาหร่าย ปาล์ม'!$B$5:$B$73,ทดสอบ!$E45,'โรคใบจุดสาหร่าย ปาล์ม'!$F$5:$F$73)</f>
        <v>0</v>
      </c>
      <c r="BD45" s="567">
        <f t="shared" si="87"/>
        <v>0</v>
      </c>
      <c r="BE45" s="549">
        <f>SUMIF(โรครากขาว!$B$5:$B$72,ทดสอบ!$E45,โรครากขาว!$F$5:$F$72)</f>
        <v>0</v>
      </c>
      <c r="BF45" s="549">
        <f>SUMIF(โรคใบร่วงยางพาราชนิดใหม่!$B$5:$B$72,ทดสอบ!$E45,โรคใบร่วงยางพาราชนิดใหม่!$F$5:$F$72)</f>
        <v>0</v>
      </c>
      <c r="BG45" s="549">
        <f>SUMIF(โรคใบร่วงยางพารา!$B$5:$B$72,ทดสอบ!$E45,โรคใบร่วงยางพารา!$F$5:$F$72)</f>
        <v>0</v>
      </c>
      <c r="BH45" s="549">
        <f>SUMIF(โรคราแป้งยางพารา!$B$5:$B$72,ทดสอบ!$E45,โรคราแป้งยางพารา!$F$5:$F$72)</f>
        <v>0</v>
      </c>
      <c r="BI45" s="551">
        <f>SUMIF(โรคเส้นดำยางพารา!$B$5:$B$72,ทดสอบ!$E45,โรคเส้นดำยางพารา!$F$5:$F$72)</f>
        <v>0</v>
      </c>
      <c r="BJ45" s="549">
        <f>SUMIF(โรคหน้ายางแห้ง!$B$5:$B$72,ทดสอบ!$E45,โรคหน้ายางแห้ง!$F$5:$F$72)</f>
        <v>0</v>
      </c>
      <c r="BK45" s="568">
        <f t="shared" si="88"/>
        <v>0</v>
      </c>
      <c r="BL45" s="549">
        <f>SUMIF(โรคราสนิม!$C$5:$C$64,ทดสอบ!$E45,โรคราสนิม!$G$5:$G$64)</f>
        <v>0</v>
      </c>
      <c r="BM45" s="549">
        <f>SUMIF(หนอนกาแฟสีแดง!$C$5:$C$64,ทดสอบ!$E45,หนอนกาแฟสีแดง!$G$5:$G$64)</f>
        <v>0</v>
      </c>
      <c r="BN45" s="549">
        <v>0</v>
      </c>
      <c r="BO45" s="549">
        <f ca="1">SUMIF(หนอนเจาะกิ่งลำต้น!$C$5:$C499,ทดสอบ!$E45,หนอนเจาะกิ่งลำต้น!$G$5:$G$64)</f>
        <v>0</v>
      </c>
      <c r="BP45" s="551">
        <f>SUMIF(มอดเจาะเมล็ดกาแฟ!$C$5:$C$64,ทดสอบ!$E45,มอดเจาะเมล็ดกาแฟ!$G$5:$G$64)</f>
        <v>0</v>
      </c>
      <c r="BQ45" s="549">
        <f>SUMIF('ด้วงหนวดยาว (กาแฟ)'!$C$5:$C$64,ทดสอบ!$E45,'ด้วงหนวดยาว (กาแฟ)'!$G$5:$G$64)</f>
        <v>0</v>
      </c>
      <c r="BR45" s="549">
        <f>SUMIF(มอดเจาะผลกาแฟ!$C$5:$C$64,ทดสอบ!$E45,มอดเจาะผลกาแฟ!$G$5:$G$64)</f>
        <v>0</v>
      </c>
      <c r="BS45" s="570">
        <f t="shared" ca="1" si="89"/>
        <v>0</v>
      </c>
      <c r="BT45" s="549">
        <f>SUMIF(เพลี้ยแป้งมัน!$B$5:$B$59,ทดสอบ!$E45,เพลี้ยแป้งมัน!$H$5:$H$59)</f>
        <v>0</v>
      </c>
      <c r="BU45" s="551">
        <f>SUMIF('โรคใบไหม้ (มัน)'!$B$5:$B$58,ทดสอบ!$E45,'โรคใบไหม้ (มัน)'!$H$5:$H$58)</f>
        <v>0</v>
      </c>
      <c r="BV45" s="549">
        <f>SUMIF(ไรแดง!$B$5:$B$59,ทดสอบ!$E45,ไรแดง!$H$5:$H$59)</f>
        <v>0</v>
      </c>
      <c r="BW45" s="549"/>
      <c r="BX45" s="549"/>
      <c r="BY45" s="549"/>
      <c r="BZ45" s="549"/>
      <c r="CA45" s="549"/>
      <c r="CB45" s="549">
        <f>SUMIF(โรคโคนเน่าหัวเน่า!$B$5:$B$59,ทดสอบ!$E45,โรคโคนเน่าหัวเน่า!$H$5:$H$59)</f>
        <v>0</v>
      </c>
      <c r="CC45" s="549"/>
      <c r="CD45" s="549">
        <f>SUMIF(โรคพุ่มแจ้!$B$5:$B$58,ทดสอบ!$E45,โรคพุ่มแจ้!$H$5:$H$58)</f>
        <v>0</v>
      </c>
      <c r="CE45" s="549">
        <f>SUMIF(โรคใบด่างมันสำปะหลัง!$B$5:$B$59,ทดสอบ!$E45,โรคใบด่างมันสำปะหลัง!$H$5:$H$59)</f>
        <v>1199.6500000000001</v>
      </c>
      <c r="CF45" s="563">
        <f t="shared" si="90"/>
        <v>1199.6500000000001</v>
      </c>
      <c r="CG45" s="549">
        <f>SUMIF(หนอนกออ้อย!$B$5:$B$48,ทดสอบ!$E45,หนอนกออ้อย!$G$5:$G$48)</f>
        <v>0</v>
      </c>
      <c r="CH45" s="549">
        <f>SUMIF('ด้วงหนวดยาว อ้อย'!$B$5:$B$48,ทดสอบ!$E45,'ด้วงหนวดยาว อ้อย'!$G$5:$G$48)</f>
        <v>0</v>
      </c>
      <c r="CI45" s="549"/>
      <c r="CJ45" s="549"/>
      <c r="CK45" s="549"/>
      <c r="CL45" s="549"/>
      <c r="CM45" s="549"/>
      <c r="CN45" s="549"/>
      <c r="CO45" s="549"/>
      <c r="CP45" s="549"/>
      <c r="CQ45" s="549"/>
      <c r="CR45" s="549"/>
      <c r="CS45" s="549">
        <f>SUMIF('โรคแส้ดำ อ้อย '!$B$5:$B$48,ทดสอบ!$E45,'โรคแส้ดำ อ้อย '!$G$5:$G$48)</f>
        <v>0</v>
      </c>
      <c r="CT45" s="549">
        <f>SUMIF('โรคใบขาว อ้อย'!$B$5:$B$48,ทดสอบ!$E45,'โรคใบขาว อ้อย'!$G$5:$G$48)</f>
        <v>0</v>
      </c>
      <c r="CU45" s="549"/>
      <c r="CV45" s="565">
        <f t="shared" si="91"/>
        <v>0</v>
      </c>
      <c r="CW45" s="549"/>
      <c r="CX45" s="549">
        <f>SUMIF('หนอนกระทู้ข้าวโพดลายจุด (FAW)'!$B$5:$B$54,ทดสอบ!$E45,'หนอนกระทู้ข้าวโพดลายจุด (FAW)'!$F$5:$F$54)</f>
        <v>0</v>
      </c>
      <c r="CY45" s="549">
        <f>SUMIF(โรคฝักเน่า!$C$5:$C$57,ทดสอบ!$E45,โรคฝักเน่า!$G$5:$G$57)</f>
        <v>0</v>
      </c>
      <c r="CZ45" s="549"/>
      <c r="DA45" s="549"/>
      <c r="DB45" s="549"/>
      <c r="DC45" s="549"/>
      <c r="DD45" s="549"/>
      <c r="DE45" s="549"/>
      <c r="DF45" s="572">
        <f t="shared" si="92"/>
        <v>0</v>
      </c>
      <c r="DG45" s="549">
        <f>SUMIF(โรคเหี่ยว!$B$5:$B$65,ทดสอบ!$E45,โรคเหี่ยว!$E$5:$E$65)</f>
        <v>0</v>
      </c>
      <c r="DH45" s="549"/>
      <c r="DI45" s="549"/>
      <c r="DJ45" s="549"/>
      <c r="DK45" s="549"/>
      <c r="DL45" s="574">
        <f t="shared" si="93"/>
        <v>0</v>
      </c>
      <c r="DM45" s="549"/>
      <c r="DN45" s="549"/>
      <c r="DO45" s="549"/>
      <c r="DP45" s="549"/>
      <c r="DQ45" s="549"/>
      <c r="DR45" s="550">
        <f t="shared" si="94"/>
        <v>0</v>
      </c>
      <c r="DS45" s="549"/>
      <c r="DT45" s="549"/>
      <c r="DU45" s="549">
        <f>SUMIF('เพลี้ยไฟ ทุเรียน'!$B$5:$B$81,ทดสอบ!$E45,'เพลี้ยไฟ ทุเรียน'!$F$5:$F$81)</f>
        <v>0</v>
      </c>
      <c r="DV45" s="549">
        <f>SUMIF('เพลี้ยแป้ง ทุเรียน'!$B$5:$B$81,ทดสอบ!$E45,'เพลี้ยแป้ง ทุเรียน'!$F$5:$F$81)</f>
        <v>0</v>
      </c>
      <c r="DW45" s="549">
        <f>SUMIF(เพลี้ยไก่แจ้ทุเรียน!$B$5:$B$81,ทดสอบ!$E45,เพลี้ยไก่แจ้ทุเรียน!$F$5:$F$81)</f>
        <v>0</v>
      </c>
      <c r="DX45" s="549">
        <f>SUMIF(เพลี้ยหอยเกล็ด!$B$5:$B$81,ทดสอบ!$E45,เพลี้ยหอยเกล็ด!$F$5:$F$81)</f>
        <v>0</v>
      </c>
      <c r="DY45" s="549">
        <f>SUMIF(เพลี้ยจั๊กจั่นฝอย!$B$5:$B$81,ทดสอบ!$E45,เพลี้ยจั๊กจั่นฝอย!$F$5:$F$81)</f>
        <v>0</v>
      </c>
      <c r="DZ45" s="549">
        <f>SUMIF(หนอนเจาะเมล็ดทุเรียน!$B$5:$B$81,ทดสอบ!$E45,หนอนเจาะเมล็ดทุเรียน!$F$5:$F$81)</f>
        <v>0</v>
      </c>
      <c r="EA45" s="549">
        <f>SUMIF(ไรแดงทุเรียน!$B$5:$B$81,ทดสอบ!$E45,ไรแดงทุเรียน!$F$5:$F$81)</f>
        <v>0</v>
      </c>
      <c r="EB45" s="549"/>
      <c r="EC45" s="549">
        <f>SUMIF(โรครากเน่าโคนเน่า!$B$5:$B$81,ทดสอบ!$E45,โรครากเน่าโคนเน่า!$F$5:$F$81)</f>
        <v>0</v>
      </c>
      <c r="ED45" s="549">
        <f>SUMIF('โรคราดำ ทุเรียน'!$B$5:$B$81,ทดสอบ!$E45,'โรคราดำ ทุเรียน'!$F$5:$F$81)</f>
        <v>0</v>
      </c>
      <c r="EE45" s="549"/>
      <c r="EF45" s="549">
        <f>SUMIF(โรคผลเน่า!$B$6:$B$82,ทดสอบ!$E45,โรคผลเน่า!$F$6:$F$82)</f>
        <v>0</v>
      </c>
      <c r="EG45" s="549">
        <f>SUMIF(โรคราสีชมพู!$B$5:$B$81,ทดสอบ!$E45,โรคราสีชมพู!$F$5:$F$81)</f>
        <v>0</v>
      </c>
      <c r="EH45" s="549">
        <f>SUMIF(โรคใบติดหรือใบไหม้!$B$5:$B$81,ทดสอบ!$E45,โรคใบติดหรือใบไหม้!$F$5:$F$81)</f>
        <v>0</v>
      </c>
      <c r="EI45" s="549"/>
      <c r="EJ45" s="549">
        <f>SUMIF('โรคใบจุดสาหร่าย (durian)'!$B$5:$B$81,ทดสอบ!$E45,'โรคใบจุดสาหร่าย (durian)'!$F$5:$F$81)</f>
        <v>0</v>
      </c>
      <c r="EK45" s="549">
        <f>SUMIF(มอดเจาะลำต้นทุเรียน!$B$5:$B$81,ทดสอบ!$E45,มอดเจาะลำต้นทุเรียน!$F$5:$F$81)</f>
        <v>0</v>
      </c>
      <c r="EL45" s="549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549">
        <f>SUMIF(หนอนกินใบทุเรียน!$B$5:$B$81,ทดสอบ!$E45,หนอนกินใบทุเรียน!$F$5:$F$81)</f>
        <v>0</v>
      </c>
      <c r="EN45" s="549">
        <f>SUMIF(โรคกิ่งแห้งทุเรียน!$B$5:$B$81,ทดสอบ!$E45,โรคกิ่งแห้งทุเรียน!$F$5:$F$81)</f>
        <v>0</v>
      </c>
      <c r="EO45" s="551">
        <f>SUMIF(โรคแอนแทรกโนสทุเรียน!$B$5:$B$81,ทดสอบ!$E45,โรคแอนแทรกโนสทุเรียน!$F$5:$F$81)</f>
        <v>0</v>
      </c>
      <c r="EP45" s="549">
        <f>SUMIF(หนอนเจาะผล!$B$5:$B$81,ทดสอบ!$E45,หนอนเจาะผล!$F$5:$F$81)</f>
        <v>0</v>
      </c>
      <c r="EQ45" s="563">
        <f t="shared" ca="1" si="95"/>
        <v>0</v>
      </c>
      <c r="ER45" s="549"/>
      <c r="ES45" s="549">
        <f>SUMIF('เพลี้ยไฟ (เงาะ)'!$B$5:$B$76,ทดสอบ!$E45,'เพลี้ยไฟ (เงาะ)'!$F$5:$F$76)</f>
        <v>0</v>
      </c>
      <c r="ET45" s="517">
        <f>SUMIF('เพลี้ยแป้ง (เงาะ)'!$B$5:$B$75,ทดสอบ!$E45,'เพลี้ยแป้ง (เงาะ)'!$F$5:$F$75)</f>
        <v>0</v>
      </c>
      <c r="EU45" s="549">
        <f>SUMIF(หนอนคืบกินใบ!$B$5:$B$75,ทดสอบ!$E45,หนอนคืบกินใบ!$F$5:$F$75)</f>
        <v>0</v>
      </c>
      <c r="EV45" s="549">
        <f>SUMIF('โรคราแป้ง (เงาะ)'!$B$5:$B$75,ทดสอบ!$E45,'โรคราแป้ง (เงาะ)'!$F$5:$F$75)</f>
        <v>0</v>
      </c>
      <c r="EW45" s="549"/>
      <c r="EX45" s="549">
        <f>SUMIF('โรคขอบใบแห้ง (เงาะ)'!$B$5:$B$76,ทดสอบ!$E45,'โรคขอบใบแห้ง (เงาะ)'!$F$5:$F$76)</f>
        <v>0</v>
      </c>
      <c r="EY45" s="549">
        <f>SUMIF(หนอนกินช่อดอก!$B$5:$B$76,ทดสอบ!$E45,หนอนกินช่อดอก!$F$5:$F$76)</f>
        <v>0</v>
      </c>
      <c r="EZ45" s="549">
        <f>SUMIF('โรคใบจุดสาหร่าย(เงาะ)'!$B$5:$B$75,ทดสอบ!$E45,'โรคใบจุดสาหร่าย(เงาะ)'!$F$5:$F$75)</f>
        <v>0</v>
      </c>
      <c r="FA45" s="567">
        <f t="shared" si="96"/>
        <v>0</v>
      </c>
      <c r="FB45" s="549">
        <f>SUMIF('เพลี้ยไฟ (mangosteen)'!$B$5:$B$69,ทดสอบ!$E45,'เพลี้ยไฟ (mangosteen)'!$F$5:$F$69)</f>
        <v>0</v>
      </c>
      <c r="FC45" s="549">
        <f>SUMIF(หนอนชอนใบ!$B$5:$B$69,ทดสอบ!$E45,หนอนชอนใบ!$F$5:$F$69)</f>
        <v>0</v>
      </c>
      <c r="FD45" s="549">
        <f>SUMIF(หนอนกินใบ!$B$5:$B$69,ทดสอบ!$E45,หนอนกินใบ!$F$5:$F$69)</f>
        <v>0</v>
      </c>
      <c r="FE45" s="549">
        <f>SUMIF('ไรแดง(มังคุด)'!$B$5:$B$76,ทดสอบ!$E45,'ไรแดง(มังคุด)'!$F$5:$F$76)</f>
        <v>0</v>
      </c>
      <c r="FF45" s="549">
        <f>SUMIF(โรคแอนแทรคโนส!$B$5:$B$76,ทดสอบ!$E45,โรคแอนแทรคโนส!$F$5:$F$76)</f>
        <v>0</v>
      </c>
      <c r="FG45" s="549">
        <f>SUMIF('โรคใบจุดสาหร่าย (mangosteen)'!$B$5:$B$69,ทดสอบ!$E45,'โรคใบจุดสาหร่าย (mangosteen)'!$F$5:$F$69)</f>
        <v>0</v>
      </c>
      <c r="FH45" s="549">
        <f>SUMIF(โรคใบแห้งและขอบใบแห้ง!$B$5:$B$76,ทดสอบ!$E45,โรคใบแห้งและขอบใบแห้ง!$F$5:$F$76)</f>
        <v>0</v>
      </c>
      <c r="FI45" s="549">
        <f>SUMIF(เพลี้ยแป้ง!$B$5:$B$76,ทดสอบ!$E45,เพลี้ยแป้ง!$F$5:$F$76)</f>
        <v>0</v>
      </c>
      <c r="FJ45" s="549">
        <f>SUMIF('โรคใบจุด (mangosteen)'!$B$5:$B$69,ทดสอบ!$E45,'โรคใบจุด (mangosteen)'!$F$5:$F$69)</f>
        <v>0</v>
      </c>
      <c r="FK45" s="576">
        <f t="shared" si="97"/>
        <v>0</v>
      </c>
      <c r="FL45" s="549">
        <f>SUMIF(โรคพุ่มไม้กวาด!$B$5:$B$79,ทดสอบ!$E45,โรคพุ่มไม้กวาด!$F$5:$F$79)</f>
        <v>0</v>
      </c>
      <c r="FM45" s="549">
        <f>SUMIF('เพลี้ยแป้ง (ลำไย)'!$B$5:$B$76,ทดสอบ!$E45,'เพลี้ยแป้ง (ลำไย)'!$F$5:$F$76)</f>
        <v>0</v>
      </c>
      <c r="FN45" s="549">
        <f>SUMIF('โรคราดำ (ลำไย)'!$B$5:$B$79,ทดสอบ!$E45,'โรคราดำ (ลำไย)'!$F$5:$F$79)</f>
        <v>0</v>
      </c>
      <c r="FO45" s="549">
        <f>SUMIF('หนอนคืบกินใบ (ลำไย)'!$B$5:$B$76,ทดสอบ!$E45,'หนอนคืบกินใบ (ลำไย)'!$F$5:$F$76)</f>
        <v>0</v>
      </c>
      <c r="FP45" s="549">
        <f>SUMIF(ไรกำมะหยี่!$B$5:$B$79,ทดสอบ!$E45,ไรกำมะหยี่!$F$5:$F$79)</f>
        <v>0</v>
      </c>
      <c r="FQ45" s="549">
        <f>SUMIF(หนอนม้วนใบ!$B$5:$B$79,ทดสอบ!$E45,หนอนม้วนใบ!$F$5:$F$79)</f>
        <v>0</v>
      </c>
      <c r="FR45" s="549">
        <f>SUMIF(หนอนเจาะกิ่งและลำต้น!$B$5:$B$80,ทดสอบ!$E45,หนอนเจาะกิ่งและลำต้น!$F$5:$F$80)</f>
        <v>0</v>
      </c>
      <c r="FS45" s="549">
        <f>SUMIF(เพลี้ยไฟลำไย!$B$5:$B$76,ทดสอบ!$E45,เพลี้ยไฟลำไย!$F$5:$F$76)</f>
        <v>0</v>
      </c>
      <c r="FT45" s="549">
        <f>SUMIF(หนอนกินดอกลำไย!$B$5:$B$76,ทดสอบ!$E45,หนอนกินดอกลำไย!$F$5:$F$76)</f>
        <v>0</v>
      </c>
      <c r="FU45" s="549">
        <f>SUMIF(มวนลำไย!$B$5:$B$79,ทดสอบ!$E45,มวนลำไย!$F$5:$F$79)</f>
        <v>0</v>
      </c>
      <c r="FV45" s="578">
        <f t="shared" si="98"/>
        <v>0</v>
      </c>
      <c r="FW45" s="550">
        <f t="shared" ca="1" si="99"/>
        <v>1208.6500000000001</v>
      </c>
      <c r="FX45" s="353">
        <f t="shared" ca="1" si="100"/>
        <v>1208.6500000000001</v>
      </c>
      <c r="FY45" s="319">
        <f t="shared" ca="1" si="31"/>
        <v>0</v>
      </c>
    </row>
    <row r="46" spans="1:181" s="110" customFormat="1" x14ac:dyDescent="0.55000000000000004">
      <c r="A46" s="303">
        <v>0</v>
      </c>
      <c r="B46" s="303">
        <f t="shared" ca="1" si="83"/>
        <v>1</v>
      </c>
      <c r="C46" s="303">
        <f ca="1">IF(B46=1,SUBTOTAL(2,$B$28:B46),"")</f>
        <v>19</v>
      </c>
      <c r="D46" s="279">
        <f t="shared" ca="1" si="84"/>
        <v>19</v>
      </c>
      <c r="E46" s="280" t="s">
        <v>152</v>
      </c>
      <c r="F46" s="295"/>
      <c r="G46" s="295"/>
      <c r="H46" s="295"/>
      <c r="I46" s="295"/>
      <c r="J46" s="292"/>
      <c r="K46" s="549">
        <f>SUMIF(หนอนห่อใบข้าว!$B$5:$B$76,ทดสอบ!$E46,หนอนห่อใบข้าว!$G$5:$G$76)</f>
        <v>0</v>
      </c>
      <c r="L46" s="549">
        <f>SUMIF(เพลี้ยกระโดดหลังขาว!$B$5:$B$76,ทดสอบ!$E46,เพลี้ยกระโดดหลังขาว!$G$5:$G$76)</f>
        <v>0</v>
      </c>
      <c r="M46" s="549">
        <f>SUMIF(โรคไหม้ข้าว!$B$5:$B$76,ทดสอบ!$E46,โรคไหม้ข้าว!$G$5:$G$76)</f>
        <v>37</v>
      </c>
      <c r="N46" s="549">
        <f>SUMIF(แมลงหวี่ขาว!$B$5:$B$76,ทดสอบ!$E46,แมลงหวี่ขาว!$G$5:$G$76)</f>
        <v>0</v>
      </c>
      <c r="O46" s="549">
        <f>SUMIF(เพลี้ยกระโดดสีน้ำตาล!$B$5:$B$77,ทดสอบ!$E46,เพลี้ยกระโดดสีน้ำตาล!$G$5:$G$77)</f>
        <v>1</v>
      </c>
      <c r="P46" s="549">
        <f>SUMIF(แมลงสิง!$B$5:$B$81,ทดสอบ!$E46,แมลงสิง!$G$5:$G$81)</f>
        <v>0</v>
      </c>
      <c r="Q46" s="549">
        <f>SUMIF(เพลี้ยไฟ!$B$5:$B$76,ทดสอบ!$E46,เพลี้ยไฟ!$G$5:$G$76)</f>
        <v>0</v>
      </c>
      <c r="R46" s="549">
        <f>SUMIF(แมลงดำหนาม1!$B$5:$B$81,ทดสอบ!$E46,แมลงดำหนาม1!$G$5:$G$81)</f>
        <v>0</v>
      </c>
      <c r="S46" s="549">
        <f>SUMIF(โรคขอบใบแห้ง!$B$5:$B$78,ทดสอบ!$E46,โรคขอบใบแห้ง!$G$5:$G$78)</f>
        <v>0</v>
      </c>
      <c r="T46" s="549">
        <f>SUMIF(โรคกาบใบแห้ง!$B$5:$B$81,ทดสอบ!$E46,โรคกาบใบแห้ง!$G$5:$G$81)</f>
        <v>0</v>
      </c>
      <c r="U46" s="549">
        <f>SUMIF(โรคใบจุดสีน้ำตาล!$B$5:$B$77,ทดสอบ!$E46,โรคใบจุดสีน้ำตาล!$G$5:$G$77)</f>
        <v>0</v>
      </c>
      <c r="V46" s="549">
        <f>SUMIF(หนอนกระทู้กล้า!$B$5:$B$76,ทดสอบ!$E46,หนอนกระทู้กล้า!$G$5:$G$76)</f>
        <v>0</v>
      </c>
      <c r="W46" s="549">
        <f>SUMIF(โรคใบขีดโปร่งแสง!$B$5:$B$81,ทดสอบ!$E46,โรคใบขีดโปร่งแสง!$G$5:$G$81)</f>
        <v>0</v>
      </c>
      <c r="X46" s="549">
        <f>SUMIF(โรคใบขีดสีน้ำตาล!$B$5:$B$77,ทดสอบ!$E46,โรคใบขีดสีน้ำตาล!$G$5:$G$77)</f>
        <v>0</v>
      </c>
      <c r="Y46" s="549">
        <f>SUMIF(หนอนกัดใบข้าว!$B$5:$B$81,ทดสอบ!$E46,หนอนกัดใบข้าว!$G$5:$G$81)</f>
        <v>0</v>
      </c>
      <c r="Z46" s="549">
        <f>SUMIF(แมลงหล่า!$B$5:$B$81,ทดสอบ!$E46,แมลงหล่า!$G$5:$G$81)</f>
        <v>0</v>
      </c>
      <c r="AA46" s="549">
        <f>SUMIF(แมลงบั่ว!$B$5:$B$77,ทดสอบ!$E46,แมลงบั่ว!$G$5:$G$77)</f>
        <v>0</v>
      </c>
      <c r="AB46" s="549">
        <f>SUMIF(โรคเมล็ดด่าง!$B$5:$B$81,ทดสอบ!$E46,โรคเมล็ดด่าง!$G$5:$G$81)</f>
        <v>0</v>
      </c>
      <c r="AC46" s="549">
        <f>SUMIF(ด้วงดำ!$B$5:$B$81,ทดสอบ!$E46,ด้วงดำ!$G$5:$G$81)</f>
        <v>0</v>
      </c>
      <c r="AD46" s="549">
        <f>SUMIF(ตั๊กแตนหนวดสั้น!$B$5:$B$81,ทดสอบ!$E46,ตั๊กแตนหนวดสั้น!$G$5:$G$81)</f>
        <v>0</v>
      </c>
      <c r="AE46" s="549">
        <f>SUMIF(หนอนกอข้าว!$B$5:$B$77,ทดสอบ!$E46,หนอนกอข้าว!$G$5:$G$77)</f>
        <v>0</v>
      </c>
      <c r="AF46" s="549">
        <f>SUMIF(หนอนกระทู้ข้าว!$B$5:$B$81,ทดสอบ!$E46,หนอนกระทู้ข้าว!$G$5:$G$81)</f>
        <v>0</v>
      </c>
      <c r="AG46" s="549">
        <f>SUMIF(โรคกาบใบเน่า!$B$5:$B$81,ทดสอบ!$E46,โรคกาบใบเน่า!$G$5:$G$81)</f>
        <v>0</v>
      </c>
      <c r="AH46" s="549">
        <f>SUMIF(เพลี้ยจั๊กจั่นสีเขียว!$B$5:$B$80,ทดสอบ!$E46,เพลี้ยจั๊กจั่นสีเขียว!$G$5:$G$80)</f>
        <v>0</v>
      </c>
      <c r="AI46" s="549">
        <f>SUMIF(หอยเชอรี่!$B$5:$B$81,ทดสอบ!$E46,หอยเชอรี่!$G$5:$G$81)</f>
        <v>0</v>
      </c>
      <c r="AJ46" s="549">
        <f>SUMIF(โรคใบสีส้ม!$B$5:$B$77,ทดสอบ!$E46,โรคใบสีส้ม!$G$5:$G$77)</f>
        <v>0</v>
      </c>
      <c r="AK46" s="563">
        <f t="shared" si="85"/>
        <v>38</v>
      </c>
      <c r="AL46" s="549">
        <f>SUMIF(หนอนหัวดำ!$B$6:$B$75,ทดสอบ!$E46,หนอนหัวดำ!$M$6:$M$75)</f>
        <v>55</v>
      </c>
      <c r="AM46" s="517">
        <f>SUMIF(แมลงดำหนาม!$B$6:$B$75,ทดสอบ!$E46,แมลงดำหนาม!$M$6:$M$75)</f>
        <v>0</v>
      </c>
      <c r="AN46" s="549">
        <f>SUMIF('ด้วงแรด มะพร้าว'!$B$6:$B$75,ทดสอบ!$E46,'ด้วงแรด มะพร้าว'!$I$6:$I$75)</f>
        <v>0</v>
      </c>
      <c r="AO46" s="549">
        <f>SUMIF(ด้วงงวง!$B$6:$B$75,ทดสอบ!$E46,ด้วงงวง!$I$6:$I$75)</f>
        <v>0</v>
      </c>
      <c r="AP46" s="549">
        <f>SUMIF(ไรสี่ขามะพร้าว!$B$6:$B$75,ทดสอบ!$E46,ไรสี่ขามะพร้าว!$I$6:$I$75)</f>
        <v>0</v>
      </c>
      <c r="AQ46" s="549">
        <f>SUMIF(หนอนพาราซา!$C$6:$C$67,ทดสอบ!$E46,หนอนพาราซา!$J$6:$J$67)</f>
        <v>0</v>
      </c>
      <c r="AR46" s="549">
        <f>SUMIF(หนอนกินใบมะพร้าว!$C$6:$C$67,ทดสอบ!$E46,หนอนกินใบมะพร้าว!$J$6:$J$67)</f>
        <v>0</v>
      </c>
      <c r="AS46" s="565">
        <f t="shared" si="86"/>
        <v>55</v>
      </c>
      <c r="AT46" s="549">
        <f>SUMIF('ด้วงแรด ปาล์ม'!$B$5:$B$73,ทดสอบ!$E46,'ด้วงแรด ปาล์ม'!$F$5:$F$73)</f>
        <v>0</v>
      </c>
      <c r="AU46" s="549">
        <f>SUMIF(หนอนปลอกเล็ก!$B$5:$B$73,ทดสอบ!$E46,หนอนปลอกเล็ก!$F$5:$F$73)</f>
        <v>0</v>
      </c>
      <c r="AV46" s="549">
        <f>SUMIF(ด้วงกุหลาบ!$B$5:$B$73,ทดสอบ!$E46,ด้วงกุหลาบ!$F$5:$F$73)</f>
        <v>0</v>
      </c>
      <c r="AW46" s="549">
        <f>SUMIF(โรคทะลายเน่า!$B$5:$B$73,ทดสอบ!$E46,โรคทะลายเน่า!$F$5:$F$73)</f>
        <v>0</v>
      </c>
      <c r="AX46" s="549">
        <f>SUMIF(โรคลำต้นเน่า!$B$5:$B$73,ทดสอบ!$E46,โรคลำต้นเน่า!$F$5:$F$73)</f>
        <v>0</v>
      </c>
      <c r="AY46" s="549">
        <f>SUMIF('โรคใบจุด ปาล์ม'!$B$5:$B$73,ทดสอบ!$E46,'โรคใบจุด ปาล์ม'!$F$5:$F$73)</f>
        <v>0</v>
      </c>
      <c r="AZ46" s="549">
        <f>SUMIF(โรคก้านทางใบเน่า!$C$5:$C$71,ทดสอบ!$E46,โรคก้านทางใบเน่า!$G$5:$G$71)</f>
        <v>0</v>
      </c>
      <c r="BA46" s="549">
        <f>SUMIF(หนอนหน้าแมว!$B$5:$B$73,ทดสอบ!$E46,หนอนหน้าแมว!$F$5:$F$73)</f>
        <v>0</v>
      </c>
      <c r="BB46" s="551">
        <f>SUMIF('หนอนหัวดำ ปาล์ม'!$B$5:$B$73,ทดสอบ!$E46,'หนอนหัวดำ ปาล์ม'!$F$5:$F$73)</f>
        <v>0</v>
      </c>
      <c r="BC46" s="549">
        <f>SUMIF('โรคใบจุดสาหร่าย ปาล์ม'!$B$5:$B$73,ทดสอบ!$E46,'โรคใบจุดสาหร่าย ปาล์ม'!$F$5:$F$73)</f>
        <v>0</v>
      </c>
      <c r="BD46" s="567">
        <f t="shared" si="87"/>
        <v>0</v>
      </c>
      <c r="BE46" s="549">
        <f>SUMIF(โรครากขาว!$B$5:$B$72,ทดสอบ!$E46,โรครากขาว!$F$5:$F$72)</f>
        <v>0</v>
      </c>
      <c r="BF46" s="549">
        <f>SUMIF(โรคใบร่วงยางพาราชนิดใหม่!$B$5:$B$72,ทดสอบ!$E46,โรคใบร่วงยางพาราชนิดใหม่!$F$5:$F$72)</f>
        <v>1713</v>
      </c>
      <c r="BG46" s="549">
        <f>SUMIF(โรคใบร่วงยางพารา!$B$5:$B$72,ทดสอบ!$E46,โรคใบร่วงยางพารา!$F$5:$F$72)</f>
        <v>0</v>
      </c>
      <c r="BH46" s="549">
        <f>SUMIF(โรคราแป้งยางพารา!$B$5:$B$72,ทดสอบ!$E46,โรคราแป้งยางพารา!$F$5:$F$72)</f>
        <v>0</v>
      </c>
      <c r="BI46" s="551">
        <f>SUMIF(โรคเส้นดำยางพารา!$B$5:$B$72,ทดสอบ!$E46,โรคเส้นดำยางพารา!$F$5:$F$72)</f>
        <v>0</v>
      </c>
      <c r="BJ46" s="549">
        <f>SUMIF(โรคหน้ายางแห้ง!$B$5:$B$72,ทดสอบ!$E46,โรคหน้ายางแห้ง!$F$5:$F$72)</f>
        <v>0</v>
      </c>
      <c r="BK46" s="568">
        <f t="shared" si="88"/>
        <v>1713</v>
      </c>
      <c r="BL46" s="549">
        <f>SUMIF(โรคราสนิม!$C$5:$C$64,ทดสอบ!$E46,โรคราสนิม!$G$5:$G$64)</f>
        <v>0</v>
      </c>
      <c r="BM46" s="549">
        <f>SUMIF(หนอนกาแฟสีแดง!$C$5:$C$64,ทดสอบ!$E46,หนอนกาแฟสีแดง!$G$5:$G$64)</f>
        <v>0</v>
      </c>
      <c r="BN46" s="549">
        <v>0</v>
      </c>
      <c r="BO46" s="549">
        <f ca="1">SUMIF(หนอนเจาะกิ่งลำต้น!$C$5:$C500,ทดสอบ!$E46,หนอนเจาะกิ่งลำต้น!$G$5:$G$64)</f>
        <v>0</v>
      </c>
      <c r="BP46" s="551">
        <f>SUMIF(มอดเจาะเมล็ดกาแฟ!$C$5:$C$64,ทดสอบ!$E46,มอดเจาะเมล็ดกาแฟ!$G$5:$G$64)</f>
        <v>0</v>
      </c>
      <c r="BQ46" s="549">
        <f>SUMIF('ด้วงหนวดยาว (กาแฟ)'!$C$5:$C$64,ทดสอบ!$E46,'ด้วงหนวดยาว (กาแฟ)'!$G$5:$G$64)</f>
        <v>0</v>
      </c>
      <c r="BR46" s="549">
        <f>SUMIF(มอดเจาะผลกาแฟ!$C$5:$C$64,ทดสอบ!$E46,มอดเจาะผลกาแฟ!$G$5:$G$64)</f>
        <v>0</v>
      </c>
      <c r="BS46" s="570">
        <f t="shared" ca="1" si="89"/>
        <v>0</v>
      </c>
      <c r="BT46" s="549">
        <f>SUMIF(เพลี้ยแป้งมัน!$B$5:$B$59,ทดสอบ!$E46,เพลี้ยแป้งมัน!$H$5:$H$59)</f>
        <v>0</v>
      </c>
      <c r="BU46" s="551">
        <f>SUMIF('โรคใบไหม้ (มัน)'!$B$5:$B$58,ทดสอบ!$E46,'โรคใบไหม้ (มัน)'!$H$5:$H$58)</f>
        <v>0</v>
      </c>
      <c r="BV46" s="549">
        <f>SUMIF(ไรแดง!$B$5:$B$59,ทดสอบ!$E46,ไรแดง!$H$5:$H$59)</f>
        <v>0</v>
      </c>
      <c r="BW46" s="549"/>
      <c r="BX46" s="549"/>
      <c r="BY46" s="549"/>
      <c r="BZ46" s="549"/>
      <c r="CA46" s="549"/>
      <c r="CB46" s="549">
        <f>SUMIF(โรคโคนเน่าหัวเน่า!$B$5:$B$59,ทดสอบ!$E46,โรคโคนเน่าหัวเน่า!$H$5:$H$59)</f>
        <v>0</v>
      </c>
      <c r="CC46" s="549"/>
      <c r="CD46" s="549">
        <f>SUMIF(โรคพุ่มแจ้!$B$5:$B$58,ทดสอบ!$E46,โรคพุ่มแจ้!$H$5:$H$58)</f>
        <v>0</v>
      </c>
      <c r="CE46" s="549">
        <f>SUMIF(โรคใบด่างมันสำปะหลัง!$B$5:$B$59,ทดสอบ!$E46,โรคใบด่างมันสำปะหลัง!$H$5:$H$59)</f>
        <v>1581.74</v>
      </c>
      <c r="CF46" s="563">
        <f t="shared" si="90"/>
        <v>1581.74</v>
      </c>
      <c r="CG46" s="549">
        <f>SUMIF(หนอนกออ้อย!$B$5:$B$48,ทดสอบ!$E46,หนอนกออ้อย!$G$5:$G$48)</f>
        <v>0</v>
      </c>
      <c r="CH46" s="549">
        <f>SUMIF('ด้วงหนวดยาว อ้อย'!$B$5:$B$48,ทดสอบ!$E46,'ด้วงหนวดยาว อ้อย'!$G$5:$G$48)</f>
        <v>0</v>
      </c>
      <c r="CI46" s="549"/>
      <c r="CJ46" s="549"/>
      <c r="CK46" s="549"/>
      <c r="CL46" s="549"/>
      <c r="CM46" s="549"/>
      <c r="CN46" s="549"/>
      <c r="CO46" s="549"/>
      <c r="CP46" s="549"/>
      <c r="CQ46" s="549"/>
      <c r="CR46" s="549"/>
      <c r="CS46" s="549">
        <f>SUMIF('โรคแส้ดำ อ้อย '!$B$5:$B$48,ทดสอบ!$E46,'โรคแส้ดำ อ้อย '!$G$5:$G$48)</f>
        <v>0</v>
      </c>
      <c r="CT46" s="549">
        <f>SUMIF('โรคใบขาว อ้อย'!$B$5:$B$48,ทดสอบ!$E46,'โรคใบขาว อ้อย'!$G$5:$G$48)</f>
        <v>4797.1000000000004</v>
      </c>
      <c r="CU46" s="549"/>
      <c r="CV46" s="565">
        <f t="shared" si="91"/>
        <v>4797.1000000000004</v>
      </c>
      <c r="CW46" s="549"/>
      <c r="CX46" s="549">
        <f>SUMIF('หนอนกระทู้ข้าวโพดลายจุด (FAW)'!$B$5:$B$54,ทดสอบ!$E46,'หนอนกระทู้ข้าวโพดลายจุด (FAW)'!$F$5:$F$54)</f>
        <v>0</v>
      </c>
      <c r="CY46" s="549">
        <f>SUMIF(โรคฝักเน่า!$C$5:$C$57,ทดสอบ!$E46,โรคฝักเน่า!$G$5:$G$57)</f>
        <v>0</v>
      </c>
      <c r="CZ46" s="549"/>
      <c r="DA46" s="549"/>
      <c r="DB46" s="549"/>
      <c r="DC46" s="549"/>
      <c r="DD46" s="549"/>
      <c r="DE46" s="549"/>
      <c r="DF46" s="572">
        <f t="shared" si="92"/>
        <v>0</v>
      </c>
      <c r="DG46" s="549">
        <f>SUMIF(โรคเหี่ยว!$B$5:$B$65,ทดสอบ!$E46,โรคเหี่ยว!$E$5:$E$65)</f>
        <v>0</v>
      </c>
      <c r="DH46" s="549"/>
      <c r="DI46" s="549"/>
      <c r="DJ46" s="549"/>
      <c r="DK46" s="549"/>
      <c r="DL46" s="574">
        <f t="shared" si="93"/>
        <v>0</v>
      </c>
      <c r="DM46" s="549"/>
      <c r="DN46" s="549"/>
      <c r="DO46" s="549"/>
      <c r="DP46" s="549"/>
      <c r="DQ46" s="549"/>
      <c r="DR46" s="550">
        <f t="shared" si="94"/>
        <v>0</v>
      </c>
      <c r="DS46" s="549"/>
      <c r="DT46" s="549"/>
      <c r="DU46" s="549">
        <f>SUMIF('เพลี้ยไฟ ทุเรียน'!$B$5:$B$81,ทดสอบ!$E46,'เพลี้ยไฟ ทุเรียน'!$F$5:$F$81)</f>
        <v>0</v>
      </c>
      <c r="DV46" s="549">
        <f>SUMIF('เพลี้ยแป้ง ทุเรียน'!$B$5:$B$81,ทดสอบ!$E46,'เพลี้ยแป้ง ทุเรียน'!$F$5:$F$81)</f>
        <v>0</v>
      </c>
      <c r="DW46" s="549">
        <f>SUMIF(เพลี้ยไก่แจ้ทุเรียน!$B$5:$B$81,ทดสอบ!$E46,เพลี้ยไก่แจ้ทุเรียน!$F$5:$F$81)</f>
        <v>0</v>
      </c>
      <c r="DX46" s="549">
        <f>SUMIF(เพลี้ยหอยเกล็ด!$B$5:$B$81,ทดสอบ!$E46,เพลี้ยหอยเกล็ด!$F$5:$F$81)</f>
        <v>0</v>
      </c>
      <c r="DY46" s="549">
        <f>SUMIF(เพลี้ยจั๊กจั่นฝอย!$B$5:$B$81,ทดสอบ!$E46,เพลี้ยจั๊กจั่นฝอย!$F$5:$F$81)</f>
        <v>0</v>
      </c>
      <c r="DZ46" s="549">
        <f>SUMIF(หนอนเจาะเมล็ดทุเรียน!$B$5:$B$81,ทดสอบ!$E46,หนอนเจาะเมล็ดทุเรียน!$F$5:$F$81)</f>
        <v>0</v>
      </c>
      <c r="EA46" s="549">
        <f>SUMIF(ไรแดงทุเรียน!$B$5:$B$81,ทดสอบ!$E46,ไรแดงทุเรียน!$F$5:$F$81)</f>
        <v>0</v>
      </c>
      <c r="EB46" s="549"/>
      <c r="EC46" s="549">
        <f>SUMIF(โรครากเน่าโคนเน่า!$B$5:$B$81,ทดสอบ!$E46,โรครากเน่าโคนเน่า!$F$5:$F$81)</f>
        <v>0</v>
      </c>
      <c r="ED46" s="549">
        <f>SUMIF('โรคราดำ ทุเรียน'!$B$5:$B$81,ทดสอบ!$E46,'โรคราดำ ทุเรียน'!$F$5:$F$81)</f>
        <v>0</v>
      </c>
      <c r="EE46" s="549"/>
      <c r="EF46" s="549">
        <f>SUMIF(โรคผลเน่า!$B$6:$B$82,ทดสอบ!$E46,โรคผลเน่า!$F$6:$F$82)</f>
        <v>0</v>
      </c>
      <c r="EG46" s="549">
        <f>SUMIF(โรคราสีชมพู!$B$5:$B$81,ทดสอบ!$E46,โรคราสีชมพู!$F$5:$F$81)</f>
        <v>0</v>
      </c>
      <c r="EH46" s="549">
        <f>SUMIF(โรคใบติดหรือใบไหม้!$B$5:$B$81,ทดสอบ!$E46,โรคใบติดหรือใบไหม้!$F$5:$F$81)</f>
        <v>0</v>
      </c>
      <c r="EI46" s="549"/>
      <c r="EJ46" s="549">
        <f>SUMIF('โรคใบจุดสาหร่าย (durian)'!$B$5:$B$81,ทดสอบ!$E46,'โรคใบจุดสาหร่าย (durian)'!$F$5:$F$81)</f>
        <v>0</v>
      </c>
      <c r="EK46" s="549">
        <f>SUMIF(มอดเจาะลำต้นทุเรียน!$B$5:$B$81,ทดสอบ!$E46,มอดเจาะลำต้นทุเรียน!$F$5:$F$81)</f>
        <v>0</v>
      </c>
      <c r="EL46" s="549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549">
        <f>SUMIF(หนอนกินใบทุเรียน!$B$5:$B$81,ทดสอบ!$E46,หนอนกินใบทุเรียน!$F$5:$F$81)</f>
        <v>0</v>
      </c>
      <c r="EN46" s="549">
        <f>SUMIF(โรคกิ่งแห้งทุเรียน!$B$5:$B$81,ทดสอบ!$E46,โรคกิ่งแห้งทุเรียน!$F$5:$F$81)</f>
        <v>0</v>
      </c>
      <c r="EO46" s="551">
        <f>SUMIF(โรคแอนแทรกโนสทุเรียน!$B$5:$B$81,ทดสอบ!$E46,โรคแอนแทรกโนสทุเรียน!$F$5:$F$81)</f>
        <v>0</v>
      </c>
      <c r="EP46" s="549">
        <f>SUMIF(หนอนเจาะผล!$B$5:$B$81,ทดสอบ!$E46,หนอนเจาะผล!$F$5:$F$81)</f>
        <v>0</v>
      </c>
      <c r="EQ46" s="563">
        <f t="shared" ca="1" si="95"/>
        <v>0</v>
      </c>
      <c r="ER46" s="549"/>
      <c r="ES46" s="549">
        <f>SUMIF('เพลี้ยไฟ (เงาะ)'!$B$5:$B$76,ทดสอบ!$E46,'เพลี้ยไฟ (เงาะ)'!$F$5:$F$76)</f>
        <v>0</v>
      </c>
      <c r="ET46" s="517">
        <f>SUMIF('เพลี้ยแป้ง (เงาะ)'!$B$5:$B$75,ทดสอบ!$E46,'เพลี้ยแป้ง (เงาะ)'!$F$5:$F$75)</f>
        <v>0</v>
      </c>
      <c r="EU46" s="549">
        <f>SUMIF(หนอนคืบกินใบ!$B$5:$B$75,ทดสอบ!$E46,หนอนคืบกินใบ!$F$5:$F$75)</f>
        <v>0</v>
      </c>
      <c r="EV46" s="549">
        <f>SUMIF('โรคราแป้ง (เงาะ)'!$B$5:$B$75,ทดสอบ!$E46,'โรคราแป้ง (เงาะ)'!$F$5:$F$75)</f>
        <v>0</v>
      </c>
      <c r="EW46" s="549"/>
      <c r="EX46" s="549">
        <f>SUMIF('โรคขอบใบแห้ง (เงาะ)'!$B$5:$B$76,ทดสอบ!$E46,'โรคขอบใบแห้ง (เงาะ)'!$F$5:$F$76)</f>
        <v>0</v>
      </c>
      <c r="EY46" s="549">
        <f>SUMIF(หนอนกินช่อดอก!$B$5:$B$76,ทดสอบ!$E46,หนอนกินช่อดอก!$F$5:$F$76)</f>
        <v>0</v>
      </c>
      <c r="EZ46" s="549">
        <f>SUMIF('โรคใบจุดสาหร่าย(เงาะ)'!$B$5:$B$75,ทดสอบ!$E46,'โรคใบจุดสาหร่าย(เงาะ)'!$F$5:$F$75)</f>
        <v>0</v>
      </c>
      <c r="FA46" s="567">
        <f t="shared" si="96"/>
        <v>0</v>
      </c>
      <c r="FB46" s="549">
        <f>SUMIF('เพลี้ยไฟ (mangosteen)'!$B$5:$B$69,ทดสอบ!$E46,'เพลี้ยไฟ (mangosteen)'!$F$5:$F$69)</f>
        <v>0</v>
      </c>
      <c r="FC46" s="549">
        <f>SUMIF(หนอนชอนใบ!$B$5:$B$69,ทดสอบ!$E46,หนอนชอนใบ!$F$5:$F$69)</f>
        <v>0</v>
      </c>
      <c r="FD46" s="549">
        <f>SUMIF(หนอนกินใบ!$B$5:$B$69,ทดสอบ!$E46,หนอนกินใบ!$F$5:$F$69)</f>
        <v>0</v>
      </c>
      <c r="FE46" s="549">
        <f>SUMIF('ไรแดง(มังคุด)'!$B$5:$B$76,ทดสอบ!$E46,'ไรแดง(มังคุด)'!$F$5:$F$76)</f>
        <v>0</v>
      </c>
      <c r="FF46" s="549">
        <f>SUMIF(โรคแอนแทรคโนส!$B$5:$B$76,ทดสอบ!$E46,โรคแอนแทรคโนส!$F$5:$F$76)</f>
        <v>0</v>
      </c>
      <c r="FG46" s="549">
        <f>SUMIF('โรคใบจุดสาหร่าย (mangosteen)'!$B$5:$B$69,ทดสอบ!$E46,'โรคใบจุดสาหร่าย (mangosteen)'!$F$5:$F$69)</f>
        <v>0</v>
      </c>
      <c r="FH46" s="549">
        <f>SUMIF(โรคใบแห้งและขอบใบแห้ง!$B$5:$B$76,ทดสอบ!$E46,โรคใบแห้งและขอบใบแห้ง!$F$5:$F$76)</f>
        <v>0</v>
      </c>
      <c r="FI46" s="549">
        <f>SUMIF(เพลี้ยแป้ง!$B$5:$B$76,ทดสอบ!$E46,เพลี้ยแป้ง!$F$5:$F$76)</f>
        <v>0</v>
      </c>
      <c r="FJ46" s="549">
        <f>SUMIF('โรคใบจุด (mangosteen)'!$B$5:$B$69,ทดสอบ!$E46,'โรคใบจุด (mangosteen)'!$F$5:$F$69)</f>
        <v>0</v>
      </c>
      <c r="FK46" s="576">
        <f t="shared" si="97"/>
        <v>0</v>
      </c>
      <c r="FL46" s="549">
        <f>SUMIF(โรคพุ่มไม้กวาด!$B$5:$B$79,ทดสอบ!$E46,โรคพุ่มไม้กวาด!$F$5:$F$79)</f>
        <v>0</v>
      </c>
      <c r="FM46" s="549">
        <f>SUMIF('เพลี้ยแป้ง (ลำไย)'!$B$5:$B$76,ทดสอบ!$E46,'เพลี้ยแป้ง (ลำไย)'!$F$5:$F$76)</f>
        <v>0</v>
      </c>
      <c r="FN46" s="549">
        <f>SUMIF('โรคราดำ (ลำไย)'!$B$5:$B$79,ทดสอบ!$E46,'โรคราดำ (ลำไย)'!$F$5:$F$79)</f>
        <v>0</v>
      </c>
      <c r="FO46" s="549">
        <f>SUMIF('หนอนคืบกินใบ (ลำไย)'!$B$5:$B$76,ทดสอบ!$E46,'หนอนคืบกินใบ (ลำไย)'!$F$5:$F$76)</f>
        <v>0</v>
      </c>
      <c r="FP46" s="549">
        <f>SUMIF(ไรกำมะหยี่!$B$5:$B$79,ทดสอบ!$E46,ไรกำมะหยี่!$F$5:$F$79)</f>
        <v>0</v>
      </c>
      <c r="FQ46" s="549">
        <f>SUMIF(หนอนม้วนใบ!$B$5:$B$79,ทดสอบ!$E46,หนอนม้วนใบ!$F$5:$F$79)</f>
        <v>0</v>
      </c>
      <c r="FR46" s="549">
        <f>SUMIF(หนอนเจาะกิ่งและลำต้น!$B$5:$B$80,ทดสอบ!$E46,หนอนเจาะกิ่งและลำต้น!$F$5:$F$80)</f>
        <v>0</v>
      </c>
      <c r="FS46" s="549">
        <f>SUMIF(เพลี้ยไฟลำไย!$B$5:$B$76,ทดสอบ!$E46,เพลี้ยไฟลำไย!$F$5:$F$76)</f>
        <v>0</v>
      </c>
      <c r="FT46" s="549">
        <f>SUMIF(หนอนกินดอกลำไย!$B$5:$B$76,ทดสอบ!$E46,หนอนกินดอกลำไย!$F$5:$F$76)</f>
        <v>0</v>
      </c>
      <c r="FU46" s="549">
        <f>SUMIF(มวนลำไย!$B$5:$B$79,ทดสอบ!$E46,มวนลำไย!$F$5:$F$79)</f>
        <v>0</v>
      </c>
      <c r="FV46" s="578">
        <f t="shared" si="98"/>
        <v>0</v>
      </c>
      <c r="FW46" s="550">
        <f t="shared" ca="1" si="99"/>
        <v>8184.84</v>
      </c>
      <c r="FX46" s="353">
        <f t="shared" ca="1" si="100"/>
        <v>8184.84</v>
      </c>
      <c r="FY46" s="319">
        <f t="shared" ca="1" si="31"/>
        <v>0</v>
      </c>
    </row>
    <row r="47" spans="1:181" s="110" customFormat="1" x14ac:dyDescent="0.55000000000000004">
      <c r="A47" s="303">
        <v>0</v>
      </c>
      <c r="B47" s="303">
        <f t="shared" ca="1" si="83"/>
        <v>1</v>
      </c>
      <c r="C47" s="303">
        <f ca="1">IF(B47=1,SUBTOTAL(2,$B$28:B47),"")</f>
        <v>20</v>
      </c>
      <c r="D47" s="279">
        <f t="shared" ca="1" si="84"/>
        <v>20</v>
      </c>
      <c r="E47" s="280" t="s">
        <v>153</v>
      </c>
      <c r="F47" s="295"/>
      <c r="G47" s="628"/>
      <c r="H47" s="295"/>
      <c r="I47" s="295"/>
      <c r="J47" s="292"/>
      <c r="K47" s="549">
        <f>SUMIF(หนอนห่อใบข้าว!$B$5:$B$76,ทดสอบ!$E47,หนอนห่อใบข้าว!$G$5:$G$76)</f>
        <v>0</v>
      </c>
      <c r="L47" s="549">
        <f>SUMIF(เพลี้ยกระโดดหลังขาว!$B$5:$B$76,ทดสอบ!$E47,เพลี้ยกระโดดหลังขาว!$G$5:$G$76)</f>
        <v>0</v>
      </c>
      <c r="M47" s="549">
        <f>SUMIF(โรคไหม้ข้าว!$B$5:$B$76,ทดสอบ!$E47,โรคไหม้ข้าว!$G$5:$G$76)</f>
        <v>17.25</v>
      </c>
      <c r="N47" s="549">
        <f>SUMIF(แมลงหวี่ขาว!$B$5:$B$76,ทดสอบ!$E47,แมลงหวี่ขาว!$G$5:$G$76)</f>
        <v>0</v>
      </c>
      <c r="O47" s="549">
        <f>SUMIF(เพลี้ยกระโดดสีน้ำตาล!$B$5:$B$77,ทดสอบ!$E47,เพลี้ยกระโดดสีน้ำตาล!$G$5:$G$77)</f>
        <v>1</v>
      </c>
      <c r="P47" s="549">
        <f>SUMIF(แมลงสิง!$B$5:$B$81,ทดสอบ!$E47,แมลงสิง!$G$5:$G$81)</f>
        <v>0</v>
      </c>
      <c r="Q47" s="549">
        <f>SUMIF(เพลี้ยไฟ!$B$5:$B$76,ทดสอบ!$E47,เพลี้ยไฟ!$G$5:$G$76)</f>
        <v>0</v>
      </c>
      <c r="R47" s="549">
        <f>SUMIF(แมลงดำหนาม1!$B$5:$B$81,ทดสอบ!$E47,แมลงดำหนาม1!$G$5:$G$81)</f>
        <v>0</v>
      </c>
      <c r="S47" s="549">
        <f>SUMIF(โรคขอบใบแห้ง!$B$5:$B$78,ทดสอบ!$E47,โรคขอบใบแห้ง!$G$5:$G$78)</f>
        <v>0</v>
      </c>
      <c r="T47" s="549">
        <f>SUMIF(โรคกาบใบแห้ง!$B$5:$B$81,ทดสอบ!$E47,โรคกาบใบแห้ง!$G$5:$G$81)</f>
        <v>0</v>
      </c>
      <c r="U47" s="549">
        <f>SUMIF(โรคใบจุดสีน้ำตาล!$B$5:$B$77,ทดสอบ!$E47,โรคใบจุดสีน้ำตาล!$G$5:$G$77)</f>
        <v>0</v>
      </c>
      <c r="V47" s="549">
        <f>SUMIF(หนอนกระทู้กล้า!$B$5:$B$76,ทดสอบ!$E47,หนอนกระทู้กล้า!$G$5:$G$76)</f>
        <v>0</v>
      </c>
      <c r="W47" s="549">
        <f>SUMIF(โรคใบขีดโปร่งแสง!$B$5:$B$81,ทดสอบ!$E47,โรคใบขีดโปร่งแสง!$G$5:$G$81)</f>
        <v>0</v>
      </c>
      <c r="X47" s="549">
        <f>SUMIF(โรคใบขีดสีน้ำตาล!$B$5:$B$77,ทดสอบ!$E47,โรคใบขีดสีน้ำตาล!$G$5:$G$77)</f>
        <v>0</v>
      </c>
      <c r="Y47" s="549">
        <f>SUMIF(หนอนกัดใบข้าว!$B$5:$B$81,ทดสอบ!$E47,หนอนกัดใบข้าว!$G$5:$G$81)</f>
        <v>0</v>
      </c>
      <c r="Z47" s="549">
        <f>SUMIF(แมลงหล่า!$B$5:$B$81,ทดสอบ!$E47,แมลงหล่า!$G$5:$G$81)</f>
        <v>0</v>
      </c>
      <c r="AA47" s="549">
        <f>SUMIF(แมลงบั่ว!$B$5:$B$77,ทดสอบ!$E47,แมลงบั่ว!$G$5:$G$77)</f>
        <v>0</v>
      </c>
      <c r="AB47" s="549">
        <f>SUMIF(โรคเมล็ดด่าง!$B$5:$B$81,ทดสอบ!$E47,โรคเมล็ดด่าง!$G$5:$G$81)</f>
        <v>0</v>
      </c>
      <c r="AC47" s="549">
        <f>SUMIF(ด้วงดำ!$B$5:$B$81,ทดสอบ!$E47,ด้วงดำ!$G$5:$G$81)</f>
        <v>0</v>
      </c>
      <c r="AD47" s="549">
        <f>SUMIF(ตั๊กแตนหนวดสั้น!$B$5:$B$81,ทดสอบ!$E47,ตั๊กแตนหนวดสั้น!$G$5:$G$81)</f>
        <v>0</v>
      </c>
      <c r="AE47" s="549">
        <f>SUMIF(หนอนกอข้าว!$B$5:$B$77,ทดสอบ!$E47,หนอนกอข้าว!$G$5:$G$77)</f>
        <v>0</v>
      </c>
      <c r="AF47" s="549">
        <f>SUMIF(หนอนกระทู้ข้าว!$B$5:$B$81,ทดสอบ!$E47,หนอนกระทู้ข้าว!$G$5:$G$81)</f>
        <v>0</v>
      </c>
      <c r="AG47" s="549">
        <f>SUMIF(โรคกาบใบเน่า!$B$5:$B$81,ทดสอบ!$E47,โรคกาบใบเน่า!$G$5:$G$81)</f>
        <v>0</v>
      </c>
      <c r="AH47" s="549">
        <f>SUMIF(เพลี้ยจั๊กจั่นสีเขียว!$B$5:$B$80,ทดสอบ!$E47,เพลี้ยจั๊กจั่นสีเขียว!$G$5:$G$80)</f>
        <v>58</v>
      </c>
      <c r="AI47" s="549">
        <f>SUMIF(หอยเชอรี่!$B$5:$B$81,ทดสอบ!$E47,หอยเชอรี่!$G$5:$G$81)</f>
        <v>0</v>
      </c>
      <c r="AJ47" s="549">
        <f>SUMIF(โรคใบสีส้ม!$B$5:$B$77,ทดสอบ!$E47,โรคใบสีส้ม!$G$5:$G$77)</f>
        <v>0</v>
      </c>
      <c r="AK47" s="563">
        <f t="shared" si="85"/>
        <v>76.25</v>
      </c>
      <c r="AL47" s="549">
        <f>SUMIF(หนอนหัวดำ!$B$6:$B$75,ทดสอบ!$E47,หนอนหัวดำ!$M$6:$M$75)</f>
        <v>38.72</v>
      </c>
      <c r="AM47" s="517">
        <f>SUMIF(แมลงดำหนาม!$B$6:$B$75,ทดสอบ!$E47,แมลงดำหนาม!$M$6:$M$75)</f>
        <v>1</v>
      </c>
      <c r="AN47" s="549">
        <f>SUMIF('ด้วงแรด มะพร้าว'!$B$6:$B$75,ทดสอบ!$E47,'ด้วงแรด มะพร้าว'!$I$6:$I$75)</f>
        <v>0</v>
      </c>
      <c r="AO47" s="549">
        <f>SUMIF(ด้วงงวง!$B$6:$B$75,ทดสอบ!$E47,ด้วงงวง!$I$6:$I$75)</f>
        <v>0</v>
      </c>
      <c r="AP47" s="549">
        <f>SUMIF(ไรสี่ขามะพร้าว!$B$6:$B$75,ทดสอบ!$E47,ไรสี่ขามะพร้าว!$I$6:$I$75)</f>
        <v>0</v>
      </c>
      <c r="AQ47" s="549">
        <f>SUMIF(หนอนพาราซา!$C$6:$C$67,ทดสอบ!$E47,หนอนพาราซา!$J$6:$J$67)</f>
        <v>0</v>
      </c>
      <c r="AR47" s="549">
        <f>SUMIF(หนอนกินใบมะพร้าว!$C$6:$C$67,ทดสอบ!$E47,หนอนกินใบมะพร้าว!$J$6:$J$67)</f>
        <v>0</v>
      </c>
      <c r="AS47" s="565">
        <f t="shared" si="86"/>
        <v>39.72</v>
      </c>
      <c r="AT47" s="549">
        <f>SUMIF('ด้วงแรด ปาล์ม'!$B$5:$B$73,ทดสอบ!$E47,'ด้วงแรด ปาล์ม'!$F$5:$F$73)</f>
        <v>0</v>
      </c>
      <c r="AU47" s="549">
        <f>SUMIF(หนอนปลอกเล็ก!$B$5:$B$73,ทดสอบ!$E47,หนอนปลอกเล็ก!$F$5:$F$73)</f>
        <v>0</v>
      </c>
      <c r="AV47" s="549">
        <f>SUMIF(ด้วงกุหลาบ!$B$5:$B$73,ทดสอบ!$E47,ด้วงกุหลาบ!$F$5:$F$73)</f>
        <v>0</v>
      </c>
      <c r="AW47" s="549">
        <f>SUMIF(โรคทะลายเน่า!$B$5:$B$73,ทดสอบ!$E47,โรคทะลายเน่า!$F$5:$F$73)</f>
        <v>0</v>
      </c>
      <c r="AX47" s="549">
        <f>SUMIF(โรคลำต้นเน่า!$B$5:$B$73,ทดสอบ!$E47,โรคลำต้นเน่า!$F$5:$F$73)</f>
        <v>0</v>
      </c>
      <c r="AY47" s="549">
        <f>SUMIF('โรคใบจุด ปาล์ม'!$B$5:$B$73,ทดสอบ!$E47,'โรคใบจุด ปาล์ม'!$F$5:$F$73)</f>
        <v>0</v>
      </c>
      <c r="AZ47" s="549">
        <f>SUMIF(โรคก้านทางใบเน่า!$C$5:$C$71,ทดสอบ!$E47,โรคก้านทางใบเน่า!$G$5:$G$71)</f>
        <v>0</v>
      </c>
      <c r="BA47" s="549">
        <f>SUMIF(หนอนหน้าแมว!$B$5:$B$73,ทดสอบ!$E47,หนอนหน้าแมว!$F$5:$F$73)</f>
        <v>0</v>
      </c>
      <c r="BB47" s="551">
        <f>SUMIF('หนอนหัวดำ ปาล์ม'!$B$5:$B$73,ทดสอบ!$E47,'หนอนหัวดำ ปาล์ม'!$F$5:$F$73)</f>
        <v>0</v>
      </c>
      <c r="BC47" s="549">
        <f>SUMIF('โรคใบจุดสาหร่าย ปาล์ม'!$B$5:$B$73,ทดสอบ!$E47,'โรคใบจุดสาหร่าย ปาล์ม'!$F$5:$F$73)</f>
        <v>0</v>
      </c>
      <c r="BD47" s="567">
        <f t="shared" si="87"/>
        <v>0</v>
      </c>
      <c r="BE47" s="549">
        <f>SUMIF(โรครากขาว!$B$5:$B$72,ทดสอบ!$E47,โรครากขาว!$F$5:$F$72)</f>
        <v>0</v>
      </c>
      <c r="BF47" s="549">
        <f>SUMIF(โรคใบร่วงยางพาราชนิดใหม่!$B$5:$B$72,ทดสอบ!$E47,โรคใบร่วงยางพาราชนิดใหม่!$F$5:$F$72)</f>
        <v>0</v>
      </c>
      <c r="BG47" s="549">
        <f>SUMIF(โรคใบร่วงยางพารา!$B$5:$B$72,ทดสอบ!$E47,โรคใบร่วงยางพารา!$F$5:$F$72)</f>
        <v>0</v>
      </c>
      <c r="BH47" s="549">
        <f>SUMIF(โรคราแป้งยางพารา!$B$5:$B$72,ทดสอบ!$E47,โรคราแป้งยางพารา!$F$5:$F$72)</f>
        <v>0</v>
      </c>
      <c r="BI47" s="551">
        <f>SUMIF(โรคเส้นดำยางพารา!$B$5:$B$72,ทดสอบ!$E47,โรคเส้นดำยางพารา!$F$5:$F$72)</f>
        <v>0</v>
      </c>
      <c r="BJ47" s="549">
        <f>SUMIF(โรคหน้ายางแห้ง!$B$5:$B$72,ทดสอบ!$E47,โรคหน้ายางแห้ง!$F$5:$F$72)</f>
        <v>0</v>
      </c>
      <c r="BK47" s="568">
        <f t="shared" si="88"/>
        <v>0</v>
      </c>
      <c r="BL47" s="549">
        <f>SUMIF(โรคราสนิม!$C$5:$C$64,ทดสอบ!$E47,โรคราสนิม!$G$5:$G$64)</f>
        <v>0</v>
      </c>
      <c r="BM47" s="549">
        <f>SUMIF(หนอนกาแฟสีแดง!$C$5:$C$64,ทดสอบ!$E47,หนอนกาแฟสีแดง!$G$5:$G$64)</f>
        <v>0</v>
      </c>
      <c r="BN47" s="549">
        <v>0</v>
      </c>
      <c r="BO47" s="549">
        <f ca="1">SUMIF(หนอนเจาะกิ่งลำต้น!$C$5:$C501,ทดสอบ!$E47,หนอนเจาะกิ่งลำต้น!$G$5:$G$64)</f>
        <v>0</v>
      </c>
      <c r="BP47" s="551">
        <f>SUMIF(มอดเจาะเมล็ดกาแฟ!$C$5:$C$64,ทดสอบ!$E47,มอดเจาะเมล็ดกาแฟ!$G$5:$G$64)</f>
        <v>0</v>
      </c>
      <c r="BQ47" s="549">
        <f>SUMIF('ด้วงหนวดยาว (กาแฟ)'!$C$5:$C$64,ทดสอบ!$E47,'ด้วงหนวดยาว (กาแฟ)'!$G$5:$G$64)</f>
        <v>0</v>
      </c>
      <c r="BR47" s="549">
        <f>SUMIF(มอดเจาะผลกาแฟ!$C$5:$C$64,ทดสอบ!$E47,มอดเจาะผลกาแฟ!$G$5:$G$64)</f>
        <v>0</v>
      </c>
      <c r="BS47" s="570">
        <f t="shared" ca="1" si="89"/>
        <v>0</v>
      </c>
      <c r="BT47" s="549">
        <f>SUMIF(เพลี้ยแป้งมัน!$B$5:$B$59,ทดสอบ!$E47,เพลี้ยแป้งมัน!$H$5:$H$59)</f>
        <v>1</v>
      </c>
      <c r="BU47" s="551">
        <f>SUMIF('โรคใบไหม้ (มัน)'!$B$5:$B$58,ทดสอบ!$E47,'โรคใบไหม้ (มัน)'!$H$5:$H$58)</f>
        <v>0</v>
      </c>
      <c r="BV47" s="549">
        <f>SUMIF(ไรแดง!$B$5:$B$59,ทดสอบ!$E47,ไรแดง!$H$5:$H$59)</f>
        <v>0</v>
      </c>
      <c r="BW47" s="549"/>
      <c r="BX47" s="549"/>
      <c r="BY47" s="549"/>
      <c r="BZ47" s="549"/>
      <c r="CA47" s="549"/>
      <c r="CB47" s="549">
        <f>SUMIF(โรคโคนเน่าหัวเน่า!$B$5:$B$59,ทดสอบ!$E47,โรคโคนเน่าหัวเน่า!$H$5:$H$59)</f>
        <v>0</v>
      </c>
      <c r="CC47" s="549"/>
      <c r="CD47" s="549">
        <f>SUMIF(โรคพุ่มแจ้!$B$5:$B$58,ทดสอบ!$E47,โรคพุ่มแจ้!$H$5:$H$58)</f>
        <v>0</v>
      </c>
      <c r="CE47" s="549">
        <f>SUMIF(โรคใบด่างมันสำปะหลัง!$B$5:$B$59,ทดสอบ!$E47,โรคใบด่างมันสำปะหลัง!$H$5:$H$59)</f>
        <v>33661.35</v>
      </c>
      <c r="CF47" s="563">
        <f t="shared" si="90"/>
        <v>33662.35</v>
      </c>
      <c r="CG47" s="549">
        <f>SUMIF(หนอนกออ้อย!$B$5:$B$48,ทดสอบ!$E47,หนอนกออ้อย!$G$5:$G$48)</f>
        <v>0</v>
      </c>
      <c r="CH47" s="549">
        <f>SUMIF('ด้วงหนวดยาว อ้อย'!$B$5:$B$48,ทดสอบ!$E47,'ด้วงหนวดยาว อ้อย'!$G$5:$G$48)</f>
        <v>0</v>
      </c>
      <c r="CI47" s="549"/>
      <c r="CJ47" s="549"/>
      <c r="CK47" s="549"/>
      <c r="CL47" s="549"/>
      <c r="CM47" s="549"/>
      <c r="CN47" s="549"/>
      <c r="CO47" s="549"/>
      <c r="CP47" s="549"/>
      <c r="CQ47" s="549"/>
      <c r="CR47" s="549"/>
      <c r="CS47" s="549">
        <f>SUMIF('โรคแส้ดำ อ้อย '!$B$5:$B$48,ทดสอบ!$E47,'โรคแส้ดำ อ้อย '!$G$5:$G$48)</f>
        <v>0</v>
      </c>
      <c r="CT47" s="549">
        <f>SUMIF('โรคใบขาว อ้อย'!$B$5:$B$48,ทดสอบ!$E47,'โรคใบขาว อ้อย'!$G$5:$G$48)</f>
        <v>0</v>
      </c>
      <c r="CU47" s="549"/>
      <c r="CV47" s="565">
        <f t="shared" si="91"/>
        <v>0</v>
      </c>
      <c r="CW47" s="549"/>
      <c r="CX47" s="549">
        <f>SUMIF('หนอนกระทู้ข้าวโพดลายจุด (FAW)'!$B$5:$B$54,ทดสอบ!$E47,'หนอนกระทู้ข้าวโพดลายจุด (FAW)'!$F$5:$F$54)</f>
        <v>0</v>
      </c>
      <c r="CY47" s="549">
        <f>SUMIF(โรคฝักเน่า!$C$5:$C$57,ทดสอบ!$E47,โรคฝักเน่า!$G$5:$G$57)</f>
        <v>0</v>
      </c>
      <c r="CZ47" s="549"/>
      <c r="DA47" s="549"/>
      <c r="DB47" s="549"/>
      <c r="DC47" s="549"/>
      <c r="DD47" s="549"/>
      <c r="DE47" s="549"/>
      <c r="DF47" s="572">
        <f t="shared" si="92"/>
        <v>0</v>
      </c>
      <c r="DG47" s="549">
        <f>SUMIF(โรคเหี่ยว!$B$5:$B$65,ทดสอบ!$E47,โรคเหี่ยว!$E$5:$E$65)</f>
        <v>0</v>
      </c>
      <c r="DH47" s="549"/>
      <c r="DI47" s="549"/>
      <c r="DJ47" s="549"/>
      <c r="DK47" s="549"/>
      <c r="DL47" s="574">
        <f t="shared" si="93"/>
        <v>0</v>
      </c>
      <c r="DM47" s="549"/>
      <c r="DN47" s="549"/>
      <c r="DO47" s="549"/>
      <c r="DP47" s="549"/>
      <c r="DQ47" s="549"/>
      <c r="DR47" s="550">
        <f t="shared" si="94"/>
        <v>0</v>
      </c>
      <c r="DS47" s="549"/>
      <c r="DT47" s="549"/>
      <c r="DU47" s="549">
        <f>SUMIF('เพลี้ยไฟ ทุเรียน'!$B$5:$B$81,ทดสอบ!$E47,'เพลี้ยไฟ ทุเรียน'!$F$5:$F$81)</f>
        <v>0</v>
      </c>
      <c r="DV47" s="549">
        <f>SUMIF('เพลี้ยแป้ง ทุเรียน'!$B$5:$B$81,ทดสอบ!$E47,'เพลี้ยแป้ง ทุเรียน'!$F$5:$F$81)</f>
        <v>0</v>
      </c>
      <c r="DW47" s="549">
        <f>SUMIF(เพลี้ยไก่แจ้ทุเรียน!$B$5:$B$81,ทดสอบ!$E47,เพลี้ยไก่แจ้ทุเรียน!$F$5:$F$81)</f>
        <v>0</v>
      </c>
      <c r="DX47" s="549">
        <f>SUMIF(เพลี้ยหอยเกล็ด!$B$5:$B$81,ทดสอบ!$E47,เพลี้ยหอยเกล็ด!$F$5:$F$81)</f>
        <v>0</v>
      </c>
      <c r="DY47" s="549">
        <f>SUMIF(เพลี้ยจั๊กจั่นฝอย!$B$5:$B$81,ทดสอบ!$E47,เพลี้ยจั๊กจั่นฝอย!$F$5:$F$81)</f>
        <v>0</v>
      </c>
      <c r="DZ47" s="549">
        <f>SUMIF(หนอนเจาะเมล็ดทุเรียน!$B$5:$B$81,ทดสอบ!$E47,หนอนเจาะเมล็ดทุเรียน!$F$5:$F$81)</f>
        <v>0</v>
      </c>
      <c r="EA47" s="549">
        <f>SUMIF(ไรแดงทุเรียน!$B$5:$B$81,ทดสอบ!$E47,ไรแดงทุเรียน!$F$5:$F$81)</f>
        <v>0</v>
      </c>
      <c r="EB47" s="549"/>
      <c r="EC47" s="549">
        <f>SUMIF(โรครากเน่าโคนเน่า!$B$5:$B$81,ทดสอบ!$E47,โรครากเน่าโคนเน่า!$F$5:$F$81)</f>
        <v>0</v>
      </c>
      <c r="ED47" s="549">
        <f>SUMIF('โรคราดำ ทุเรียน'!$B$5:$B$81,ทดสอบ!$E47,'โรคราดำ ทุเรียน'!$F$5:$F$81)</f>
        <v>0</v>
      </c>
      <c r="EE47" s="549"/>
      <c r="EF47" s="549">
        <f>SUMIF(โรคผลเน่า!$B$6:$B$82,ทดสอบ!$E47,โรคผลเน่า!$F$6:$F$82)</f>
        <v>0</v>
      </c>
      <c r="EG47" s="549">
        <f>SUMIF(โรคราสีชมพู!$B$5:$B$81,ทดสอบ!$E47,โรคราสีชมพู!$F$5:$F$81)</f>
        <v>0</v>
      </c>
      <c r="EH47" s="549">
        <f>SUMIF(โรคใบติดหรือใบไหม้!$B$5:$B$81,ทดสอบ!$E47,โรคใบติดหรือใบไหม้!$F$5:$F$81)</f>
        <v>0</v>
      </c>
      <c r="EI47" s="549"/>
      <c r="EJ47" s="549">
        <f>SUMIF('โรคใบจุดสาหร่าย (durian)'!$B$5:$B$81,ทดสอบ!$E47,'โรคใบจุดสาหร่าย (durian)'!$F$5:$F$81)</f>
        <v>0</v>
      </c>
      <c r="EK47" s="549">
        <f>SUMIF(มอดเจาะลำต้นทุเรียน!$B$5:$B$81,ทดสอบ!$E47,มอดเจาะลำต้นทุเรียน!$F$5:$F$81)</f>
        <v>0</v>
      </c>
      <c r="EL47" s="549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549">
        <f>SUMIF(หนอนกินใบทุเรียน!$B$5:$B$81,ทดสอบ!$E47,หนอนกินใบทุเรียน!$F$5:$F$81)</f>
        <v>0</v>
      </c>
      <c r="EN47" s="549">
        <f>SUMIF(โรคกิ่งแห้งทุเรียน!$B$5:$B$81,ทดสอบ!$E47,โรคกิ่งแห้งทุเรียน!$F$5:$F$81)</f>
        <v>0</v>
      </c>
      <c r="EO47" s="551">
        <f>SUMIF(โรคแอนแทรกโนสทุเรียน!$B$5:$B$81,ทดสอบ!$E47,โรคแอนแทรกโนสทุเรียน!$F$5:$F$81)</f>
        <v>0</v>
      </c>
      <c r="EP47" s="549">
        <f>SUMIF(หนอนเจาะผล!$B$5:$B$81,ทดสอบ!$E47,หนอนเจาะผล!$F$5:$F$81)</f>
        <v>0</v>
      </c>
      <c r="EQ47" s="563">
        <f t="shared" ca="1" si="95"/>
        <v>0</v>
      </c>
      <c r="ER47" s="549"/>
      <c r="ES47" s="549">
        <f>SUMIF('เพลี้ยไฟ (เงาะ)'!$B$5:$B$76,ทดสอบ!$E47,'เพลี้ยไฟ (เงาะ)'!$F$5:$F$76)</f>
        <v>0</v>
      </c>
      <c r="ET47" s="517">
        <f>SUMIF('เพลี้ยแป้ง (เงาะ)'!$B$5:$B$75,ทดสอบ!$E47,'เพลี้ยแป้ง (เงาะ)'!$F$5:$F$75)</f>
        <v>0</v>
      </c>
      <c r="EU47" s="549">
        <f>SUMIF(หนอนคืบกินใบ!$B$5:$B$75,ทดสอบ!$E47,หนอนคืบกินใบ!$F$5:$F$75)</f>
        <v>0</v>
      </c>
      <c r="EV47" s="549">
        <f>SUMIF('โรคราแป้ง (เงาะ)'!$B$5:$B$75,ทดสอบ!$E47,'โรคราแป้ง (เงาะ)'!$F$5:$F$75)</f>
        <v>0</v>
      </c>
      <c r="EW47" s="549"/>
      <c r="EX47" s="549">
        <f>SUMIF('โรคขอบใบแห้ง (เงาะ)'!$B$5:$B$76,ทดสอบ!$E47,'โรคขอบใบแห้ง (เงาะ)'!$F$5:$F$76)</f>
        <v>0</v>
      </c>
      <c r="EY47" s="549">
        <f>SUMIF(หนอนกินช่อดอก!$B$5:$B$76,ทดสอบ!$E47,หนอนกินช่อดอก!$F$5:$F$76)</f>
        <v>0</v>
      </c>
      <c r="EZ47" s="549">
        <f>SUMIF('โรคใบจุดสาหร่าย(เงาะ)'!$B$5:$B$75,ทดสอบ!$E47,'โรคใบจุดสาหร่าย(เงาะ)'!$F$5:$F$75)</f>
        <v>0</v>
      </c>
      <c r="FA47" s="567">
        <f t="shared" si="96"/>
        <v>0</v>
      </c>
      <c r="FB47" s="549">
        <f>SUMIF('เพลี้ยไฟ (mangosteen)'!$B$5:$B$69,ทดสอบ!$E47,'เพลี้ยไฟ (mangosteen)'!$F$5:$F$69)</f>
        <v>0</v>
      </c>
      <c r="FC47" s="549">
        <f>SUMIF(หนอนชอนใบ!$B$5:$B$69,ทดสอบ!$E47,หนอนชอนใบ!$F$5:$F$69)</f>
        <v>0</v>
      </c>
      <c r="FD47" s="549">
        <f>SUMIF(หนอนกินใบ!$B$5:$B$69,ทดสอบ!$E47,หนอนกินใบ!$F$5:$F$69)</f>
        <v>0</v>
      </c>
      <c r="FE47" s="549">
        <f>SUMIF('ไรแดง(มังคุด)'!$B$5:$B$76,ทดสอบ!$E47,'ไรแดง(มังคุด)'!$F$5:$F$76)</f>
        <v>0</v>
      </c>
      <c r="FF47" s="549">
        <f>SUMIF(โรคแอนแทรคโนส!$B$5:$B$76,ทดสอบ!$E47,โรคแอนแทรคโนส!$F$5:$F$76)</f>
        <v>0</v>
      </c>
      <c r="FG47" s="549">
        <f>SUMIF('โรคใบจุดสาหร่าย (mangosteen)'!$B$5:$B$69,ทดสอบ!$E47,'โรคใบจุดสาหร่าย (mangosteen)'!$F$5:$F$69)</f>
        <v>0</v>
      </c>
      <c r="FH47" s="549">
        <f>SUMIF(โรคใบแห้งและขอบใบแห้ง!$B$5:$B$76,ทดสอบ!$E47,โรคใบแห้งและขอบใบแห้ง!$F$5:$F$76)</f>
        <v>0</v>
      </c>
      <c r="FI47" s="549">
        <f>SUMIF(เพลี้ยแป้ง!$B$5:$B$76,ทดสอบ!$E47,เพลี้ยแป้ง!$F$5:$F$76)</f>
        <v>0</v>
      </c>
      <c r="FJ47" s="549">
        <f>SUMIF('โรคใบจุด (mangosteen)'!$B$5:$B$69,ทดสอบ!$E47,'โรคใบจุด (mangosteen)'!$F$5:$F$69)</f>
        <v>0</v>
      </c>
      <c r="FK47" s="576">
        <f t="shared" si="97"/>
        <v>0</v>
      </c>
      <c r="FL47" s="549">
        <f>SUMIF(โรคพุ่มไม้กวาด!$B$5:$B$79,ทดสอบ!$E47,โรคพุ่มไม้กวาด!$F$5:$F$79)</f>
        <v>0</v>
      </c>
      <c r="FM47" s="549">
        <f>SUMIF('เพลี้ยแป้ง (ลำไย)'!$B$5:$B$76,ทดสอบ!$E47,'เพลี้ยแป้ง (ลำไย)'!$F$5:$F$76)</f>
        <v>0</v>
      </c>
      <c r="FN47" s="549">
        <f>SUMIF('โรคราดำ (ลำไย)'!$B$5:$B$79,ทดสอบ!$E47,'โรคราดำ (ลำไย)'!$F$5:$F$79)</f>
        <v>0</v>
      </c>
      <c r="FO47" s="549">
        <f>SUMIF('หนอนคืบกินใบ (ลำไย)'!$B$5:$B$76,ทดสอบ!$E47,'หนอนคืบกินใบ (ลำไย)'!$F$5:$F$76)</f>
        <v>0</v>
      </c>
      <c r="FP47" s="549">
        <f>SUMIF(ไรกำมะหยี่!$B$5:$B$79,ทดสอบ!$E47,ไรกำมะหยี่!$F$5:$F$79)</f>
        <v>0</v>
      </c>
      <c r="FQ47" s="549">
        <f>SUMIF(หนอนม้วนใบ!$B$5:$B$79,ทดสอบ!$E47,หนอนม้วนใบ!$F$5:$F$79)</f>
        <v>0</v>
      </c>
      <c r="FR47" s="549">
        <f>SUMIF(หนอนเจาะกิ่งและลำต้น!$B$5:$B$80,ทดสอบ!$E47,หนอนเจาะกิ่งและลำต้น!$F$5:$F$80)</f>
        <v>0</v>
      </c>
      <c r="FS47" s="549">
        <f>SUMIF(เพลี้ยไฟลำไย!$B$5:$B$76,ทดสอบ!$E47,เพลี้ยไฟลำไย!$F$5:$F$76)</f>
        <v>0</v>
      </c>
      <c r="FT47" s="549">
        <f>SUMIF(หนอนกินดอกลำไย!$B$5:$B$76,ทดสอบ!$E47,หนอนกินดอกลำไย!$F$5:$F$76)</f>
        <v>0</v>
      </c>
      <c r="FU47" s="549">
        <f>SUMIF(มวนลำไย!$B$5:$B$79,ทดสอบ!$E47,มวนลำไย!$F$5:$F$79)</f>
        <v>0</v>
      </c>
      <c r="FV47" s="578">
        <f t="shared" si="98"/>
        <v>0</v>
      </c>
      <c r="FW47" s="550">
        <f t="shared" ca="1" si="99"/>
        <v>33778.32</v>
      </c>
      <c r="FX47" s="353">
        <f t="shared" ca="1" si="100"/>
        <v>33778.32</v>
      </c>
      <c r="FY47" s="319">
        <f t="shared" ca="1" si="31"/>
        <v>0</v>
      </c>
    </row>
    <row r="48" spans="1:181" s="116" customFormat="1" x14ac:dyDescent="0.55000000000000004">
      <c r="A48" s="303">
        <v>0</v>
      </c>
      <c r="B48" s="303" t="s">
        <v>310</v>
      </c>
      <c r="C48" s="303" t="s">
        <v>310</v>
      </c>
      <c r="D48" s="277" t="s">
        <v>305</v>
      </c>
      <c r="E48" s="278"/>
      <c r="F48" s="299">
        <f ca="1">SUBTOTAL(2,$D$49:$D$57)</f>
        <v>4</v>
      </c>
      <c r="G48" s="300" t="s">
        <v>4</v>
      </c>
      <c r="H48" s="300"/>
      <c r="I48" s="294"/>
      <c r="J48" s="290"/>
      <c r="K48" s="547">
        <f>SUM(K49:K57)</f>
        <v>0</v>
      </c>
      <c r="L48" s="547">
        <f t="shared" ref="L48:AJ48" si="101">SUM(L49:L57)</f>
        <v>0</v>
      </c>
      <c r="M48" s="547">
        <f t="shared" si="101"/>
        <v>43</v>
      </c>
      <c r="N48" s="547">
        <f t="shared" si="101"/>
        <v>0</v>
      </c>
      <c r="O48" s="547">
        <f t="shared" si="101"/>
        <v>0</v>
      </c>
      <c r="P48" s="547">
        <f t="shared" si="101"/>
        <v>0</v>
      </c>
      <c r="Q48" s="547">
        <f t="shared" si="101"/>
        <v>0</v>
      </c>
      <c r="R48" s="547">
        <f t="shared" si="101"/>
        <v>0</v>
      </c>
      <c r="S48" s="547">
        <f t="shared" si="101"/>
        <v>0</v>
      </c>
      <c r="T48" s="547">
        <f t="shared" si="101"/>
        <v>0</v>
      </c>
      <c r="U48" s="547">
        <f t="shared" si="101"/>
        <v>0</v>
      </c>
      <c r="V48" s="547">
        <f t="shared" si="101"/>
        <v>0</v>
      </c>
      <c r="W48" s="547">
        <f t="shared" si="101"/>
        <v>0</v>
      </c>
      <c r="X48" s="547">
        <f t="shared" si="101"/>
        <v>0</v>
      </c>
      <c r="Y48" s="547">
        <f t="shared" si="101"/>
        <v>0</v>
      </c>
      <c r="Z48" s="547">
        <f t="shared" si="101"/>
        <v>0</v>
      </c>
      <c r="AA48" s="547">
        <f t="shared" si="101"/>
        <v>0</v>
      </c>
      <c r="AB48" s="547">
        <f t="shared" si="101"/>
        <v>0</v>
      </c>
      <c r="AC48" s="547">
        <f t="shared" si="101"/>
        <v>0</v>
      </c>
      <c r="AD48" s="547">
        <f t="shared" si="101"/>
        <v>0</v>
      </c>
      <c r="AE48" s="547">
        <f t="shared" si="101"/>
        <v>185</v>
      </c>
      <c r="AF48" s="547">
        <f t="shared" si="101"/>
        <v>0</v>
      </c>
      <c r="AG48" s="547">
        <f t="shared" si="101"/>
        <v>0</v>
      </c>
      <c r="AH48" s="547">
        <f t="shared" si="101"/>
        <v>0</v>
      </c>
      <c r="AI48" s="547">
        <f t="shared" si="101"/>
        <v>0</v>
      </c>
      <c r="AJ48" s="547">
        <f t="shared" si="101"/>
        <v>0</v>
      </c>
      <c r="AK48" s="547">
        <f>SUM(AK49:AK57)</f>
        <v>228</v>
      </c>
      <c r="AL48" s="547">
        <f t="shared" ref="AL48:AR48" si="102">SUM(AL49:AL57)</f>
        <v>94.75</v>
      </c>
      <c r="AM48" s="547">
        <f t="shared" si="102"/>
        <v>2.5</v>
      </c>
      <c r="AN48" s="547">
        <f t="shared" si="102"/>
        <v>104.75</v>
      </c>
      <c r="AO48" s="547">
        <f t="shared" si="102"/>
        <v>81.75</v>
      </c>
      <c r="AP48" s="547">
        <f t="shared" si="102"/>
        <v>120</v>
      </c>
      <c r="AQ48" s="547">
        <f t="shared" si="102"/>
        <v>0</v>
      </c>
      <c r="AR48" s="547">
        <f t="shared" si="102"/>
        <v>0</v>
      </c>
      <c r="AS48" s="547">
        <f>SUM(AS49:AS57)</f>
        <v>403.75</v>
      </c>
      <c r="AT48" s="547">
        <f t="shared" ref="AT48:CD48" si="103">SUM(AT49:AT57)</f>
        <v>5</v>
      </c>
      <c r="AU48" s="547">
        <f t="shared" si="103"/>
        <v>0</v>
      </c>
      <c r="AV48" s="547">
        <f t="shared" si="103"/>
        <v>2</v>
      </c>
      <c r="AW48" s="547">
        <f t="shared" si="103"/>
        <v>0</v>
      </c>
      <c r="AX48" s="547">
        <f t="shared" si="103"/>
        <v>0</v>
      </c>
      <c r="AY48" s="547">
        <f t="shared" si="103"/>
        <v>0</v>
      </c>
      <c r="AZ48" s="547">
        <f t="shared" si="103"/>
        <v>0</v>
      </c>
      <c r="BA48" s="547">
        <f t="shared" si="103"/>
        <v>50</v>
      </c>
      <c r="BB48" s="547">
        <f t="shared" si="103"/>
        <v>0</v>
      </c>
      <c r="BC48" s="547">
        <f t="shared" si="103"/>
        <v>0</v>
      </c>
      <c r="BD48" s="547">
        <f>SUM(BD49:BD57)</f>
        <v>57</v>
      </c>
      <c r="BE48" s="547">
        <f t="shared" ref="BE48:BJ48" si="104">SUM(BE49:BE57)</f>
        <v>0</v>
      </c>
      <c r="BF48" s="547">
        <f t="shared" si="104"/>
        <v>0</v>
      </c>
      <c r="BG48" s="547">
        <f t="shared" si="104"/>
        <v>0</v>
      </c>
      <c r="BH48" s="547">
        <f t="shared" si="104"/>
        <v>0</v>
      </c>
      <c r="BI48" s="547">
        <f t="shared" si="104"/>
        <v>0</v>
      </c>
      <c r="BJ48" s="547">
        <f t="shared" si="104"/>
        <v>0</v>
      </c>
      <c r="BK48" s="547">
        <f>SUM(BK49:BK57)</f>
        <v>0</v>
      </c>
      <c r="BL48" s="547">
        <f t="shared" ref="BL48:BR48" si="105">SUM(BL49:BL57)</f>
        <v>0</v>
      </c>
      <c r="BM48" s="547">
        <f t="shared" si="105"/>
        <v>0</v>
      </c>
      <c r="BN48" s="547"/>
      <c r="BO48" s="547">
        <f t="shared" ca="1" si="105"/>
        <v>0</v>
      </c>
      <c r="BP48" s="547">
        <f t="shared" si="105"/>
        <v>0</v>
      </c>
      <c r="BQ48" s="547">
        <f t="shared" si="105"/>
        <v>0</v>
      </c>
      <c r="BR48" s="547">
        <f t="shared" si="105"/>
        <v>0</v>
      </c>
      <c r="BS48" s="547">
        <f ca="1">SUM(BS49:BS57)</f>
        <v>0</v>
      </c>
      <c r="BT48" s="547">
        <f t="shared" si="103"/>
        <v>0</v>
      </c>
      <c r="BU48" s="548">
        <f t="shared" si="103"/>
        <v>289</v>
      </c>
      <c r="BV48" s="547">
        <f t="shared" si="103"/>
        <v>0</v>
      </c>
      <c r="BW48" s="547">
        <f t="shared" si="103"/>
        <v>0</v>
      </c>
      <c r="BX48" s="547">
        <f t="shared" si="103"/>
        <v>0</v>
      </c>
      <c r="BY48" s="547">
        <f t="shared" si="103"/>
        <v>0</v>
      </c>
      <c r="BZ48" s="547">
        <f t="shared" si="103"/>
        <v>0</v>
      </c>
      <c r="CA48" s="547">
        <f t="shared" si="103"/>
        <v>0</v>
      </c>
      <c r="CB48" s="547">
        <f t="shared" si="103"/>
        <v>0</v>
      </c>
      <c r="CC48" s="547"/>
      <c r="CD48" s="547">
        <f t="shared" si="103"/>
        <v>0</v>
      </c>
      <c r="CE48" s="547">
        <f>SUM(CE49:CE57)</f>
        <v>58336.17</v>
      </c>
      <c r="CF48" s="547">
        <f>SUM(CF49:CF57)</f>
        <v>58625.17</v>
      </c>
      <c r="CG48" s="547">
        <f t="shared" ref="CG48:CU48" si="106">SUM(CG49:CG57)</f>
        <v>0</v>
      </c>
      <c r="CH48" s="547">
        <f t="shared" si="106"/>
        <v>0</v>
      </c>
      <c r="CI48" s="547">
        <f t="shared" si="106"/>
        <v>0</v>
      </c>
      <c r="CJ48" s="547">
        <f t="shared" si="106"/>
        <v>0</v>
      </c>
      <c r="CK48" s="547">
        <f t="shared" si="106"/>
        <v>0</v>
      </c>
      <c r="CL48" s="547">
        <f t="shared" si="106"/>
        <v>0</v>
      </c>
      <c r="CM48" s="547">
        <f t="shared" si="106"/>
        <v>0</v>
      </c>
      <c r="CN48" s="547">
        <f t="shared" si="106"/>
        <v>0</v>
      </c>
      <c r="CO48" s="547">
        <f t="shared" si="106"/>
        <v>0</v>
      </c>
      <c r="CP48" s="547">
        <f t="shared" si="106"/>
        <v>0</v>
      </c>
      <c r="CQ48" s="547">
        <f t="shared" si="106"/>
        <v>0</v>
      </c>
      <c r="CR48" s="547">
        <f t="shared" si="106"/>
        <v>0</v>
      </c>
      <c r="CS48" s="547">
        <f t="shared" si="106"/>
        <v>0</v>
      </c>
      <c r="CT48" s="547">
        <f t="shared" si="106"/>
        <v>0</v>
      </c>
      <c r="CU48" s="547">
        <f t="shared" si="106"/>
        <v>0</v>
      </c>
      <c r="CV48" s="547">
        <f>SUM(CV49:CV57)</f>
        <v>0</v>
      </c>
      <c r="CW48" s="547">
        <f t="shared" ref="CW48:DK48" si="107">SUM(CW49:CW57)</f>
        <v>0</v>
      </c>
      <c r="CX48" s="547">
        <f t="shared" si="107"/>
        <v>0</v>
      </c>
      <c r="CY48" s="547">
        <f t="shared" si="107"/>
        <v>0</v>
      </c>
      <c r="CZ48" s="547">
        <f t="shared" si="107"/>
        <v>0</v>
      </c>
      <c r="DA48" s="547">
        <f t="shared" si="107"/>
        <v>0</v>
      </c>
      <c r="DB48" s="547">
        <f t="shared" si="107"/>
        <v>0</v>
      </c>
      <c r="DC48" s="547">
        <f t="shared" si="107"/>
        <v>0</v>
      </c>
      <c r="DD48" s="547">
        <f t="shared" si="107"/>
        <v>0</v>
      </c>
      <c r="DE48" s="547">
        <f t="shared" si="107"/>
        <v>0</v>
      </c>
      <c r="DF48" s="547">
        <f>SUM(DF49:DF57)</f>
        <v>0</v>
      </c>
      <c r="DG48" s="547">
        <f t="shared" si="107"/>
        <v>0</v>
      </c>
      <c r="DH48" s="547">
        <f t="shared" si="107"/>
        <v>0</v>
      </c>
      <c r="DI48" s="547">
        <f t="shared" ref="DI48:DJ48" si="108">SUM(DI49:DI57)</f>
        <v>0</v>
      </c>
      <c r="DJ48" s="547">
        <f t="shared" si="108"/>
        <v>0</v>
      </c>
      <c r="DK48" s="547">
        <f t="shared" si="107"/>
        <v>0</v>
      </c>
      <c r="DL48" s="547">
        <f>SUM(DL49:DL57)</f>
        <v>0</v>
      </c>
      <c r="DM48" s="547">
        <f t="shared" ref="DM48:DO48" si="109">SUM(DM49:DM57)</f>
        <v>0</v>
      </c>
      <c r="DN48" s="547">
        <f t="shared" si="109"/>
        <v>0</v>
      </c>
      <c r="DO48" s="547">
        <f t="shared" si="109"/>
        <v>0</v>
      </c>
      <c r="DP48" s="547">
        <f t="shared" ref="DP48:DQ48" si="110">SUM(DP49:DP57)</f>
        <v>0</v>
      </c>
      <c r="DQ48" s="547">
        <f t="shared" si="110"/>
        <v>0</v>
      </c>
      <c r="DR48" s="547">
        <f>SUM(DR49:DR57)</f>
        <v>0</v>
      </c>
      <c r="DS48" s="547">
        <f t="shared" ref="DS48:EP48" si="111">SUM(DS49:DS57)</f>
        <v>0</v>
      </c>
      <c r="DT48" s="547">
        <f t="shared" si="111"/>
        <v>0</v>
      </c>
      <c r="DU48" s="547">
        <f t="shared" si="111"/>
        <v>0</v>
      </c>
      <c r="DV48" s="547">
        <f t="shared" si="111"/>
        <v>0</v>
      </c>
      <c r="DW48" s="547">
        <f t="shared" si="111"/>
        <v>0</v>
      </c>
      <c r="DX48" s="547">
        <f t="shared" si="111"/>
        <v>0</v>
      </c>
      <c r="DY48" s="547">
        <f t="shared" si="111"/>
        <v>0</v>
      </c>
      <c r="DZ48" s="547">
        <f t="shared" si="111"/>
        <v>0</v>
      </c>
      <c r="EA48" s="547">
        <f t="shared" si="111"/>
        <v>0</v>
      </c>
      <c r="EB48" s="547">
        <f t="shared" si="111"/>
        <v>0</v>
      </c>
      <c r="EC48" s="547">
        <f t="shared" si="111"/>
        <v>0</v>
      </c>
      <c r="ED48" s="547">
        <f>SUM(ED49:ED57)</f>
        <v>0</v>
      </c>
      <c r="EE48" s="547">
        <f t="shared" ref="EE48:EF48" si="112">SUM(EE49:EE57)</f>
        <v>0</v>
      </c>
      <c r="EF48" s="547">
        <f t="shared" si="112"/>
        <v>0</v>
      </c>
      <c r="EG48" s="547">
        <f t="shared" si="111"/>
        <v>0</v>
      </c>
      <c r="EH48" s="547">
        <f t="shared" si="111"/>
        <v>0</v>
      </c>
      <c r="EI48" s="547">
        <f t="shared" si="111"/>
        <v>0</v>
      </c>
      <c r="EJ48" s="547">
        <f t="shared" si="111"/>
        <v>0</v>
      </c>
      <c r="EK48" s="547">
        <f t="shared" si="111"/>
        <v>0</v>
      </c>
      <c r="EL48" s="547">
        <f t="shared" ca="1" si="111"/>
        <v>0</v>
      </c>
      <c r="EM48" s="547">
        <f t="shared" si="111"/>
        <v>0</v>
      </c>
      <c r="EN48" s="547">
        <f t="shared" si="111"/>
        <v>0</v>
      </c>
      <c r="EO48" s="547">
        <f t="shared" si="111"/>
        <v>0</v>
      </c>
      <c r="EP48" s="547">
        <f t="shared" si="111"/>
        <v>0</v>
      </c>
      <c r="EQ48" s="547">
        <f ca="1">SUM(EQ49:EQ57)</f>
        <v>0</v>
      </c>
      <c r="ER48" s="547">
        <f t="shared" ref="ER48:EZ48" si="113">SUM(ER49:ER57)</f>
        <v>0</v>
      </c>
      <c r="ES48" s="547">
        <f t="shared" si="113"/>
        <v>0</v>
      </c>
      <c r="ET48" s="547">
        <f t="shared" si="113"/>
        <v>0</v>
      </c>
      <c r="EU48" s="547">
        <f t="shared" si="113"/>
        <v>0</v>
      </c>
      <c r="EV48" s="547">
        <f t="shared" si="113"/>
        <v>0</v>
      </c>
      <c r="EW48" s="547">
        <f t="shared" si="113"/>
        <v>0</v>
      </c>
      <c r="EX48" s="547">
        <f t="shared" si="113"/>
        <v>0</v>
      </c>
      <c r="EY48" s="547">
        <f t="shared" si="113"/>
        <v>0</v>
      </c>
      <c r="EZ48" s="547">
        <f t="shared" si="113"/>
        <v>0</v>
      </c>
      <c r="FA48" s="547">
        <f>SUM(FA49:FA57)</f>
        <v>0</v>
      </c>
      <c r="FB48" s="547">
        <f t="shared" ref="FB48:FJ48" si="114">SUM(FB49:FB57)</f>
        <v>0</v>
      </c>
      <c r="FC48" s="547">
        <f t="shared" si="114"/>
        <v>0</v>
      </c>
      <c r="FD48" s="547">
        <f t="shared" si="114"/>
        <v>0</v>
      </c>
      <c r="FE48" s="547">
        <f t="shared" si="114"/>
        <v>0</v>
      </c>
      <c r="FF48" s="547">
        <f t="shared" si="114"/>
        <v>0</v>
      </c>
      <c r="FG48" s="547">
        <f t="shared" si="114"/>
        <v>0</v>
      </c>
      <c r="FH48" s="547">
        <f t="shared" si="114"/>
        <v>0</v>
      </c>
      <c r="FI48" s="547">
        <f t="shared" si="114"/>
        <v>0</v>
      </c>
      <c r="FJ48" s="547">
        <f t="shared" si="114"/>
        <v>0</v>
      </c>
      <c r="FK48" s="547">
        <f>SUM(FK49:FK57)</f>
        <v>0</v>
      </c>
      <c r="FL48" s="547">
        <f t="shared" ref="FL48:FU48" si="115">SUM(FL49:FL57)</f>
        <v>0</v>
      </c>
      <c r="FM48" s="547">
        <f t="shared" si="115"/>
        <v>0</v>
      </c>
      <c r="FN48" s="547">
        <f t="shared" si="115"/>
        <v>0</v>
      </c>
      <c r="FO48" s="547">
        <f t="shared" si="115"/>
        <v>0</v>
      </c>
      <c r="FP48" s="547">
        <f t="shared" si="115"/>
        <v>0</v>
      </c>
      <c r="FQ48" s="547">
        <f t="shared" si="115"/>
        <v>0</v>
      </c>
      <c r="FR48" s="547">
        <f t="shared" si="115"/>
        <v>0</v>
      </c>
      <c r="FS48" s="547">
        <f t="shared" si="115"/>
        <v>0</v>
      </c>
      <c r="FT48" s="547">
        <f t="shared" si="115"/>
        <v>0</v>
      </c>
      <c r="FU48" s="547">
        <f t="shared" si="115"/>
        <v>0</v>
      </c>
      <c r="FV48" s="547">
        <f>SUM(FV49:FV57)</f>
        <v>0</v>
      </c>
      <c r="FW48" s="547">
        <f ca="1">SUM(FW49:FW57)</f>
        <v>59313.919999999998</v>
      </c>
      <c r="FX48" s="353">
        <f t="shared" ca="1" si="100"/>
        <v>59313.919999999998</v>
      </c>
      <c r="FY48" s="319">
        <f t="shared" ca="1" si="31"/>
        <v>0</v>
      </c>
    </row>
    <row r="49" spans="1:181" s="110" customFormat="1" x14ac:dyDescent="0.55000000000000004">
      <c r="A49" s="303">
        <v>0</v>
      </c>
      <c r="B49" s="303">
        <f t="shared" ref="B49:B57" ca="1" si="116">IF(FW49&gt;0,1,"")</f>
        <v>1</v>
      </c>
      <c r="C49" s="303">
        <f ca="1">IF(B49=1,SUBTOTAL(2,$B$49:B49),"")</f>
        <v>1</v>
      </c>
      <c r="D49" s="279">
        <f t="shared" ref="D49:D57" ca="1" si="117">C49</f>
        <v>1</v>
      </c>
      <c r="E49" s="280" t="s">
        <v>155</v>
      </c>
      <c r="F49" s="295"/>
      <c r="G49" s="295"/>
      <c r="H49" s="295"/>
      <c r="I49" s="295"/>
      <c r="J49" s="292"/>
      <c r="K49" s="549">
        <f>SUMIF(หนอนห่อใบข้าว!$B$5:$B$76,ทดสอบ!$E49,หนอนห่อใบข้าว!$G$5:$G$76)</f>
        <v>0</v>
      </c>
      <c r="L49" s="549">
        <f>SUMIF(เพลี้ยกระโดดหลังขาว!$B$5:$B$76,ทดสอบ!$E49,เพลี้ยกระโดดหลังขาว!$G$5:$G$76)</f>
        <v>0</v>
      </c>
      <c r="M49" s="549">
        <f>SUMIF(โรคไหม้ข้าว!$B$5:$B$76,ทดสอบ!$E49,โรคไหม้ข้าว!$G$5:$G$76)</f>
        <v>0</v>
      </c>
      <c r="N49" s="549">
        <f>SUMIF(แมลงหวี่ขาว!$B$5:$B$76,ทดสอบ!$E49,แมลงหวี่ขาว!$G$5:$G$76)</f>
        <v>0</v>
      </c>
      <c r="O49" s="549">
        <f>SUMIF(เพลี้ยกระโดดสีน้ำตาล!$B$5:$B$77,ทดสอบ!$E49,เพลี้ยกระโดดสีน้ำตาล!$G$5:$G$77)</f>
        <v>0</v>
      </c>
      <c r="P49" s="549">
        <f>SUMIF(แมลงสิง!$B$5:$B$81,ทดสอบ!$E49,แมลงสิง!$G$5:$G$81)</f>
        <v>0</v>
      </c>
      <c r="Q49" s="549">
        <f>SUMIF(เพลี้ยไฟ!$B$5:$B$76,ทดสอบ!$E49,เพลี้ยไฟ!$G$5:$G$76)</f>
        <v>0</v>
      </c>
      <c r="R49" s="549">
        <f>SUMIF(แมลงดำหนาม1!$B$5:$B$81,ทดสอบ!$E49,แมลงดำหนาม1!$G$5:$G$81)</f>
        <v>0</v>
      </c>
      <c r="S49" s="549">
        <f>SUMIF(โรคขอบใบแห้ง!$B$5:$B$78,ทดสอบ!$E49,โรคขอบใบแห้ง!$G$5:$G$78)</f>
        <v>0</v>
      </c>
      <c r="T49" s="549">
        <f>SUMIF(โรคกาบใบแห้ง!$B$5:$B$81,ทดสอบ!$E49,โรคกาบใบแห้ง!$G$5:$G$81)</f>
        <v>0</v>
      </c>
      <c r="U49" s="549">
        <f>SUMIF(โรคใบจุดสีน้ำตาล!$B$5:$B$77,ทดสอบ!$E49,โรคใบจุดสีน้ำตาล!$G$5:$G$77)</f>
        <v>0</v>
      </c>
      <c r="V49" s="549">
        <f>SUMIF(หนอนกระทู้กล้า!$B$5:$B$76,ทดสอบ!$E49,หนอนกระทู้กล้า!$G$5:$G$76)</f>
        <v>0</v>
      </c>
      <c r="W49" s="549">
        <f>SUMIF(โรคใบขีดโปร่งแสง!$B$5:$B$81,ทดสอบ!$E49,โรคใบขีดโปร่งแสง!$G$5:$G$81)</f>
        <v>0</v>
      </c>
      <c r="X49" s="549">
        <f>SUMIF(โรคใบขีดสีน้ำตาล!$B$5:$B$77,ทดสอบ!$E49,โรคใบขีดสีน้ำตาล!$G$5:$G$77)</f>
        <v>0</v>
      </c>
      <c r="Y49" s="549">
        <f>SUMIF(หนอนกัดใบข้าว!$B$5:$B$81,ทดสอบ!$E49,หนอนกัดใบข้าว!$G$5:$G$81)</f>
        <v>0</v>
      </c>
      <c r="Z49" s="549">
        <f>SUMIF(แมลงหล่า!$B$5:$B$81,ทดสอบ!$E49,แมลงหล่า!$G$5:$G$81)</f>
        <v>0</v>
      </c>
      <c r="AA49" s="549">
        <f>SUMIF(แมลงบั่ว!$B$5:$B$77,ทดสอบ!$E49,แมลงบั่ว!$G$5:$G$77)</f>
        <v>0</v>
      </c>
      <c r="AB49" s="549">
        <f>SUMIF(โรคเมล็ดด่าง!$B$5:$B$81,ทดสอบ!$E49,โรคเมล็ดด่าง!$G$5:$G$81)</f>
        <v>0</v>
      </c>
      <c r="AC49" s="549">
        <f>SUMIF(ด้วงดำ!$B$5:$B$81,ทดสอบ!$E49,ด้วงดำ!$G$5:$G$81)</f>
        <v>0</v>
      </c>
      <c r="AD49" s="549">
        <f>SUMIF(ตั๊กแตนหนวดสั้น!$B$5:$B$81,ทดสอบ!$E49,ตั๊กแตนหนวดสั้น!$G$5:$G$81)</f>
        <v>0</v>
      </c>
      <c r="AE49" s="549">
        <f>SUMIF(หนอนกอข้าว!$B$5:$B$77,ทดสอบ!$E49,หนอนกอข้าว!$G$5:$G$77)</f>
        <v>0</v>
      </c>
      <c r="AF49" s="549">
        <f>SUMIF(หนอนกระทู้ข้าว!$B$5:$B$81,ทดสอบ!$E49,หนอนกระทู้ข้าว!$G$5:$G$81)</f>
        <v>0</v>
      </c>
      <c r="AG49" s="549">
        <f>SUMIF(โรคกาบใบเน่า!$B$5:$B$81,ทดสอบ!$E49,โรคกาบใบเน่า!$G$5:$G$81)</f>
        <v>0</v>
      </c>
      <c r="AH49" s="549">
        <f>SUMIF(เพลี้ยจั๊กจั่นสีเขียว!$B$5:$B$80,ทดสอบ!$E49,เพลี้ยจั๊กจั่นสีเขียว!$G$5:$G$80)</f>
        <v>0</v>
      </c>
      <c r="AI49" s="549">
        <f>SUMIF(หอยเชอรี่!$B$5:$B$81,ทดสอบ!$E49,หอยเชอรี่!$G$5:$G$81)</f>
        <v>0</v>
      </c>
      <c r="AJ49" s="549">
        <f>SUMIF(โรคใบสีส้ม!$B$5:$B$77,ทดสอบ!$E49,โรคใบสีส้ม!$G$5:$G$77)</f>
        <v>0</v>
      </c>
      <c r="AK49" s="562">
        <f>SUBTOTAL(9,K49:AJ49)</f>
        <v>0</v>
      </c>
      <c r="AL49" s="549">
        <f>SUMIF(หนอนหัวดำ!$B$6:$B$75,ทดสอบ!$E49,หนอนหัวดำ!$M$6:$M$75)</f>
        <v>86.75</v>
      </c>
      <c r="AM49" s="517">
        <f>SUMIF(แมลงดำหนาม!$B$6:$B$75,ทดสอบ!$E49,แมลงดำหนาม!$M$6:$M$75)</f>
        <v>2.5</v>
      </c>
      <c r="AN49" s="549">
        <f>SUMIF('ด้วงแรด มะพร้าว'!$B$6:$B$75,ทดสอบ!$E49,'ด้วงแรด มะพร้าว'!$I$6:$I$75)</f>
        <v>104.75</v>
      </c>
      <c r="AO49" s="549">
        <f>SUMIF(ด้วงงวง!$B$6:$B$75,ทดสอบ!$E49,ด้วงงวง!$I$6:$I$75)</f>
        <v>81.75</v>
      </c>
      <c r="AP49" s="549">
        <f>SUMIF(ไรสี่ขามะพร้าว!$B$6:$B$75,ทดสอบ!$E49,ไรสี่ขามะพร้าว!$I$6:$I$75)</f>
        <v>119</v>
      </c>
      <c r="AQ49" s="549">
        <f>SUMIF(หนอนพาราซา!$C$6:$C$67,ทดสอบ!$E49,หนอนพาราซา!$J$6:$J$67)</f>
        <v>0</v>
      </c>
      <c r="AR49" s="549">
        <f>SUMIF(หนอนกินใบมะพร้าว!$C$6:$C$67,ทดสอบ!$E49,หนอนกินใบมะพร้าว!$J$6:$J$67)</f>
        <v>0</v>
      </c>
      <c r="AS49" s="565">
        <f t="shared" si="86"/>
        <v>394.75</v>
      </c>
      <c r="AT49" s="549">
        <f>SUMIF('ด้วงแรด ปาล์ม'!$B$5:$B$73,ทดสอบ!$E49,'ด้วงแรด ปาล์ม'!$F$5:$F$73)</f>
        <v>0</v>
      </c>
      <c r="AU49" s="549">
        <f>SUMIF(หนอนปลอกเล็ก!$B$5:$B$73,ทดสอบ!$E49,หนอนปลอกเล็ก!$F$5:$F$73)</f>
        <v>0</v>
      </c>
      <c r="AV49" s="549">
        <f>SUMIF(ด้วงกุหลาบ!$B$5:$B$73,ทดสอบ!$E49,ด้วงกุหลาบ!$F$5:$F$73)</f>
        <v>0</v>
      </c>
      <c r="AW49" s="549">
        <f>SUMIF(โรคทะลายเน่า!$B$5:$B$73,ทดสอบ!$E49,โรคทะลายเน่า!$F$5:$F$73)</f>
        <v>0</v>
      </c>
      <c r="AX49" s="549">
        <f>SUMIF(โรคลำต้นเน่า!$B$5:$B$73,ทดสอบ!$E49,โรคลำต้นเน่า!$F$5:$F$73)</f>
        <v>0</v>
      </c>
      <c r="AY49" s="549">
        <f>SUMIF('โรคใบจุด ปาล์ม'!$B$5:$B$73,ทดสอบ!$E49,'โรคใบจุด ปาล์ม'!$F$5:$F$73)</f>
        <v>0</v>
      </c>
      <c r="AZ49" s="549">
        <f>SUMIF(โรคก้านทางใบเน่า!$C$5:$C$71,ทดสอบ!$E49,โรคก้านทางใบเน่า!$G$5:$G$71)</f>
        <v>0</v>
      </c>
      <c r="BA49" s="549">
        <f>SUMIF(หนอนหน้าแมว!$B$5:$B$73,ทดสอบ!$E49,หนอนหน้าแมว!$F$5:$F$73)</f>
        <v>0</v>
      </c>
      <c r="BB49" s="551">
        <f>SUMIF('หนอนหัวดำ ปาล์ม'!$B$5:$B$73,ทดสอบ!$E49,'หนอนหัวดำ ปาล์ม'!$F$5:$F$73)</f>
        <v>0</v>
      </c>
      <c r="BC49" s="549">
        <f>SUMIF('โรคใบจุดสาหร่าย ปาล์ม'!$B$5:$B$73,ทดสอบ!$E49,'โรคใบจุดสาหร่าย ปาล์ม'!$F$5:$F$73)</f>
        <v>0</v>
      </c>
      <c r="BD49" s="567">
        <f t="shared" ref="BD49:BD57" si="118">SUBTOTAL(9,AT49:BC49)</f>
        <v>0</v>
      </c>
      <c r="BE49" s="549">
        <f>SUMIF(โรครากขาว!$B$5:$B$72,ทดสอบ!$E49,โรครากขาว!$F$5:$F$72)</f>
        <v>0</v>
      </c>
      <c r="BF49" s="549">
        <f>SUMIF(โรคใบร่วงยางพาราชนิดใหม่!$B$5:$B$72,ทดสอบ!$E49,โรคใบร่วงยางพาราชนิดใหม่!$F$5:$F$72)</f>
        <v>0</v>
      </c>
      <c r="BG49" s="549">
        <f>SUMIF(โรคใบร่วงยางพารา!$B$5:$B$72,ทดสอบ!$E49,โรคใบร่วงยางพารา!$F$5:$F$72)</f>
        <v>0</v>
      </c>
      <c r="BH49" s="549">
        <f>SUMIF(โรคราแป้งยางพารา!$B$5:$B$72,ทดสอบ!$E49,โรคราแป้งยางพารา!$F$5:$F$72)</f>
        <v>0</v>
      </c>
      <c r="BI49" s="551">
        <f>SUMIF(โรคเส้นดำยางพารา!$B$5:$B$72,ทดสอบ!$E49,โรคเส้นดำยางพารา!$F$5:$F$72)</f>
        <v>0</v>
      </c>
      <c r="BJ49" s="549">
        <f>SUMIF(โรคหน้ายางแห้ง!$B$5:$B$72,ทดสอบ!$E49,โรคหน้ายางแห้ง!$F$5:$F$72)</f>
        <v>0</v>
      </c>
      <c r="BK49" s="568">
        <f t="shared" ref="BK49:BK57" si="119">SUBTOTAL(9,BE49:BJ49)</f>
        <v>0</v>
      </c>
      <c r="BL49" s="549">
        <f>SUMIF(โรคราสนิม!$C$5:$C$64,ทดสอบ!$E49,โรคราสนิม!$G$5:$G$64)</f>
        <v>0</v>
      </c>
      <c r="BM49" s="549">
        <f>SUMIF(หนอนกาแฟสีแดง!$C$5:$C$64,ทดสอบ!$E49,หนอนกาแฟสีแดง!$G$5:$G$64)</f>
        <v>0</v>
      </c>
      <c r="BN49" s="549">
        <v>0</v>
      </c>
      <c r="BO49" s="549">
        <f ca="1">SUMIF(หนอนเจาะกิ่งลำต้น!$C$5:$C503,ทดสอบ!$E49,หนอนเจาะกิ่งลำต้น!$G$5:$G$64)</f>
        <v>0</v>
      </c>
      <c r="BP49" s="551">
        <f>SUMIF(มอดเจาะเมล็ดกาแฟ!$C$5:$C$64,ทดสอบ!$E49,มอดเจาะเมล็ดกาแฟ!$G$5:$G$64)</f>
        <v>0</v>
      </c>
      <c r="BQ49" s="549">
        <f>SUMIF('ด้วงหนวดยาว (กาแฟ)'!$C$5:$C$64,ทดสอบ!$E49,'ด้วงหนวดยาว (กาแฟ)'!$G$5:$G$64)</f>
        <v>0</v>
      </c>
      <c r="BR49" s="549">
        <f>SUMIF(มอดเจาะผลกาแฟ!$C$5:$C$64,ทดสอบ!$E49,มอดเจาะผลกาแฟ!$G$5:$G$64)</f>
        <v>0</v>
      </c>
      <c r="BS49" s="570">
        <f t="shared" ref="BS49:BS57" ca="1" si="120">SUBTOTAL(9,BL49:BR49)</f>
        <v>0</v>
      </c>
      <c r="BT49" s="549">
        <f>SUMIF(เพลี้ยแป้งมัน!$B$5:$B$59,ทดสอบ!$E49,เพลี้ยแป้งมัน!$H$5:$H$59)</f>
        <v>0</v>
      </c>
      <c r="BU49" s="551">
        <f>SUMIF('โรคใบไหม้ (มัน)'!$B$5:$B$58,ทดสอบ!$E49,'โรคใบไหม้ (มัน)'!$H$5:$H$58)</f>
        <v>0</v>
      </c>
      <c r="BV49" s="549">
        <f>SUMIF(ไรแดง!$B$5:$B$59,ทดสอบ!$E49,ไรแดง!$H$5:$H$59)</f>
        <v>0</v>
      </c>
      <c r="BW49" s="549"/>
      <c r="BX49" s="549"/>
      <c r="BY49" s="549"/>
      <c r="BZ49" s="549"/>
      <c r="CA49" s="549"/>
      <c r="CB49" s="549">
        <f>SUMIF(โรคโคนเน่าหัวเน่า!$B$5:$B$59,ทดสอบ!$E49,โรคโคนเน่าหัวเน่า!$H$5:$H$59)</f>
        <v>0</v>
      </c>
      <c r="CC49" s="549"/>
      <c r="CD49" s="549">
        <f>SUMIF(โรคพุ่มแจ้!$B$5:$B$58,ทดสอบ!$E49,โรคพุ่มแจ้!$H$5:$H$58)</f>
        <v>0</v>
      </c>
      <c r="CE49" s="549">
        <f>SUMIF(โรคใบด่างมันสำปะหลัง!$B$5:$B$59,ทดสอบ!$E49,โรคใบด่างมันสำปะหลัง!$H$5:$H$59)</f>
        <v>0</v>
      </c>
      <c r="CF49" s="563">
        <f t="shared" ref="CF49:CF57" si="121">SUBTOTAL(9,BT49:CE49)</f>
        <v>0</v>
      </c>
      <c r="CG49" s="549">
        <f>SUMIF(หนอนกออ้อย!$B$5:$B$48,ทดสอบ!$E49,หนอนกออ้อย!$G$5:$G$48)</f>
        <v>0</v>
      </c>
      <c r="CH49" s="549">
        <f>SUMIF('ด้วงหนวดยาว อ้อย'!$B$5:$B$48,ทดสอบ!$E49,'ด้วงหนวดยาว อ้อย'!$G$5:$G$48)</f>
        <v>0</v>
      </c>
      <c r="CI49" s="549"/>
      <c r="CJ49" s="549"/>
      <c r="CK49" s="549"/>
      <c r="CL49" s="549"/>
      <c r="CM49" s="549"/>
      <c r="CN49" s="549"/>
      <c r="CO49" s="549"/>
      <c r="CP49" s="549"/>
      <c r="CQ49" s="549"/>
      <c r="CR49" s="549"/>
      <c r="CS49" s="549">
        <f>SUMIF('โรคแส้ดำ อ้อย '!$B$5:$B$48,ทดสอบ!$E49,'โรคแส้ดำ อ้อย '!$G$5:$G$48)</f>
        <v>0</v>
      </c>
      <c r="CT49" s="549">
        <f>SUMIF('โรคใบขาว อ้อย'!$B$5:$B$48,ทดสอบ!$E49,'โรคใบขาว อ้อย'!$G$5:$G$48)</f>
        <v>0</v>
      </c>
      <c r="CU49" s="549"/>
      <c r="CV49" s="565">
        <f t="shared" ref="CV49:CV57" si="122">SUBTOTAL(9,CG49:CU49)</f>
        <v>0</v>
      </c>
      <c r="CW49" s="549"/>
      <c r="CX49" s="549">
        <f>SUMIF('หนอนกระทู้ข้าวโพดลายจุด (FAW)'!$B$5:$B$54,ทดสอบ!$E49,'หนอนกระทู้ข้าวโพดลายจุด (FAW)'!$F$5:$F$54)</f>
        <v>0</v>
      </c>
      <c r="CY49" s="549">
        <f>SUMIF(โรคฝักเน่า!$C$5:$C$57,ทดสอบ!$E49,โรคฝักเน่า!$G$5:$G$57)</f>
        <v>0</v>
      </c>
      <c r="CZ49" s="549"/>
      <c r="DA49" s="549"/>
      <c r="DB49" s="549"/>
      <c r="DC49" s="549"/>
      <c r="DD49" s="549"/>
      <c r="DE49" s="549"/>
      <c r="DF49" s="572">
        <f t="shared" ref="DF49:DF57" si="123">SUBTOTAL(9,CW49:DE49)</f>
        <v>0</v>
      </c>
      <c r="DG49" s="549">
        <f>SUMIF(โรคเหี่ยว!$B$5:$B$65,ทดสอบ!$E49,โรคเหี่ยว!$E$5:$E$65)</f>
        <v>0</v>
      </c>
      <c r="DH49" s="549"/>
      <c r="DI49" s="549"/>
      <c r="DJ49" s="549"/>
      <c r="DK49" s="549"/>
      <c r="DL49" s="574">
        <f t="shared" ref="DL49:DL57" si="124">SUBTOTAL(9,DG49:DK49)</f>
        <v>0</v>
      </c>
      <c r="DM49" s="549"/>
      <c r="DN49" s="549"/>
      <c r="DO49" s="549"/>
      <c r="DP49" s="549"/>
      <c r="DQ49" s="549"/>
      <c r="DR49" s="550">
        <f t="shared" ref="DR49:DR57" si="125">SUBTOTAL(9,DM49:DQ49)</f>
        <v>0</v>
      </c>
      <c r="DS49" s="549"/>
      <c r="DT49" s="549"/>
      <c r="DU49" s="549">
        <f>SUMIF('เพลี้ยไฟ ทุเรียน'!$B$5:$B$81,ทดสอบ!$E49,'เพลี้ยไฟ ทุเรียน'!$F$5:$F$81)</f>
        <v>0</v>
      </c>
      <c r="DV49" s="549">
        <f>SUMIF('เพลี้ยแป้ง ทุเรียน'!$B$5:$B$81,ทดสอบ!$E49,'เพลี้ยแป้ง ทุเรียน'!$F$5:$F$81)</f>
        <v>0</v>
      </c>
      <c r="DW49" s="549">
        <f>SUMIF(เพลี้ยไก่แจ้ทุเรียน!$B$5:$B$81,ทดสอบ!$E49,เพลี้ยไก่แจ้ทุเรียน!$F$5:$F$81)</f>
        <v>0</v>
      </c>
      <c r="DX49" s="549">
        <f>SUMIF(เพลี้ยหอยเกล็ด!$B$5:$B$81,ทดสอบ!$E49,เพลี้ยหอยเกล็ด!$F$5:$F$81)</f>
        <v>0</v>
      </c>
      <c r="DY49" s="549">
        <f>SUMIF(เพลี้ยจั๊กจั่นฝอย!$B$5:$B$81,ทดสอบ!$E49,เพลี้ยจั๊กจั่นฝอย!$F$5:$F$81)</f>
        <v>0</v>
      </c>
      <c r="DZ49" s="549">
        <f>SUMIF(หนอนเจาะเมล็ดทุเรียน!$B$5:$B$81,ทดสอบ!$E49,หนอนเจาะเมล็ดทุเรียน!$F$5:$F$81)</f>
        <v>0</v>
      </c>
      <c r="EA49" s="549">
        <f>SUMIF(ไรแดงทุเรียน!$B$5:$B$81,ทดสอบ!$E49,ไรแดงทุเรียน!$F$5:$F$81)</f>
        <v>0</v>
      </c>
      <c r="EB49" s="549"/>
      <c r="EC49" s="549">
        <f>SUMIF(โรครากเน่าโคนเน่า!$B$5:$B$81,ทดสอบ!$E49,โรครากเน่าโคนเน่า!$F$5:$F$81)</f>
        <v>0</v>
      </c>
      <c r="ED49" s="549">
        <f>SUMIF('โรคราดำ ทุเรียน'!$B$5:$B$81,ทดสอบ!$E49,'โรคราดำ ทุเรียน'!$F$5:$F$81)</f>
        <v>0</v>
      </c>
      <c r="EE49" s="549"/>
      <c r="EF49" s="549">
        <f>SUMIF(โรคผลเน่า!$B$6:$B$82,ทดสอบ!$E49,โรคผลเน่า!$F$6:$F$82)</f>
        <v>0</v>
      </c>
      <c r="EG49" s="549">
        <f>SUMIF(โรคราสีชมพู!$B$5:$B$81,ทดสอบ!$E49,โรคราสีชมพู!$F$5:$F$81)</f>
        <v>0</v>
      </c>
      <c r="EH49" s="549">
        <f>SUMIF(โรคใบติดหรือใบไหม้!$B$5:$B$81,ทดสอบ!$E49,โรคใบติดหรือใบไหม้!$F$5:$F$81)</f>
        <v>0</v>
      </c>
      <c r="EI49" s="549"/>
      <c r="EJ49" s="549">
        <f>SUMIF('โรคใบจุดสาหร่าย (durian)'!$B$5:$B$81,ทดสอบ!$E49,'โรคใบจุดสาหร่าย (durian)'!$F$5:$F$81)</f>
        <v>0</v>
      </c>
      <c r="EK49" s="549">
        <f>SUMIF(มอดเจาะลำต้นทุเรียน!$B$5:$B$81,ทดสอบ!$E49,มอดเจาะลำต้นทุเรียน!$F$5:$F$81)</f>
        <v>0</v>
      </c>
      <c r="EL49" s="549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549">
        <f>SUMIF(หนอนกินใบทุเรียน!$B$5:$B$81,ทดสอบ!$E49,หนอนกินใบทุเรียน!$F$5:$F$81)</f>
        <v>0</v>
      </c>
      <c r="EN49" s="549">
        <f>SUMIF(โรคกิ่งแห้งทุเรียน!$B$5:$B$81,ทดสอบ!$E49,โรคกิ่งแห้งทุเรียน!$F$5:$F$81)</f>
        <v>0</v>
      </c>
      <c r="EO49" s="551">
        <f>SUMIF(โรคแอนแทรกโนสทุเรียน!$B$5:$B$81,ทดสอบ!$E49,โรคแอนแทรกโนสทุเรียน!$F$5:$F$81)</f>
        <v>0</v>
      </c>
      <c r="EP49" s="549">
        <f>SUMIF(หนอนเจาะผล!$B$5:$B$81,ทดสอบ!$E49,หนอนเจาะผล!$F$5:$F$81)</f>
        <v>0</v>
      </c>
      <c r="EQ49" s="563">
        <f t="shared" ref="EQ49:EQ57" ca="1" si="126">SUBTOTAL(9,DS49:EP49)</f>
        <v>0</v>
      </c>
      <c r="ER49" s="549"/>
      <c r="ES49" s="549">
        <f>SUMIF('เพลี้ยไฟ (เงาะ)'!$B$5:$B$76,ทดสอบ!$E49,'เพลี้ยไฟ (เงาะ)'!$F$5:$F$76)</f>
        <v>0</v>
      </c>
      <c r="ET49" s="517">
        <f>SUMIF('เพลี้ยแป้ง (เงาะ)'!$B$5:$B$75,ทดสอบ!$E49,'เพลี้ยแป้ง (เงาะ)'!$F$5:$F$75)</f>
        <v>0</v>
      </c>
      <c r="EU49" s="549">
        <f>SUMIF(หนอนคืบกินใบ!$B$5:$B$75,ทดสอบ!$E49,หนอนคืบกินใบ!$F$5:$F$75)</f>
        <v>0</v>
      </c>
      <c r="EV49" s="549">
        <f>SUMIF('โรคราแป้ง (เงาะ)'!$B$5:$B$75,ทดสอบ!$E49,'โรคราแป้ง (เงาะ)'!$F$5:$F$75)</f>
        <v>0</v>
      </c>
      <c r="EW49" s="549"/>
      <c r="EX49" s="549">
        <f>SUMIF('โรคขอบใบแห้ง (เงาะ)'!$B$5:$B$76,ทดสอบ!$E49,'โรคขอบใบแห้ง (เงาะ)'!$F$5:$F$76)</f>
        <v>0</v>
      </c>
      <c r="EY49" s="549">
        <f>SUMIF(หนอนกินช่อดอก!$B$5:$B$76,ทดสอบ!$E49,หนอนกินช่อดอก!$F$5:$F$76)</f>
        <v>0</v>
      </c>
      <c r="EZ49" s="549">
        <f>SUMIF('โรคใบจุดสาหร่าย(เงาะ)'!$B$5:$B$75,ทดสอบ!$E49,'โรคใบจุดสาหร่าย(เงาะ)'!$F$5:$F$75)</f>
        <v>0</v>
      </c>
      <c r="FA49" s="567">
        <f t="shared" ref="FA49:FA57" si="127">SUBTOTAL(9,ER49:EZ49)</f>
        <v>0</v>
      </c>
      <c r="FB49" s="549">
        <f>SUMIF('เพลี้ยไฟ (mangosteen)'!$B$5:$B$69,ทดสอบ!$E49,'เพลี้ยไฟ (mangosteen)'!$F$5:$F$69)</f>
        <v>0</v>
      </c>
      <c r="FC49" s="549">
        <f>SUMIF(หนอนชอนใบ!$B$5:$B$69,ทดสอบ!$E49,หนอนชอนใบ!$F$5:$F$69)</f>
        <v>0</v>
      </c>
      <c r="FD49" s="549">
        <f>SUMIF(หนอนกินใบ!$B$5:$B$69,ทดสอบ!$E49,หนอนกินใบ!$F$5:$F$69)</f>
        <v>0</v>
      </c>
      <c r="FE49" s="549">
        <f>SUMIF('ไรแดง(มังคุด)'!$B$5:$B$76,ทดสอบ!$E49,'ไรแดง(มังคุด)'!$F$5:$F$76)</f>
        <v>0</v>
      </c>
      <c r="FF49" s="549">
        <f>SUMIF(โรคแอนแทรคโนส!$B$5:$B$76,ทดสอบ!$E49,โรคแอนแทรคโนส!$F$5:$F$76)</f>
        <v>0</v>
      </c>
      <c r="FG49" s="549">
        <f>SUMIF('โรคใบจุดสาหร่าย (mangosteen)'!$B$5:$B$69,ทดสอบ!$E49,'โรคใบจุดสาหร่าย (mangosteen)'!$F$5:$F$69)</f>
        <v>0</v>
      </c>
      <c r="FH49" s="549">
        <f>SUMIF(โรคใบแห้งและขอบใบแห้ง!$B$5:$B$76,ทดสอบ!$E49,โรคใบแห้งและขอบใบแห้ง!$F$5:$F$76)</f>
        <v>0</v>
      </c>
      <c r="FI49" s="549">
        <f>SUMIF(เพลี้ยแป้ง!$B$5:$B$76,ทดสอบ!$E49,เพลี้ยแป้ง!$F$5:$F$76)</f>
        <v>0</v>
      </c>
      <c r="FJ49" s="549">
        <f>SUMIF('โรคใบจุด (mangosteen)'!$B$5:$B$69,ทดสอบ!$E49,'โรคใบจุด (mangosteen)'!$F$5:$F$69)</f>
        <v>0</v>
      </c>
      <c r="FK49" s="576">
        <f t="shared" ref="FK49:FK57" si="128">SUBTOTAL(9,FB49:FJ49)</f>
        <v>0</v>
      </c>
      <c r="FL49" s="549">
        <f>SUMIF(โรคพุ่มไม้กวาด!$B$5:$B$79,ทดสอบ!$E49,โรคพุ่มไม้กวาด!$F$5:$F$79)</f>
        <v>0</v>
      </c>
      <c r="FM49" s="549">
        <f>SUMIF('เพลี้ยแป้ง (ลำไย)'!$B$5:$B$76,ทดสอบ!$E49,'เพลี้ยแป้ง (ลำไย)'!$F$5:$F$76)</f>
        <v>0</v>
      </c>
      <c r="FN49" s="549">
        <f>SUMIF('โรคราดำ (ลำไย)'!$B$5:$B$79,ทดสอบ!$E49,'โรคราดำ (ลำไย)'!$F$5:$F$79)</f>
        <v>0</v>
      </c>
      <c r="FO49" s="549">
        <f>SUMIF('หนอนคืบกินใบ (ลำไย)'!$B$5:$B$76,ทดสอบ!$E49,'หนอนคืบกินใบ (ลำไย)'!$F$5:$F$76)</f>
        <v>0</v>
      </c>
      <c r="FP49" s="549">
        <f>SUMIF(ไรกำมะหยี่!$B$5:$B$79,ทดสอบ!$E49,ไรกำมะหยี่!$F$5:$F$79)</f>
        <v>0</v>
      </c>
      <c r="FQ49" s="549">
        <f>SUMIF(หนอนม้วนใบ!$B$5:$B$79,ทดสอบ!$E49,หนอนม้วนใบ!$F$5:$F$79)</f>
        <v>0</v>
      </c>
      <c r="FR49" s="549">
        <f>SUMIF(หนอนเจาะกิ่งและลำต้น!$B$5:$B$80,ทดสอบ!$E49,หนอนเจาะกิ่งและลำต้น!$F$5:$F$80)</f>
        <v>0</v>
      </c>
      <c r="FS49" s="549">
        <f>SUMIF(เพลี้ยไฟลำไย!$B$5:$B$76,ทดสอบ!$E49,เพลี้ยไฟลำไย!$F$5:$F$76)</f>
        <v>0</v>
      </c>
      <c r="FT49" s="549">
        <f>SUMIF(หนอนกินดอกลำไย!$B$5:$B$76,ทดสอบ!$E49,หนอนกินดอกลำไย!$F$5:$F$76)</f>
        <v>0</v>
      </c>
      <c r="FU49" s="549">
        <f>SUMIF(มวนลำไย!$B$5:$B$79,ทดสอบ!$E49,มวนลำไย!$F$5:$F$79)</f>
        <v>0</v>
      </c>
      <c r="FV49" s="578">
        <f t="shared" ref="FV49:FV57" si="129">SUBTOTAL(9,FL49:FU49)</f>
        <v>0</v>
      </c>
      <c r="FW49" s="550">
        <f t="shared" ref="FW49:FW57" ca="1" si="130">FV49+FK49+FA49+EQ49+DR49+DL49+DF49+CV49+CF49+BS49+BK49+BD49+AS49+AK49</f>
        <v>394.75</v>
      </c>
      <c r="FX49" s="353">
        <f t="shared" ca="1" si="100"/>
        <v>394.75</v>
      </c>
      <c r="FY49" s="319">
        <f t="shared" ca="1" si="31"/>
        <v>0</v>
      </c>
    </row>
    <row r="50" spans="1:181" s="111" customFormat="1" x14ac:dyDescent="0.55000000000000004">
      <c r="A50" s="303">
        <v>0</v>
      </c>
      <c r="B50" s="303">
        <f t="shared" ca="1" si="116"/>
        <v>1</v>
      </c>
      <c r="C50" s="303">
        <f ca="1">IF(B50=1,SUBTOTAL(2,$B$49:B50),"")</f>
        <v>2</v>
      </c>
      <c r="D50" s="279">
        <f t="shared" ca="1" si="117"/>
        <v>2</v>
      </c>
      <c r="E50" s="280" t="s">
        <v>156</v>
      </c>
      <c r="F50" s="295"/>
      <c r="G50" s="295"/>
      <c r="H50" s="295"/>
      <c r="I50" s="295"/>
      <c r="J50" s="292"/>
      <c r="K50" s="549">
        <f>SUMIF(หนอนห่อใบข้าว!$B$5:$B$76,ทดสอบ!$E50,หนอนห่อใบข้าว!$G$5:$G$76)</f>
        <v>0</v>
      </c>
      <c r="L50" s="549">
        <f>SUMIF(เพลี้ยกระโดดหลังขาว!$B$5:$B$76,ทดสอบ!$E50,เพลี้ยกระโดดหลังขาว!$G$5:$G$76)</f>
        <v>0</v>
      </c>
      <c r="M50" s="549">
        <f>SUMIF(โรคไหม้ข้าว!$B$5:$B$76,ทดสอบ!$E50,โรคไหม้ข้าว!$G$5:$G$76)</f>
        <v>43</v>
      </c>
      <c r="N50" s="549">
        <f>SUMIF(แมลงหวี่ขาว!$B$5:$B$76,ทดสอบ!$E50,แมลงหวี่ขาว!$G$5:$G$76)</f>
        <v>0</v>
      </c>
      <c r="O50" s="549">
        <f>SUMIF(เพลี้ยกระโดดสีน้ำตาล!$B$5:$B$77,ทดสอบ!$E50,เพลี้ยกระโดดสีน้ำตาล!$G$5:$G$77)</f>
        <v>0</v>
      </c>
      <c r="P50" s="549">
        <f>SUMIF(แมลงสิง!$B$5:$B$81,ทดสอบ!$E50,แมลงสิง!$G$5:$G$81)</f>
        <v>0</v>
      </c>
      <c r="Q50" s="549">
        <f>SUMIF(เพลี้ยไฟ!$B$5:$B$76,ทดสอบ!$E50,เพลี้ยไฟ!$G$5:$G$76)</f>
        <v>0</v>
      </c>
      <c r="R50" s="549">
        <f>SUMIF(แมลงดำหนาม1!$B$5:$B$81,ทดสอบ!$E50,แมลงดำหนาม1!$G$5:$G$81)</f>
        <v>0</v>
      </c>
      <c r="S50" s="549">
        <f>SUMIF(โรคขอบใบแห้ง!$B$5:$B$78,ทดสอบ!$E50,โรคขอบใบแห้ง!$G$5:$G$78)</f>
        <v>0</v>
      </c>
      <c r="T50" s="549">
        <f>SUMIF(โรคกาบใบแห้ง!$B$5:$B$81,ทดสอบ!$E50,โรคกาบใบแห้ง!$G$5:$G$81)</f>
        <v>0</v>
      </c>
      <c r="U50" s="549">
        <f>SUMIF(โรคใบจุดสีน้ำตาล!$B$5:$B$77,ทดสอบ!$E50,โรคใบจุดสีน้ำตาล!$G$5:$G$77)</f>
        <v>0</v>
      </c>
      <c r="V50" s="549">
        <f>SUMIF(หนอนกระทู้กล้า!$B$5:$B$76,ทดสอบ!$E50,หนอนกระทู้กล้า!$G$5:$G$76)</f>
        <v>0</v>
      </c>
      <c r="W50" s="549">
        <f>SUMIF(โรคใบขีดโปร่งแสง!$B$5:$B$81,ทดสอบ!$E50,โรคใบขีดโปร่งแสง!$G$5:$G$81)</f>
        <v>0</v>
      </c>
      <c r="X50" s="549">
        <f>SUMIF(โรคใบขีดสีน้ำตาล!$B$5:$B$77,ทดสอบ!$E50,โรคใบขีดสีน้ำตาล!$G$5:$G$77)</f>
        <v>0</v>
      </c>
      <c r="Y50" s="549">
        <f>SUMIF(หนอนกัดใบข้าว!$B$5:$B$81,ทดสอบ!$E50,หนอนกัดใบข้าว!$G$5:$G$81)</f>
        <v>0</v>
      </c>
      <c r="Z50" s="549">
        <f>SUMIF(แมลงหล่า!$B$5:$B$81,ทดสอบ!$E50,แมลงหล่า!$G$5:$G$81)</f>
        <v>0</v>
      </c>
      <c r="AA50" s="549">
        <f>SUMIF(แมลงบั่ว!$B$5:$B$77,ทดสอบ!$E50,แมลงบั่ว!$G$5:$G$77)</f>
        <v>0</v>
      </c>
      <c r="AB50" s="549">
        <f>SUMIF(โรคเมล็ดด่าง!$B$5:$B$81,ทดสอบ!$E50,โรคเมล็ดด่าง!$G$5:$G$81)</f>
        <v>0</v>
      </c>
      <c r="AC50" s="549">
        <f>SUMIF(ด้วงดำ!$B$5:$B$81,ทดสอบ!$E50,ด้วงดำ!$G$5:$G$81)</f>
        <v>0</v>
      </c>
      <c r="AD50" s="549">
        <f>SUMIF(ตั๊กแตนหนวดสั้น!$B$5:$B$81,ทดสอบ!$E50,ตั๊กแตนหนวดสั้น!$G$5:$G$81)</f>
        <v>0</v>
      </c>
      <c r="AE50" s="549">
        <f>SUMIF(หนอนกอข้าว!$B$5:$B$77,ทดสอบ!$E50,หนอนกอข้าว!$G$5:$G$77)</f>
        <v>185</v>
      </c>
      <c r="AF50" s="549">
        <f>SUMIF(หนอนกระทู้ข้าว!$B$5:$B$81,ทดสอบ!$E50,หนอนกระทู้ข้าว!$G$5:$G$81)</f>
        <v>0</v>
      </c>
      <c r="AG50" s="549">
        <f>SUMIF(โรคกาบใบเน่า!$B$5:$B$81,ทดสอบ!$E50,โรคกาบใบเน่า!$G$5:$G$81)</f>
        <v>0</v>
      </c>
      <c r="AH50" s="549">
        <f>SUMIF(เพลี้ยจั๊กจั่นสีเขียว!$B$5:$B$80,ทดสอบ!$E50,เพลี้ยจั๊กจั่นสีเขียว!$G$5:$G$80)</f>
        <v>0</v>
      </c>
      <c r="AI50" s="549">
        <f>SUMIF(หอยเชอรี่!$B$5:$B$81,ทดสอบ!$E50,หอยเชอรี่!$G$5:$G$81)</f>
        <v>0</v>
      </c>
      <c r="AJ50" s="549">
        <f>SUMIF(โรคใบสีส้ม!$B$5:$B$77,ทดสอบ!$E50,โรคใบสีส้ม!$G$5:$G$77)</f>
        <v>0</v>
      </c>
      <c r="AK50" s="562">
        <f>SUBTOTAL(9,K50:AJ50)</f>
        <v>228</v>
      </c>
      <c r="AL50" s="549">
        <f>SUMIF(หนอนหัวดำ!$B$6:$B$75,ทดสอบ!$E50,หนอนหัวดำ!$M$6:$M$75)</f>
        <v>5</v>
      </c>
      <c r="AM50" s="517">
        <f>SUMIF(แมลงดำหนาม!$B$6:$B$75,ทดสอบ!$E50,แมลงดำหนาม!$M$6:$M$75)</f>
        <v>0</v>
      </c>
      <c r="AN50" s="549">
        <f>SUMIF('ด้วงแรด มะพร้าว'!$B$6:$B$75,ทดสอบ!$E50,'ด้วงแรด มะพร้าว'!$I$6:$I$75)</f>
        <v>0</v>
      </c>
      <c r="AO50" s="549">
        <f>SUMIF(ด้วงงวง!$B$6:$B$75,ทดสอบ!$E50,ด้วงงวง!$I$6:$I$75)</f>
        <v>0</v>
      </c>
      <c r="AP50" s="549">
        <f>SUMIF(ไรสี่ขามะพร้าว!$B$6:$B$75,ทดสอบ!$E50,ไรสี่ขามะพร้าว!$I$6:$I$75)</f>
        <v>1</v>
      </c>
      <c r="AQ50" s="549">
        <f>SUMIF(หนอนพาราซา!$C$6:$C$67,ทดสอบ!$E50,หนอนพาราซา!$J$6:$J$67)</f>
        <v>0</v>
      </c>
      <c r="AR50" s="549">
        <f>SUMIF(หนอนกินใบมะพร้าว!$C$6:$C$67,ทดสอบ!$E50,หนอนกินใบมะพร้าว!$J$6:$J$67)</f>
        <v>0</v>
      </c>
      <c r="AS50" s="565">
        <f t="shared" si="86"/>
        <v>6</v>
      </c>
      <c r="AT50" s="549">
        <f>SUMIF('ด้วงแรด ปาล์ม'!$B$5:$B$73,ทดสอบ!$E50,'ด้วงแรด ปาล์ม'!$F$5:$F$73)</f>
        <v>0</v>
      </c>
      <c r="AU50" s="549">
        <f>SUMIF(หนอนปลอกเล็ก!$B$5:$B$73,ทดสอบ!$E50,หนอนปลอกเล็ก!$F$5:$F$73)</f>
        <v>0</v>
      </c>
      <c r="AV50" s="549">
        <f>SUMIF(ด้วงกุหลาบ!$B$5:$B$73,ทดสอบ!$E50,ด้วงกุหลาบ!$F$5:$F$73)</f>
        <v>0</v>
      </c>
      <c r="AW50" s="549">
        <f>SUMIF(โรคทะลายเน่า!$B$5:$B$73,ทดสอบ!$E50,โรคทะลายเน่า!$F$5:$F$73)</f>
        <v>0</v>
      </c>
      <c r="AX50" s="549">
        <f>SUMIF(โรคลำต้นเน่า!$B$5:$B$73,ทดสอบ!$E50,โรคลำต้นเน่า!$F$5:$F$73)</f>
        <v>0</v>
      </c>
      <c r="AY50" s="549">
        <f>SUMIF('โรคใบจุด ปาล์ม'!$B$5:$B$73,ทดสอบ!$E50,'โรคใบจุด ปาล์ม'!$F$5:$F$73)</f>
        <v>0</v>
      </c>
      <c r="AZ50" s="549">
        <f>SUMIF(โรคก้านทางใบเน่า!$C$5:$C$71,ทดสอบ!$E50,โรคก้านทางใบเน่า!$G$5:$G$71)</f>
        <v>0</v>
      </c>
      <c r="BA50" s="549">
        <f>SUMIF(หนอนหน้าแมว!$B$5:$B$73,ทดสอบ!$E50,หนอนหน้าแมว!$F$5:$F$73)</f>
        <v>0</v>
      </c>
      <c r="BB50" s="551">
        <f>SUMIF('หนอนหัวดำ ปาล์ม'!$B$5:$B$73,ทดสอบ!$E50,'หนอนหัวดำ ปาล์ม'!$F$5:$F$73)</f>
        <v>0</v>
      </c>
      <c r="BC50" s="549">
        <f>SUMIF('โรคใบจุดสาหร่าย ปาล์ม'!$B$5:$B$73,ทดสอบ!$E50,'โรคใบจุดสาหร่าย ปาล์ม'!$F$5:$F$73)</f>
        <v>0</v>
      </c>
      <c r="BD50" s="567">
        <f t="shared" si="118"/>
        <v>0</v>
      </c>
      <c r="BE50" s="549">
        <f>SUMIF(โรครากขาว!$B$5:$B$72,ทดสอบ!$E50,โรครากขาว!$F$5:$F$72)</f>
        <v>0</v>
      </c>
      <c r="BF50" s="549">
        <f>SUMIF(โรคใบร่วงยางพาราชนิดใหม่!$B$5:$B$72,ทดสอบ!$E50,โรคใบร่วงยางพาราชนิดใหม่!$F$5:$F$72)</f>
        <v>0</v>
      </c>
      <c r="BG50" s="549">
        <f>SUMIF(โรคใบร่วงยางพารา!$B$5:$B$72,ทดสอบ!$E50,โรคใบร่วงยางพารา!$F$5:$F$72)</f>
        <v>0</v>
      </c>
      <c r="BH50" s="549">
        <f>SUMIF(โรคราแป้งยางพารา!$B$5:$B$72,ทดสอบ!$E50,โรคราแป้งยางพารา!$F$5:$F$72)</f>
        <v>0</v>
      </c>
      <c r="BI50" s="551">
        <f>SUMIF(โรคเส้นดำยางพารา!$B$5:$B$72,ทดสอบ!$E50,โรคเส้นดำยางพารา!$F$5:$F$72)</f>
        <v>0</v>
      </c>
      <c r="BJ50" s="549">
        <f>SUMIF(โรคหน้ายางแห้ง!$B$5:$B$72,ทดสอบ!$E50,โรคหน้ายางแห้ง!$F$5:$F$72)</f>
        <v>0</v>
      </c>
      <c r="BK50" s="568">
        <f t="shared" si="119"/>
        <v>0</v>
      </c>
      <c r="BL50" s="549">
        <f>SUMIF(โรคราสนิม!$C$5:$C$64,ทดสอบ!$E50,โรคราสนิม!$G$5:$G$64)</f>
        <v>0</v>
      </c>
      <c r="BM50" s="549">
        <f>SUMIF(หนอนกาแฟสีแดง!$C$5:$C$64,ทดสอบ!$E50,หนอนกาแฟสีแดง!$G$5:$G$64)</f>
        <v>0</v>
      </c>
      <c r="BN50" s="549">
        <v>0</v>
      </c>
      <c r="BO50" s="549">
        <f ca="1">SUMIF(หนอนเจาะกิ่งลำต้น!$C$5:$C504,ทดสอบ!$E50,หนอนเจาะกิ่งลำต้น!$G$5:$G$64)</f>
        <v>0</v>
      </c>
      <c r="BP50" s="551">
        <f>SUMIF(มอดเจาะเมล็ดกาแฟ!$C$5:$C$64,ทดสอบ!$E50,มอดเจาะเมล็ดกาแฟ!$G$5:$G$64)</f>
        <v>0</v>
      </c>
      <c r="BQ50" s="549">
        <f>SUMIF('ด้วงหนวดยาว (กาแฟ)'!$C$5:$C$64,ทดสอบ!$E50,'ด้วงหนวดยาว (กาแฟ)'!$G$5:$G$64)</f>
        <v>0</v>
      </c>
      <c r="BR50" s="549">
        <f>SUMIF(มอดเจาะผลกาแฟ!$C$5:$C$64,ทดสอบ!$E50,มอดเจาะผลกาแฟ!$G$5:$G$64)</f>
        <v>0</v>
      </c>
      <c r="BS50" s="570">
        <f t="shared" ca="1" si="120"/>
        <v>0</v>
      </c>
      <c r="BT50" s="549">
        <f>SUMIF(เพลี้ยแป้งมัน!$B$5:$B$59,ทดสอบ!$E50,เพลี้ยแป้งมัน!$H$5:$H$59)</f>
        <v>0</v>
      </c>
      <c r="BU50" s="551">
        <f>SUMIF('โรคใบไหม้ (มัน)'!$B$5:$B$58,ทดสอบ!$E50,'โรคใบไหม้ (มัน)'!$H$5:$H$58)</f>
        <v>289</v>
      </c>
      <c r="BV50" s="549">
        <f>SUMIF(ไรแดง!$B$5:$B$59,ทดสอบ!$E50,ไรแดง!$H$5:$H$59)</f>
        <v>0</v>
      </c>
      <c r="BW50" s="549"/>
      <c r="BX50" s="549"/>
      <c r="BY50" s="549"/>
      <c r="BZ50" s="549"/>
      <c r="CA50" s="549"/>
      <c r="CB50" s="549">
        <f>SUMIF(โรคโคนเน่าหัวเน่า!$B$5:$B$59,ทดสอบ!$E50,โรคโคนเน่าหัวเน่า!$H$5:$H$59)</f>
        <v>0</v>
      </c>
      <c r="CC50" s="549"/>
      <c r="CD50" s="549">
        <f>SUMIF(โรคพุ่มแจ้!$B$5:$B$58,ทดสอบ!$E50,โรคพุ่มแจ้!$H$5:$H$58)</f>
        <v>0</v>
      </c>
      <c r="CE50" s="549">
        <f>SUMIF(โรคใบด่างมันสำปะหลัง!$B$5:$B$59,ทดสอบ!$E50,โรคใบด่างมันสำปะหลัง!$H$5:$H$59)</f>
        <v>2373</v>
      </c>
      <c r="CF50" s="563">
        <f t="shared" si="121"/>
        <v>2662</v>
      </c>
      <c r="CG50" s="549">
        <f>SUMIF(หนอนกออ้อย!$B$5:$B$48,ทดสอบ!$E50,หนอนกออ้อย!$G$5:$G$48)</f>
        <v>0</v>
      </c>
      <c r="CH50" s="549">
        <f>SUMIF('ด้วงหนวดยาว อ้อย'!$B$5:$B$48,ทดสอบ!$E50,'ด้วงหนวดยาว อ้อย'!$G$5:$G$48)</f>
        <v>0</v>
      </c>
      <c r="CI50" s="549"/>
      <c r="CJ50" s="549"/>
      <c r="CK50" s="549"/>
      <c r="CL50" s="549"/>
      <c r="CM50" s="549"/>
      <c r="CN50" s="549"/>
      <c r="CO50" s="549"/>
      <c r="CP50" s="549"/>
      <c r="CQ50" s="549"/>
      <c r="CR50" s="549"/>
      <c r="CS50" s="549">
        <f>SUMIF('โรคแส้ดำ อ้อย '!$B$5:$B$48,ทดสอบ!$E50,'โรคแส้ดำ อ้อย '!$G$5:$G$48)</f>
        <v>0</v>
      </c>
      <c r="CT50" s="549">
        <f>SUMIF('โรคใบขาว อ้อย'!$B$5:$B$48,ทดสอบ!$E50,'โรคใบขาว อ้อย'!$G$5:$G$48)</f>
        <v>0</v>
      </c>
      <c r="CU50" s="549"/>
      <c r="CV50" s="565">
        <f t="shared" si="122"/>
        <v>0</v>
      </c>
      <c r="CW50" s="549"/>
      <c r="CX50" s="549">
        <f>SUMIF('หนอนกระทู้ข้าวโพดลายจุด (FAW)'!$B$5:$B$54,ทดสอบ!$E50,'หนอนกระทู้ข้าวโพดลายจุด (FAW)'!$F$5:$F$54)</f>
        <v>0</v>
      </c>
      <c r="CY50" s="549">
        <f>SUMIF(โรคฝักเน่า!$C$5:$C$57,ทดสอบ!$E50,โรคฝักเน่า!$G$5:$G$57)</f>
        <v>0</v>
      </c>
      <c r="CZ50" s="549"/>
      <c r="DA50" s="549"/>
      <c r="DB50" s="549"/>
      <c r="DC50" s="549"/>
      <c r="DD50" s="549"/>
      <c r="DE50" s="549"/>
      <c r="DF50" s="572">
        <f t="shared" si="123"/>
        <v>0</v>
      </c>
      <c r="DG50" s="549">
        <f>SUMIF(โรคเหี่ยว!$B$5:$B$65,ทดสอบ!$E50,โรคเหี่ยว!$E$5:$E$65)</f>
        <v>0</v>
      </c>
      <c r="DH50" s="549"/>
      <c r="DI50" s="549"/>
      <c r="DJ50" s="549"/>
      <c r="DK50" s="549"/>
      <c r="DL50" s="574">
        <f t="shared" si="124"/>
        <v>0</v>
      </c>
      <c r="DM50" s="549"/>
      <c r="DN50" s="549"/>
      <c r="DO50" s="549"/>
      <c r="DP50" s="549"/>
      <c r="DQ50" s="549"/>
      <c r="DR50" s="550">
        <f t="shared" si="125"/>
        <v>0</v>
      </c>
      <c r="DS50" s="549"/>
      <c r="DT50" s="549"/>
      <c r="DU50" s="549">
        <f>SUMIF('เพลี้ยไฟ ทุเรียน'!$B$5:$B$81,ทดสอบ!$E50,'เพลี้ยไฟ ทุเรียน'!$F$5:$F$81)</f>
        <v>0</v>
      </c>
      <c r="DV50" s="549">
        <f>SUMIF('เพลี้ยแป้ง ทุเรียน'!$B$5:$B$81,ทดสอบ!$E50,'เพลี้ยแป้ง ทุเรียน'!$F$5:$F$81)</f>
        <v>0</v>
      </c>
      <c r="DW50" s="549">
        <f>SUMIF(เพลี้ยไก่แจ้ทุเรียน!$B$5:$B$81,ทดสอบ!$E50,เพลี้ยไก่แจ้ทุเรียน!$F$5:$F$81)</f>
        <v>0</v>
      </c>
      <c r="DX50" s="549">
        <f>SUMIF(เพลี้ยหอยเกล็ด!$B$5:$B$81,ทดสอบ!$E50,เพลี้ยหอยเกล็ด!$F$5:$F$81)</f>
        <v>0</v>
      </c>
      <c r="DY50" s="549">
        <f>SUMIF(เพลี้ยจั๊กจั่นฝอย!$B$5:$B$81,ทดสอบ!$E50,เพลี้ยจั๊กจั่นฝอย!$F$5:$F$81)</f>
        <v>0</v>
      </c>
      <c r="DZ50" s="549">
        <f>SUMIF(หนอนเจาะเมล็ดทุเรียน!$B$5:$B$81,ทดสอบ!$E50,หนอนเจาะเมล็ดทุเรียน!$F$5:$F$81)</f>
        <v>0</v>
      </c>
      <c r="EA50" s="549">
        <f>SUMIF(ไรแดงทุเรียน!$B$5:$B$81,ทดสอบ!$E50,ไรแดงทุเรียน!$F$5:$F$81)</f>
        <v>0</v>
      </c>
      <c r="EB50" s="549"/>
      <c r="EC50" s="549">
        <f>SUMIF(โรครากเน่าโคนเน่า!$B$5:$B$81,ทดสอบ!$E50,โรครากเน่าโคนเน่า!$F$5:$F$81)</f>
        <v>0</v>
      </c>
      <c r="ED50" s="549">
        <f>SUMIF('โรคราดำ ทุเรียน'!$B$5:$B$81,ทดสอบ!$E50,'โรคราดำ ทุเรียน'!$F$5:$F$81)</f>
        <v>0</v>
      </c>
      <c r="EE50" s="549"/>
      <c r="EF50" s="549">
        <f>SUMIF(โรคผลเน่า!$B$6:$B$82,ทดสอบ!$E50,โรคผลเน่า!$F$6:$F$82)</f>
        <v>0</v>
      </c>
      <c r="EG50" s="549">
        <f>SUMIF(โรคราสีชมพู!$B$5:$B$81,ทดสอบ!$E50,โรคราสีชมพู!$F$5:$F$81)</f>
        <v>0</v>
      </c>
      <c r="EH50" s="549">
        <f>SUMIF(โรคใบติดหรือใบไหม้!$B$5:$B$81,ทดสอบ!$E50,โรคใบติดหรือใบไหม้!$F$5:$F$81)</f>
        <v>0</v>
      </c>
      <c r="EI50" s="549"/>
      <c r="EJ50" s="549">
        <f>SUMIF('โรคใบจุดสาหร่าย (durian)'!$B$5:$B$81,ทดสอบ!$E50,'โรคใบจุดสาหร่าย (durian)'!$F$5:$F$81)</f>
        <v>0</v>
      </c>
      <c r="EK50" s="549">
        <f>SUMIF(มอดเจาะลำต้นทุเรียน!$B$5:$B$81,ทดสอบ!$E50,มอดเจาะลำต้นทุเรียน!$F$5:$F$81)</f>
        <v>0</v>
      </c>
      <c r="EL50" s="549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549">
        <f>SUMIF(หนอนกินใบทุเรียน!$B$5:$B$81,ทดสอบ!$E50,หนอนกินใบทุเรียน!$F$5:$F$81)</f>
        <v>0</v>
      </c>
      <c r="EN50" s="549">
        <f>SUMIF(โรคกิ่งแห้งทุเรียน!$B$5:$B$81,ทดสอบ!$E50,โรคกิ่งแห้งทุเรียน!$F$5:$F$81)</f>
        <v>0</v>
      </c>
      <c r="EO50" s="551">
        <f>SUMIF(โรคแอนแทรกโนสทุเรียน!$B$5:$B$81,ทดสอบ!$E50,โรคแอนแทรกโนสทุเรียน!$F$5:$F$81)</f>
        <v>0</v>
      </c>
      <c r="EP50" s="549">
        <f>SUMIF(หนอนเจาะผล!$B$5:$B$81,ทดสอบ!$E50,หนอนเจาะผล!$F$5:$F$81)</f>
        <v>0</v>
      </c>
      <c r="EQ50" s="563">
        <f t="shared" ca="1" si="126"/>
        <v>0</v>
      </c>
      <c r="ER50" s="549"/>
      <c r="ES50" s="549">
        <f>SUMIF('เพลี้ยไฟ (เงาะ)'!$B$5:$B$76,ทดสอบ!$E50,'เพลี้ยไฟ (เงาะ)'!$F$5:$F$76)</f>
        <v>0</v>
      </c>
      <c r="ET50" s="517">
        <f>SUMIF('เพลี้ยแป้ง (เงาะ)'!$B$5:$B$75,ทดสอบ!$E50,'เพลี้ยแป้ง (เงาะ)'!$F$5:$F$75)</f>
        <v>0</v>
      </c>
      <c r="EU50" s="549">
        <f>SUMIF(หนอนคืบกินใบ!$B$5:$B$75,ทดสอบ!$E50,หนอนคืบกินใบ!$F$5:$F$75)</f>
        <v>0</v>
      </c>
      <c r="EV50" s="549">
        <f>SUMIF('โรคราแป้ง (เงาะ)'!$B$5:$B$75,ทดสอบ!$E50,'โรคราแป้ง (เงาะ)'!$F$5:$F$75)</f>
        <v>0</v>
      </c>
      <c r="EW50" s="549"/>
      <c r="EX50" s="549">
        <f>SUMIF('โรคขอบใบแห้ง (เงาะ)'!$B$5:$B$76,ทดสอบ!$E50,'โรคขอบใบแห้ง (เงาะ)'!$F$5:$F$76)</f>
        <v>0</v>
      </c>
      <c r="EY50" s="549">
        <f>SUMIF(หนอนกินช่อดอก!$B$5:$B$76,ทดสอบ!$E50,หนอนกินช่อดอก!$F$5:$F$76)</f>
        <v>0</v>
      </c>
      <c r="EZ50" s="549">
        <f>SUMIF('โรคใบจุดสาหร่าย(เงาะ)'!$B$5:$B$75,ทดสอบ!$E50,'โรคใบจุดสาหร่าย(เงาะ)'!$F$5:$F$75)</f>
        <v>0</v>
      </c>
      <c r="FA50" s="567">
        <f t="shared" si="127"/>
        <v>0</v>
      </c>
      <c r="FB50" s="549">
        <f>SUMIF('เพลี้ยไฟ (mangosteen)'!$B$5:$B$69,ทดสอบ!$E50,'เพลี้ยไฟ (mangosteen)'!$F$5:$F$69)</f>
        <v>0</v>
      </c>
      <c r="FC50" s="549">
        <f>SUMIF(หนอนชอนใบ!$B$5:$B$69,ทดสอบ!$E50,หนอนชอนใบ!$F$5:$F$69)</f>
        <v>0</v>
      </c>
      <c r="FD50" s="549">
        <f>SUMIF(หนอนกินใบ!$B$5:$B$69,ทดสอบ!$E50,หนอนกินใบ!$F$5:$F$69)</f>
        <v>0</v>
      </c>
      <c r="FE50" s="549">
        <f>SUMIF('ไรแดง(มังคุด)'!$B$5:$B$76,ทดสอบ!$E50,'ไรแดง(มังคุด)'!$F$5:$F$76)</f>
        <v>0</v>
      </c>
      <c r="FF50" s="549">
        <f>SUMIF(โรคแอนแทรคโนส!$B$5:$B$76,ทดสอบ!$E50,โรคแอนแทรคโนส!$F$5:$F$76)</f>
        <v>0</v>
      </c>
      <c r="FG50" s="549">
        <f>SUMIF('โรคใบจุดสาหร่าย (mangosteen)'!$B$5:$B$69,ทดสอบ!$E50,'โรคใบจุดสาหร่าย (mangosteen)'!$F$5:$F$69)</f>
        <v>0</v>
      </c>
      <c r="FH50" s="549">
        <f>SUMIF(โรคใบแห้งและขอบใบแห้ง!$B$5:$B$76,ทดสอบ!$E50,โรคใบแห้งและขอบใบแห้ง!$F$5:$F$76)</f>
        <v>0</v>
      </c>
      <c r="FI50" s="549">
        <f>SUMIF(เพลี้ยแป้ง!$B$5:$B$76,ทดสอบ!$E50,เพลี้ยแป้ง!$F$5:$F$76)</f>
        <v>0</v>
      </c>
      <c r="FJ50" s="549">
        <f>SUMIF('โรคใบจุด (mangosteen)'!$B$5:$B$69,ทดสอบ!$E50,'โรคใบจุด (mangosteen)'!$F$5:$F$69)</f>
        <v>0</v>
      </c>
      <c r="FK50" s="576">
        <f t="shared" si="128"/>
        <v>0</v>
      </c>
      <c r="FL50" s="549">
        <f>SUMIF(โรคพุ่มไม้กวาด!$B$5:$B$79,ทดสอบ!$E50,โรคพุ่มไม้กวาด!$F$5:$F$79)</f>
        <v>0</v>
      </c>
      <c r="FM50" s="549">
        <f>SUMIF('เพลี้ยแป้ง (ลำไย)'!$B$5:$B$76,ทดสอบ!$E50,'เพลี้ยแป้ง (ลำไย)'!$F$5:$F$76)</f>
        <v>0</v>
      </c>
      <c r="FN50" s="549">
        <f>SUMIF('โรคราดำ (ลำไย)'!$B$5:$B$79,ทดสอบ!$E50,'โรคราดำ (ลำไย)'!$F$5:$F$79)</f>
        <v>0</v>
      </c>
      <c r="FO50" s="549">
        <f>SUMIF('หนอนคืบกินใบ (ลำไย)'!$B$5:$B$76,ทดสอบ!$E50,'หนอนคืบกินใบ (ลำไย)'!$F$5:$F$76)</f>
        <v>0</v>
      </c>
      <c r="FP50" s="549">
        <f>SUMIF(ไรกำมะหยี่!$B$5:$B$79,ทดสอบ!$E50,ไรกำมะหยี่!$F$5:$F$79)</f>
        <v>0</v>
      </c>
      <c r="FQ50" s="549">
        <f>SUMIF(หนอนม้วนใบ!$B$5:$B$79,ทดสอบ!$E50,หนอนม้วนใบ!$F$5:$F$79)</f>
        <v>0</v>
      </c>
      <c r="FR50" s="549">
        <f>SUMIF(หนอนเจาะกิ่งและลำต้น!$B$5:$B$80,ทดสอบ!$E50,หนอนเจาะกิ่งและลำต้น!$F$5:$F$80)</f>
        <v>0</v>
      </c>
      <c r="FS50" s="549">
        <f>SUMIF(เพลี้ยไฟลำไย!$B$5:$B$76,ทดสอบ!$E50,เพลี้ยไฟลำไย!$F$5:$F$76)</f>
        <v>0</v>
      </c>
      <c r="FT50" s="549">
        <f>SUMIF(หนอนกินดอกลำไย!$B$5:$B$76,ทดสอบ!$E50,หนอนกินดอกลำไย!$F$5:$F$76)</f>
        <v>0</v>
      </c>
      <c r="FU50" s="549">
        <f>SUMIF(มวนลำไย!$B$5:$B$79,ทดสอบ!$E50,มวนลำไย!$F$5:$F$79)</f>
        <v>0</v>
      </c>
      <c r="FV50" s="578">
        <f t="shared" si="129"/>
        <v>0</v>
      </c>
      <c r="FW50" s="550">
        <f t="shared" ca="1" si="130"/>
        <v>2896</v>
      </c>
      <c r="FX50" s="353">
        <f t="shared" ca="1" si="100"/>
        <v>2896</v>
      </c>
      <c r="FY50" s="319">
        <f t="shared" ca="1" si="31"/>
        <v>0</v>
      </c>
    </row>
    <row r="51" spans="1:181" s="110" customFormat="1" hidden="1" x14ac:dyDescent="0.55000000000000004">
      <c r="A51" s="303">
        <v>0</v>
      </c>
      <c r="B51" s="303" t="str">
        <f t="shared" si="116"/>
        <v/>
      </c>
      <c r="C51" s="303" t="str">
        <f>IF(B51=1,SUBTOTAL(2,$B$49:B51),"")</f>
        <v/>
      </c>
      <c r="D51" s="279" t="str">
        <f t="shared" si="117"/>
        <v/>
      </c>
      <c r="E51" s="280" t="s">
        <v>157</v>
      </c>
      <c r="F51" s="295"/>
      <c r="G51" s="295"/>
      <c r="H51" s="295"/>
      <c r="I51" s="295"/>
      <c r="J51" s="292"/>
      <c r="K51" s="549">
        <f>SUMIF(หนอนห่อใบข้าว!$B$5:$B$76,ทดสอบ!$E51,หนอนห่อใบข้าว!$G$5:$G$76)</f>
        <v>0</v>
      </c>
      <c r="L51" s="549">
        <f>SUMIF(เพลี้ยกระโดดหลังขาว!$B$5:$B$76,ทดสอบ!$E51,เพลี้ยกระโดดหลังขาว!$G$5:$G$76)</f>
        <v>0</v>
      </c>
      <c r="M51" s="549">
        <f>SUMIF(โรคไหม้ข้าว!$B$5:$B$76,ทดสอบ!$E51,โรคไหม้ข้าว!$G$5:$G$76)</f>
        <v>0</v>
      </c>
      <c r="N51" s="549">
        <f>SUMIF(แมลงหวี่ขาว!$B$5:$B$76,ทดสอบ!$E51,แมลงหวี่ขาว!$G$5:$G$76)</f>
        <v>0</v>
      </c>
      <c r="O51" s="549">
        <f>SUMIF(เพลี้ยกระโดดสีน้ำตาล!$B$5:$B$77,ทดสอบ!$E51,เพลี้ยกระโดดสีน้ำตาล!$G$5:$G$77)</f>
        <v>0</v>
      </c>
      <c r="P51" s="549">
        <f>SUMIF(แมลงสิง!$B$5:$B$81,ทดสอบ!$E51,แมลงสิง!$G$5:$G$81)</f>
        <v>0</v>
      </c>
      <c r="Q51" s="549">
        <f>SUMIF(เพลี้ยไฟ!$B$5:$B$76,ทดสอบ!$E51,เพลี้ยไฟ!$G$5:$G$76)</f>
        <v>0</v>
      </c>
      <c r="R51" s="549">
        <f>SUMIF(แมลงดำหนาม1!$B$5:$B$81,ทดสอบ!$E51,แมลงดำหนาม1!$G$5:$G$81)</f>
        <v>0</v>
      </c>
      <c r="S51" s="549">
        <f>SUMIF(โรคขอบใบแห้ง!$B$5:$B$78,ทดสอบ!$E51,โรคขอบใบแห้ง!$G$5:$G$78)</f>
        <v>0</v>
      </c>
      <c r="T51" s="549">
        <f>SUMIF(โรคกาบใบแห้ง!$B$5:$B$81,ทดสอบ!$E51,โรคกาบใบแห้ง!$G$5:$G$81)</f>
        <v>0</v>
      </c>
      <c r="U51" s="549">
        <f>SUMIF(โรคใบจุดสีน้ำตาล!$B$5:$B$77,ทดสอบ!$E51,โรคใบจุดสีน้ำตาล!$G$5:$G$77)</f>
        <v>0</v>
      </c>
      <c r="V51" s="549">
        <f>SUMIF(หนอนกระทู้กล้า!$B$5:$B$76,ทดสอบ!$E51,หนอนกระทู้กล้า!$G$5:$G$76)</f>
        <v>0</v>
      </c>
      <c r="W51" s="549">
        <f>SUMIF(โรคใบขีดโปร่งแสง!$B$5:$B$81,ทดสอบ!$E51,โรคใบขีดโปร่งแสง!$G$5:$G$81)</f>
        <v>0</v>
      </c>
      <c r="X51" s="549">
        <f>SUMIF(โรคใบขีดสีน้ำตาล!$B$5:$B$77,ทดสอบ!$E51,โรคใบขีดสีน้ำตาล!$G$5:$G$77)</f>
        <v>0</v>
      </c>
      <c r="Y51" s="549">
        <f>SUMIF(หนอนกัดใบข้าว!$B$5:$B$81,ทดสอบ!$E51,หนอนกัดใบข้าว!$G$5:$G$81)</f>
        <v>0</v>
      </c>
      <c r="Z51" s="549">
        <f>SUMIF(แมลงหล่า!$B$5:$B$81,ทดสอบ!$E51,แมลงหล่า!$G$5:$G$81)</f>
        <v>0</v>
      </c>
      <c r="AA51" s="549">
        <f>SUMIF(แมลงบั่ว!$B$5:$B$77,ทดสอบ!$E51,แมลงบั่ว!$G$5:$G$77)</f>
        <v>0</v>
      </c>
      <c r="AB51" s="549">
        <f>SUMIF(โรคเมล็ดด่าง!$B$5:$B$81,ทดสอบ!$E51,โรคเมล็ดด่าง!$G$5:$G$81)</f>
        <v>0</v>
      </c>
      <c r="AC51" s="549">
        <f>SUMIF(ด้วงดำ!$B$5:$B$81,ทดสอบ!$E51,ด้วงดำ!$G$5:$G$81)</f>
        <v>0</v>
      </c>
      <c r="AD51" s="549">
        <f>SUMIF(ตั๊กแตนหนวดสั้น!$B$5:$B$81,ทดสอบ!$E51,ตั๊กแตนหนวดสั้น!$G$5:$G$81)</f>
        <v>0</v>
      </c>
      <c r="AE51" s="549">
        <f>SUMIF(หนอนกอข้าว!$B$5:$B$77,ทดสอบ!$E51,หนอนกอข้าว!$G$5:$G$77)</f>
        <v>0</v>
      </c>
      <c r="AF51" s="549">
        <f>SUMIF(หนอนกระทู้ข้าว!$B$5:$B$81,ทดสอบ!$E51,หนอนกระทู้ข้าว!$G$5:$G$81)</f>
        <v>0</v>
      </c>
      <c r="AG51" s="549">
        <f>SUMIF(โรคกาบใบเน่า!$B$5:$B$81,ทดสอบ!$E51,โรคกาบใบเน่า!$G$5:$G$81)</f>
        <v>0</v>
      </c>
      <c r="AH51" s="549">
        <f>SUMIF(เพลี้ยจั๊กจั่นสีเขียว!$B$5:$B$80,ทดสอบ!$E51,เพลี้ยจั๊กจั่นสีเขียว!$G$5:$G$80)</f>
        <v>0</v>
      </c>
      <c r="AI51" s="549">
        <f>SUMIF(หอยเชอรี่!$B$5:$B$81,ทดสอบ!$E51,หอยเชอรี่!$G$5:$G$81)</f>
        <v>0</v>
      </c>
      <c r="AJ51" s="549">
        <f>SUMIF(โรคใบสีส้ม!$B$5:$B$77,ทดสอบ!$E51,โรคใบสีส้ม!$G$5:$G$77)</f>
        <v>0</v>
      </c>
      <c r="AK51" s="562">
        <f t="shared" ref="AK51:AK57" si="131">SUBTOTAL(9,K51:AJ51)</f>
        <v>0</v>
      </c>
      <c r="AL51" s="549">
        <f>SUMIF(หนอนหัวดำ!$B$6:$B$75,ทดสอบ!$E51,หนอนหัวดำ!$M$6:$M$75)</f>
        <v>0</v>
      </c>
      <c r="AM51" s="517">
        <f>SUMIF(แมลงดำหนาม!$B$6:$B$75,ทดสอบ!$E51,แมลงดำหนาม!$M$6:$M$75)</f>
        <v>0</v>
      </c>
      <c r="AN51" s="549">
        <f>SUMIF('ด้วงแรด มะพร้าว'!$B$6:$B$75,ทดสอบ!$E51,'ด้วงแรด มะพร้าว'!$I$6:$I$75)</f>
        <v>0</v>
      </c>
      <c r="AO51" s="549">
        <f>SUMIF(ด้วงงวง!$B$6:$B$75,ทดสอบ!$E51,ด้วงงวง!$I$6:$I$75)</f>
        <v>0</v>
      </c>
      <c r="AP51" s="549">
        <f>SUMIF(ไรสี่ขามะพร้าว!$B$6:$B$75,ทดสอบ!$E51,ไรสี่ขามะพร้าว!$I$6:$I$75)</f>
        <v>0</v>
      </c>
      <c r="AQ51" s="549">
        <f>SUMIF(หนอนพาราซา!$C$6:$C$67,ทดสอบ!$E51,หนอนพาราซา!$J$6:$J$67)</f>
        <v>0</v>
      </c>
      <c r="AR51" s="549">
        <f>SUMIF(หนอนกินใบมะพร้าว!$C$6:$C$67,ทดสอบ!$E51,หนอนกินใบมะพร้าว!$J$6:$J$67)</f>
        <v>0</v>
      </c>
      <c r="AS51" s="565">
        <f t="shared" si="86"/>
        <v>0</v>
      </c>
      <c r="AT51" s="549">
        <f>SUMIF('ด้วงแรด ปาล์ม'!$B$5:$B$73,ทดสอบ!$E51,'ด้วงแรด ปาล์ม'!$F$5:$F$73)</f>
        <v>0</v>
      </c>
      <c r="AU51" s="549">
        <f>SUMIF(หนอนปลอกเล็ก!$B$5:$B$73,ทดสอบ!$E51,หนอนปลอกเล็ก!$F$5:$F$73)</f>
        <v>0</v>
      </c>
      <c r="AV51" s="549">
        <f>SUMIF(ด้วงกุหลาบ!$B$5:$B$73,ทดสอบ!$E51,ด้วงกุหลาบ!$F$5:$F$73)</f>
        <v>0</v>
      </c>
      <c r="AW51" s="549">
        <f>SUMIF(โรคทะลายเน่า!$B$5:$B$73,ทดสอบ!$E51,โรคทะลายเน่า!$F$5:$F$73)</f>
        <v>0</v>
      </c>
      <c r="AX51" s="549">
        <f>SUMIF(โรคลำต้นเน่า!$B$5:$B$73,ทดสอบ!$E51,โรคลำต้นเน่า!$F$5:$F$73)</f>
        <v>0</v>
      </c>
      <c r="AY51" s="549">
        <f>SUMIF('โรคใบจุด ปาล์ม'!$B$5:$B$73,ทดสอบ!$E51,'โรคใบจุด ปาล์ม'!$F$5:$F$73)</f>
        <v>0</v>
      </c>
      <c r="AZ51" s="549">
        <f>SUMIF(โรคก้านทางใบเน่า!$C$5:$C$71,ทดสอบ!$E51,โรคก้านทางใบเน่า!$G$5:$G$71)</f>
        <v>0</v>
      </c>
      <c r="BA51" s="549">
        <f>SUMIF(หนอนหน้าแมว!$B$5:$B$73,ทดสอบ!$E51,หนอนหน้าแมว!$F$5:$F$73)</f>
        <v>0</v>
      </c>
      <c r="BB51" s="551">
        <f>SUMIF('หนอนหัวดำ ปาล์ม'!$B$5:$B$73,ทดสอบ!$E51,'หนอนหัวดำ ปาล์ม'!$F$5:$F$73)</f>
        <v>0</v>
      </c>
      <c r="BC51" s="549">
        <f>SUMIF('โรคใบจุดสาหร่าย ปาล์ม'!$B$5:$B$73,ทดสอบ!$E51,'โรคใบจุดสาหร่าย ปาล์ม'!$F$5:$F$73)</f>
        <v>0</v>
      </c>
      <c r="BD51" s="567">
        <f t="shared" si="118"/>
        <v>0</v>
      </c>
      <c r="BE51" s="549">
        <f>SUMIF(โรครากขาว!$B$5:$B$72,ทดสอบ!$E51,โรครากขาว!$F$5:$F$72)</f>
        <v>0</v>
      </c>
      <c r="BF51" s="549">
        <f>SUMIF(โรคใบร่วงยางพาราชนิดใหม่!$B$5:$B$72,ทดสอบ!$E51,โรคใบร่วงยางพาราชนิดใหม่!$F$5:$F$72)</f>
        <v>0</v>
      </c>
      <c r="BG51" s="549">
        <f>SUMIF(โรคใบร่วงยางพารา!$B$5:$B$72,ทดสอบ!$E51,โรคใบร่วงยางพารา!$F$5:$F$72)</f>
        <v>0</v>
      </c>
      <c r="BH51" s="549">
        <f>SUMIF(โรคราแป้งยางพารา!$B$5:$B$72,ทดสอบ!$E51,โรคราแป้งยางพารา!$F$5:$F$72)</f>
        <v>0</v>
      </c>
      <c r="BI51" s="551">
        <f>SUMIF(โรคเส้นดำยางพารา!$B$5:$B$72,ทดสอบ!$E51,โรคเส้นดำยางพารา!$F$5:$F$72)</f>
        <v>0</v>
      </c>
      <c r="BJ51" s="549">
        <f>SUMIF(โรคหน้ายางแห้ง!$B$5:$B$72,ทดสอบ!$E51,โรคหน้ายางแห้ง!$F$5:$F$72)</f>
        <v>0</v>
      </c>
      <c r="BK51" s="568">
        <f t="shared" si="119"/>
        <v>0</v>
      </c>
      <c r="BL51" s="549">
        <f>SUMIF(โรคราสนิม!$C$5:$C$64,ทดสอบ!$E51,โรคราสนิม!$G$5:$G$64)</f>
        <v>0</v>
      </c>
      <c r="BM51" s="549">
        <f>SUMIF(หนอนกาแฟสีแดง!$C$5:$C$64,ทดสอบ!$E51,หนอนกาแฟสีแดง!$G$5:$G$64)</f>
        <v>0</v>
      </c>
      <c r="BN51" s="549">
        <v>0</v>
      </c>
      <c r="BO51" s="549">
        <f ca="1">SUMIF(หนอนเจาะกิ่งลำต้น!$C$5:$C505,ทดสอบ!$E51,หนอนเจาะกิ่งลำต้น!$G$5:$G$64)</f>
        <v>0</v>
      </c>
      <c r="BP51" s="551">
        <f>SUMIF(มอดเจาะเมล็ดกาแฟ!$C$5:$C$64,ทดสอบ!$E51,มอดเจาะเมล็ดกาแฟ!$G$5:$G$64)</f>
        <v>0</v>
      </c>
      <c r="BQ51" s="549">
        <f>SUMIF('ด้วงหนวดยาว (กาแฟ)'!$C$5:$C$64,ทดสอบ!$E51,'ด้วงหนวดยาว (กาแฟ)'!$G$5:$G$64)</f>
        <v>0</v>
      </c>
      <c r="BR51" s="549">
        <f>SUMIF(มอดเจาะผลกาแฟ!$C$5:$C$64,ทดสอบ!$E51,มอดเจาะผลกาแฟ!$G$5:$G$64)</f>
        <v>0</v>
      </c>
      <c r="BS51" s="570">
        <f t="shared" si="120"/>
        <v>0</v>
      </c>
      <c r="BT51" s="549">
        <f>SUMIF(เพลี้ยแป้งมัน!$B$5:$B$59,ทดสอบ!$E51,เพลี้ยแป้งมัน!$H$5:$H$59)</f>
        <v>0</v>
      </c>
      <c r="BU51" s="551">
        <f>SUMIF('โรคใบไหม้ (มัน)'!$B$5:$B$58,ทดสอบ!$E51,'โรคใบไหม้ (มัน)'!$H$5:$H$58)</f>
        <v>0</v>
      </c>
      <c r="BV51" s="549">
        <f>SUMIF(ไรแดง!$B$5:$B$59,ทดสอบ!$E51,ไรแดง!$H$5:$H$59)</f>
        <v>0</v>
      </c>
      <c r="BW51" s="549"/>
      <c r="BX51" s="549"/>
      <c r="BY51" s="549"/>
      <c r="BZ51" s="549"/>
      <c r="CA51" s="549"/>
      <c r="CB51" s="549">
        <f>SUMIF(โรคโคนเน่าหัวเน่า!$B$5:$B$59,ทดสอบ!$E51,โรคโคนเน่าหัวเน่า!$H$5:$H$59)</f>
        <v>0</v>
      </c>
      <c r="CC51" s="549"/>
      <c r="CD51" s="549">
        <f>SUMIF(โรคพุ่มแจ้!$B$5:$B$58,ทดสอบ!$E51,โรคพุ่มแจ้!$H$5:$H$58)</f>
        <v>0</v>
      </c>
      <c r="CE51" s="549">
        <f>SUMIF(โรคใบด่างมันสำปะหลัง!$B$5:$B$59,ทดสอบ!$E51,โรคใบด่างมันสำปะหลัง!$H$5:$H$59)</f>
        <v>0</v>
      </c>
      <c r="CF51" s="563">
        <f t="shared" si="121"/>
        <v>0</v>
      </c>
      <c r="CG51" s="549">
        <f>SUMIF(หนอนกออ้อย!$B$5:$B$48,ทดสอบ!$E51,หนอนกออ้อย!$G$5:$G$48)</f>
        <v>0</v>
      </c>
      <c r="CH51" s="549">
        <f>SUMIF('ด้วงหนวดยาว อ้อย'!$B$5:$B$48,ทดสอบ!$E51,'ด้วงหนวดยาว อ้อย'!$G$5:$G$48)</f>
        <v>0</v>
      </c>
      <c r="CI51" s="549"/>
      <c r="CJ51" s="549"/>
      <c r="CK51" s="549"/>
      <c r="CL51" s="549"/>
      <c r="CM51" s="549"/>
      <c r="CN51" s="549"/>
      <c r="CO51" s="549"/>
      <c r="CP51" s="549"/>
      <c r="CQ51" s="549"/>
      <c r="CR51" s="549"/>
      <c r="CS51" s="549">
        <f>SUMIF('โรคแส้ดำ อ้อย '!$B$5:$B$48,ทดสอบ!$E51,'โรคแส้ดำ อ้อย '!$G$5:$G$48)</f>
        <v>0</v>
      </c>
      <c r="CT51" s="549">
        <f>SUMIF('โรคใบขาว อ้อย'!$B$5:$B$48,ทดสอบ!$E51,'โรคใบขาว อ้อย'!$G$5:$G$48)</f>
        <v>0</v>
      </c>
      <c r="CU51" s="549"/>
      <c r="CV51" s="565">
        <f t="shared" si="122"/>
        <v>0</v>
      </c>
      <c r="CW51" s="549"/>
      <c r="CX51" s="549">
        <f>SUMIF('หนอนกระทู้ข้าวโพดลายจุด (FAW)'!$B$5:$B$54,ทดสอบ!$E51,'หนอนกระทู้ข้าวโพดลายจุด (FAW)'!$F$5:$F$54)</f>
        <v>0</v>
      </c>
      <c r="CY51" s="549">
        <f>SUMIF(โรคฝักเน่า!$C$5:$C$57,ทดสอบ!$E51,โรคฝักเน่า!$G$5:$G$57)</f>
        <v>0</v>
      </c>
      <c r="CZ51" s="549"/>
      <c r="DA51" s="549"/>
      <c r="DB51" s="549"/>
      <c r="DC51" s="549"/>
      <c r="DD51" s="549"/>
      <c r="DE51" s="549"/>
      <c r="DF51" s="572">
        <f t="shared" si="123"/>
        <v>0</v>
      </c>
      <c r="DG51" s="549">
        <f>SUMIF(โรคเหี่ยว!$B$5:$B$65,ทดสอบ!$E51,โรคเหี่ยว!$E$5:$E$65)</f>
        <v>0</v>
      </c>
      <c r="DH51" s="549"/>
      <c r="DI51" s="549"/>
      <c r="DJ51" s="549"/>
      <c r="DK51" s="549"/>
      <c r="DL51" s="574">
        <f t="shared" si="124"/>
        <v>0</v>
      </c>
      <c r="DM51" s="549"/>
      <c r="DN51" s="549"/>
      <c r="DO51" s="549"/>
      <c r="DP51" s="549"/>
      <c r="DQ51" s="549"/>
      <c r="DR51" s="550">
        <f t="shared" si="125"/>
        <v>0</v>
      </c>
      <c r="DS51" s="549"/>
      <c r="DT51" s="549"/>
      <c r="DU51" s="549">
        <f>SUMIF('เพลี้ยไฟ ทุเรียน'!$B$5:$B$81,ทดสอบ!$E51,'เพลี้ยไฟ ทุเรียน'!$F$5:$F$81)</f>
        <v>0</v>
      </c>
      <c r="DV51" s="549">
        <f>SUMIF('เพลี้ยแป้ง ทุเรียน'!$B$5:$B$81,ทดสอบ!$E51,'เพลี้ยแป้ง ทุเรียน'!$F$5:$F$81)</f>
        <v>0</v>
      </c>
      <c r="DW51" s="549">
        <f>SUMIF(เพลี้ยไก่แจ้ทุเรียน!$B$5:$B$81,ทดสอบ!$E51,เพลี้ยไก่แจ้ทุเรียน!$F$5:$F$81)</f>
        <v>0</v>
      </c>
      <c r="DX51" s="549">
        <f>SUMIF(เพลี้ยหอยเกล็ด!$B$5:$B$81,ทดสอบ!$E51,เพลี้ยหอยเกล็ด!$F$5:$F$81)</f>
        <v>0</v>
      </c>
      <c r="DY51" s="549">
        <f>SUMIF(เพลี้ยจั๊กจั่นฝอย!$B$5:$B$81,ทดสอบ!$E51,เพลี้ยจั๊กจั่นฝอย!$F$5:$F$81)</f>
        <v>0</v>
      </c>
      <c r="DZ51" s="549">
        <f>SUMIF(หนอนเจาะเมล็ดทุเรียน!$B$5:$B$81,ทดสอบ!$E51,หนอนเจาะเมล็ดทุเรียน!$F$5:$F$81)</f>
        <v>0</v>
      </c>
      <c r="EA51" s="549">
        <f>SUMIF(ไรแดงทุเรียน!$B$5:$B$81,ทดสอบ!$E51,ไรแดงทุเรียน!$F$5:$F$81)</f>
        <v>0</v>
      </c>
      <c r="EB51" s="549"/>
      <c r="EC51" s="549">
        <f>SUMIF(โรครากเน่าโคนเน่า!$B$5:$B$81,ทดสอบ!$E51,โรครากเน่าโคนเน่า!$F$5:$F$81)</f>
        <v>0</v>
      </c>
      <c r="ED51" s="549">
        <f>SUMIF('โรคราดำ ทุเรียน'!$B$5:$B$81,ทดสอบ!$E51,'โรคราดำ ทุเรียน'!$F$5:$F$81)</f>
        <v>0</v>
      </c>
      <c r="EE51" s="549"/>
      <c r="EF51" s="549">
        <f>SUMIF(โรคผลเน่า!$B$6:$B$82,ทดสอบ!$E51,โรคผลเน่า!$F$6:$F$82)</f>
        <v>0</v>
      </c>
      <c r="EG51" s="549">
        <f>SUMIF(โรคราสีชมพู!$B$5:$B$81,ทดสอบ!$E51,โรคราสีชมพู!$F$5:$F$81)</f>
        <v>0</v>
      </c>
      <c r="EH51" s="549">
        <f>SUMIF(โรคใบติดหรือใบไหม้!$B$5:$B$81,ทดสอบ!$E51,โรคใบติดหรือใบไหม้!$F$5:$F$81)</f>
        <v>0</v>
      </c>
      <c r="EI51" s="549"/>
      <c r="EJ51" s="549">
        <f>SUMIF('โรคใบจุดสาหร่าย (durian)'!$B$5:$B$81,ทดสอบ!$E51,'โรคใบจุดสาหร่าย (durian)'!$F$5:$F$81)</f>
        <v>0</v>
      </c>
      <c r="EK51" s="549">
        <f>SUMIF(มอดเจาะลำต้นทุเรียน!$B$5:$B$81,ทดสอบ!$E51,มอดเจาะลำต้นทุเรียน!$F$5:$F$81)</f>
        <v>0</v>
      </c>
      <c r="EL51" s="549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549">
        <f>SUMIF(หนอนกินใบทุเรียน!$B$5:$B$81,ทดสอบ!$E51,หนอนกินใบทุเรียน!$F$5:$F$81)</f>
        <v>0</v>
      </c>
      <c r="EN51" s="549">
        <f>SUMIF(โรคกิ่งแห้งทุเรียน!$B$5:$B$81,ทดสอบ!$E51,โรคกิ่งแห้งทุเรียน!$F$5:$F$81)</f>
        <v>0</v>
      </c>
      <c r="EO51" s="551">
        <f>SUMIF(โรคแอนแทรกโนสทุเรียน!$B$5:$B$81,ทดสอบ!$E51,โรคแอนแทรกโนสทุเรียน!$F$5:$F$81)</f>
        <v>0</v>
      </c>
      <c r="EP51" s="549">
        <f>SUMIF(หนอนเจาะผล!$B$5:$B$81,ทดสอบ!$E51,หนอนเจาะผล!$F$5:$F$81)</f>
        <v>0</v>
      </c>
      <c r="EQ51" s="563">
        <f t="shared" si="126"/>
        <v>0</v>
      </c>
      <c r="ER51" s="549"/>
      <c r="ES51" s="549">
        <f>SUMIF('เพลี้ยไฟ (เงาะ)'!$B$5:$B$76,ทดสอบ!$E51,'เพลี้ยไฟ (เงาะ)'!$F$5:$F$76)</f>
        <v>0</v>
      </c>
      <c r="ET51" s="517">
        <f>SUMIF('เพลี้ยแป้ง (เงาะ)'!$B$5:$B$75,ทดสอบ!$E51,'เพลี้ยแป้ง (เงาะ)'!$F$5:$F$75)</f>
        <v>0</v>
      </c>
      <c r="EU51" s="549">
        <f>SUMIF(หนอนคืบกินใบ!$B$5:$B$75,ทดสอบ!$E51,หนอนคืบกินใบ!$F$5:$F$75)</f>
        <v>0</v>
      </c>
      <c r="EV51" s="549">
        <f>SUMIF('โรคราแป้ง (เงาะ)'!$B$5:$B$75,ทดสอบ!$E51,'โรคราแป้ง (เงาะ)'!$F$5:$F$75)</f>
        <v>0</v>
      </c>
      <c r="EW51" s="549"/>
      <c r="EX51" s="549">
        <f>SUMIF('โรคขอบใบแห้ง (เงาะ)'!$B$5:$B$76,ทดสอบ!$E51,'โรคขอบใบแห้ง (เงาะ)'!$F$5:$F$76)</f>
        <v>0</v>
      </c>
      <c r="EY51" s="549">
        <f>SUMIF(หนอนกินช่อดอก!$B$5:$B$76,ทดสอบ!$E51,หนอนกินช่อดอก!$F$5:$F$76)</f>
        <v>0</v>
      </c>
      <c r="EZ51" s="549">
        <f>SUMIF('โรคใบจุดสาหร่าย(เงาะ)'!$B$5:$B$75,ทดสอบ!$E51,'โรคใบจุดสาหร่าย(เงาะ)'!$F$5:$F$75)</f>
        <v>0</v>
      </c>
      <c r="FA51" s="567">
        <f t="shared" si="127"/>
        <v>0</v>
      </c>
      <c r="FB51" s="549">
        <f>SUMIF('เพลี้ยไฟ (mangosteen)'!$B$5:$B$69,ทดสอบ!$E51,'เพลี้ยไฟ (mangosteen)'!$F$5:$F$69)</f>
        <v>0</v>
      </c>
      <c r="FC51" s="549">
        <f>SUMIF(หนอนชอนใบ!$B$5:$B$69,ทดสอบ!$E51,หนอนชอนใบ!$F$5:$F$69)</f>
        <v>0</v>
      </c>
      <c r="FD51" s="549">
        <f>SUMIF(หนอนกินใบ!$B$5:$B$69,ทดสอบ!$E51,หนอนกินใบ!$F$5:$F$69)</f>
        <v>0</v>
      </c>
      <c r="FE51" s="549">
        <f>SUMIF('ไรแดง(มังคุด)'!$B$5:$B$76,ทดสอบ!$E51,'ไรแดง(มังคุด)'!$F$5:$F$76)</f>
        <v>0</v>
      </c>
      <c r="FF51" s="549">
        <f>SUMIF(โรคแอนแทรคโนส!$B$5:$B$76,ทดสอบ!$E51,โรคแอนแทรคโนส!$F$5:$F$76)</f>
        <v>0</v>
      </c>
      <c r="FG51" s="549">
        <f>SUMIF('โรคใบจุดสาหร่าย (mangosteen)'!$B$5:$B$69,ทดสอบ!$E51,'โรคใบจุดสาหร่าย (mangosteen)'!$F$5:$F$69)</f>
        <v>0</v>
      </c>
      <c r="FH51" s="549">
        <f>SUMIF(โรคใบแห้งและขอบใบแห้ง!$B$5:$B$76,ทดสอบ!$E51,โรคใบแห้งและขอบใบแห้ง!$F$5:$F$76)</f>
        <v>0</v>
      </c>
      <c r="FI51" s="549">
        <f>SUMIF(เพลี้ยแป้ง!$B$5:$B$76,ทดสอบ!$E51,เพลี้ยแป้ง!$F$5:$F$76)</f>
        <v>0</v>
      </c>
      <c r="FJ51" s="549">
        <f>SUMIF('โรคใบจุด (mangosteen)'!$B$5:$B$69,ทดสอบ!$E51,'โรคใบจุด (mangosteen)'!$F$5:$F$69)</f>
        <v>0</v>
      </c>
      <c r="FK51" s="576">
        <f t="shared" si="128"/>
        <v>0</v>
      </c>
      <c r="FL51" s="549">
        <f>SUMIF(โรคพุ่มไม้กวาด!$B$5:$B$79,ทดสอบ!$E51,โรคพุ่มไม้กวาด!$F$5:$F$79)</f>
        <v>0</v>
      </c>
      <c r="FM51" s="549">
        <f>SUMIF('เพลี้ยแป้ง (ลำไย)'!$B$5:$B$76,ทดสอบ!$E51,'เพลี้ยแป้ง (ลำไย)'!$F$5:$F$76)</f>
        <v>0</v>
      </c>
      <c r="FN51" s="549">
        <f>SUMIF('โรคราดำ (ลำไย)'!$B$5:$B$79,ทดสอบ!$E51,'โรคราดำ (ลำไย)'!$F$5:$F$79)</f>
        <v>0</v>
      </c>
      <c r="FO51" s="549">
        <f>SUMIF('หนอนคืบกินใบ (ลำไย)'!$B$5:$B$76,ทดสอบ!$E51,'หนอนคืบกินใบ (ลำไย)'!$F$5:$F$76)</f>
        <v>0</v>
      </c>
      <c r="FP51" s="549">
        <f>SUMIF(ไรกำมะหยี่!$B$5:$B$79,ทดสอบ!$E51,ไรกำมะหยี่!$F$5:$F$79)</f>
        <v>0</v>
      </c>
      <c r="FQ51" s="549">
        <f>SUMIF(หนอนม้วนใบ!$B$5:$B$79,ทดสอบ!$E51,หนอนม้วนใบ!$F$5:$F$79)</f>
        <v>0</v>
      </c>
      <c r="FR51" s="549">
        <f>SUMIF(หนอนเจาะกิ่งและลำต้น!$B$5:$B$80,ทดสอบ!$E51,หนอนเจาะกิ่งและลำต้น!$F$5:$F$80)</f>
        <v>0</v>
      </c>
      <c r="FS51" s="549">
        <f>SUMIF(เพลี้ยไฟลำไย!$B$5:$B$76,ทดสอบ!$E51,เพลี้ยไฟลำไย!$F$5:$F$76)</f>
        <v>0</v>
      </c>
      <c r="FT51" s="549">
        <f>SUMIF(หนอนกินดอกลำไย!$B$5:$B$76,ทดสอบ!$E51,หนอนกินดอกลำไย!$F$5:$F$76)</f>
        <v>0</v>
      </c>
      <c r="FU51" s="549">
        <f>SUMIF(มวนลำไย!$B$5:$B$79,ทดสอบ!$E51,มวนลำไย!$F$5:$F$79)</f>
        <v>0</v>
      </c>
      <c r="FV51" s="578">
        <f t="shared" si="129"/>
        <v>0</v>
      </c>
      <c r="FW51" s="550">
        <f t="shared" si="130"/>
        <v>0</v>
      </c>
      <c r="FX51" s="353">
        <f t="shared" si="100"/>
        <v>0</v>
      </c>
      <c r="FY51" s="319">
        <f t="shared" si="31"/>
        <v>0</v>
      </c>
    </row>
    <row r="52" spans="1:181" s="110" customFormat="1" hidden="1" x14ac:dyDescent="0.55000000000000004">
      <c r="A52" s="303">
        <v>0</v>
      </c>
      <c r="B52" s="303" t="str">
        <f t="shared" si="116"/>
        <v/>
      </c>
      <c r="C52" s="303" t="str">
        <f>IF(B52=1,SUBTOTAL(2,$B$49:B52),"")</f>
        <v/>
      </c>
      <c r="D52" s="279" t="str">
        <f t="shared" si="117"/>
        <v/>
      </c>
      <c r="E52" s="280" t="s">
        <v>217</v>
      </c>
      <c r="F52" s="295"/>
      <c r="G52" s="295"/>
      <c r="H52" s="295"/>
      <c r="I52" s="295"/>
      <c r="J52" s="292"/>
      <c r="K52" s="549">
        <f>SUMIF(หนอนห่อใบข้าว!$B$5:$B$76,ทดสอบ!$E52,หนอนห่อใบข้าว!$G$5:$G$76)</f>
        <v>0</v>
      </c>
      <c r="L52" s="549">
        <f>SUMIF(เพลี้ยกระโดดหลังขาว!$B$5:$B$76,ทดสอบ!$E52,เพลี้ยกระโดดหลังขาว!$G$5:$G$76)</f>
        <v>0</v>
      </c>
      <c r="M52" s="549">
        <f>SUMIF(โรคไหม้ข้าว!$B$5:$B$76,ทดสอบ!$E52,โรคไหม้ข้าว!$G$5:$G$76)</f>
        <v>0</v>
      </c>
      <c r="N52" s="549">
        <f>SUMIF(แมลงหวี่ขาว!$B$5:$B$76,ทดสอบ!$E52,แมลงหวี่ขาว!$G$5:$G$76)</f>
        <v>0</v>
      </c>
      <c r="O52" s="549">
        <f>SUMIF(เพลี้ยกระโดดสีน้ำตาล!$B$5:$B$77,ทดสอบ!$E52,เพลี้ยกระโดดสีน้ำตาล!$G$5:$G$77)</f>
        <v>0</v>
      </c>
      <c r="P52" s="549">
        <f>SUMIF(แมลงสิง!$B$5:$B$81,ทดสอบ!$E52,แมลงสิง!$G$5:$G$81)</f>
        <v>0</v>
      </c>
      <c r="Q52" s="549">
        <f>SUMIF(เพลี้ยไฟ!$B$5:$B$76,ทดสอบ!$E52,เพลี้ยไฟ!$G$5:$G$76)</f>
        <v>0</v>
      </c>
      <c r="R52" s="549">
        <f>SUMIF(แมลงดำหนาม1!$B$5:$B$81,ทดสอบ!$E52,แมลงดำหนาม1!$G$5:$G$81)</f>
        <v>0</v>
      </c>
      <c r="S52" s="549">
        <f>SUMIF(โรคขอบใบแห้ง!$B$5:$B$78,ทดสอบ!$E52,โรคขอบใบแห้ง!$G$5:$G$78)</f>
        <v>0</v>
      </c>
      <c r="T52" s="549">
        <f>SUMIF(โรคกาบใบแห้ง!$B$5:$B$81,ทดสอบ!$E52,โรคกาบใบแห้ง!$G$5:$G$81)</f>
        <v>0</v>
      </c>
      <c r="U52" s="549">
        <f>SUMIF(โรคใบจุดสีน้ำตาล!$B$5:$B$77,ทดสอบ!$E52,โรคใบจุดสีน้ำตาล!$G$5:$G$77)</f>
        <v>0</v>
      </c>
      <c r="V52" s="549">
        <f>SUMIF(หนอนกระทู้กล้า!$B$5:$B$76,ทดสอบ!$E52,หนอนกระทู้กล้า!$G$5:$G$76)</f>
        <v>0</v>
      </c>
      <c r="W52" s="549">
        <f>SUMIF(โรคใบขีดโปร่งแสง!$B$5:$B$81,ทดสอบ!$E52,โรคใบขีดโปร่งแสง!$G$5:$G$81)</f>
        <v>0</v>
      </c>
      <c r="X52" s="549">
        <f>SUMIF(โรคใบขีดสีน้ำตาล!$B$5:$B$77,ทดสอบ!$E52,โรคใบขีดสีน้ำตาล!$G$5:$G$77)</f>
        <v>0</v>
      </c>
      <c r="Y52" s="549">
        <f>SUMIF(หนอนกัดใบข้าว!$B$5:$B$81,ทดสอบ!$E52,หนอนกัดใบข้าว!$G$5:$G$81)</f>
        <v>0</v>
      </c>
      <c r="Z52" s="549">
        <f>SUMIF(แมลงหล่า!$B$5:$B$81,ทดสอบ!$E52,แมลงหล่า!$G$5:$G$81)</f>
        <v>0</v>
      </c>
      <c r="AA52" s="549">
        <f>SUMIF(แมลงบั่ว!$B$5:$B$77,ทดสอบ!$E52,แมลงบั่ว!$G$5:$G$77)</f>
        <v>0</v>
      </c>
      <c r="AB52" s="549">
        <f>SUMIF(โรคเมล็ดด่าง!$B$5:$B$81,ทดสอบ!$E52,โรคเมล็ดด่าง!$G$5:$G$81)</f>
        <v>0</v>
      </c>
      <c r="AC52" s="549">
        <f>SUMIF(ด้วงดำ!$B$5:$B$81,ทดสอบ!$E52,ด้วงดำ!$G$5:$G$81)</f>
        <v>0</v>
      </c>
      <c r="AD52" s="549">
        <f>SUMIF(ตั๊กแตนหนวดสั้น!$B$5:$B$81,ทดสอบ!$E52,ตั๊กแตนหนวดสั้น!$G$5:$G$81)</f>
        <v>0</v>
      </c>
      <c r="AE52" s="549">
        <f>SUMIF(หนอนกอข้าว!$B$5:$B$77,ทดสอบ!$E52,หนอนกอข้าว!$G$5:$G$77)</f>
        <v>0</v>
      </c>
      <c r="AF52" s="549">
        <f>SUMIF(หนอนกระทู้ข้าว!$B$5:$B$81,ทดสอบ!$E52,หนอนกระทู้ข้าว!$G$5:$G$81)</f>
        <v>0</v>
      </c>
      <c r="AG52" s="549">
        <f>SUMIF(โรคกาบใบเน่า!$B$5:$B$81,ทดสอบ!$E52,โรคกาบใบเน่า!$G$5:$G$81)</f>
        <v>0</v>
      </c>
      <c r="AH52" s="549">
        <f>SUMIF(เพลี้ยจั๊กจั่นสีเขียว!$B$5:$B$80,ทดสอบ!$E52,เพลี้ยจั๊กจั่นสีเขียว!$G$5:$G$80)</f>
        <v>0</v>
      </c>
      <c r="AI52" s="549">
        <f>SUMIF(หอยเชอรี่!$B$5:$B$81,ทดสอบ!$E52,หอยเชอรี่!$G$5:$G$81)</f>
        <v>0</v>
      </c>
      <c r="AJ52" s="549">
        <f>SUMIF(โรคใบสีส้ม!$B$5:$B$77,ทดสอบ!$E52,โรคใบสีส้ม!$G$5:$G$77)</f>
        <v>0</v>
      </c>
      <c r="AK52" s="562">
        <f t="shared" si="131"/>
        <v>0</v>
      </c>
      <c r="AL52" s="549">
        <f>SUMIF(หนอนหัวดำ!$B$6:$B$75,ทดสอบ!$E52,หนอนหัวดำ!$M$6:$M$75)</f>
        <v>0</v>
      </c>
      <c r="AM52" s="517">
        <f>SUMIF(แมลงดำหนาม!$B$6:$B$75,ทดสอบ!$E52,แมลงดำหนาม!$M$6:$M$75)</f>
        <v>0</v>
      </c>
      <c r="AN52" s="549">
        <f>SUMIF('ด้วงแรด มะพร้าว'!$B$6:$B$75,ทดสอบ!$E52,'ด้วงแรด มะพร้าว'!$I$6:$I$75)</f>
        <v>0</v>
      </c>
      <c r="AO52" s="549">
        <f>SUMIF(ด้วงงวง!$B$6:$B$75,ทดสอบ!$E52,ด้วงงวง!$I$6:$I$75)</f>
        <v>0</v>
      </c>
      <c r="AP52" s="549">
        <f>SUMIF(ไรสี่ขามะพร้าว!$B$6:$B$75,ทดสอบ!$E52,ไรสี่ขามะพร้าว!$I$6:$I$75)</f>
        <v>0</v>
      </c>
      <c r="AQ52" s="549">
        <f>SUMIF(หนอนพาราซา!$C$6:$C$67,ทดสอบ!$E52,หนอนพาราซา!$J$6:$J$67)</f>
        <v>0</v>
      </c>
      <c r="AR52" s="549">
        <f>SUMIF(หนอนกินใบมะพร้าว!$C$6:$C$67,ทดสอบ!$E52,หนอนกินใบมะพร้าว!$J$6:$J$67)</f>
        <v>0</v>
      </c>
      <c r="AS52" s="565">
        <f t="shared" si="86"/>
        <v>0</v>
      </c>
      <c r="AT52" s="549">
        <f>SUMIF('ด้วงแรด ปาล์ม'!$B$5:$B$73,ทดสอบ!$E52,'ด้วงแรด ปาล์ม'!$F$5:$F$73)</f>
        <v>0</v>
      </c>
      <c r="AU52" s="549">
        <f>SUMIF(หนอนปลอกเล็ก!$B$5:$B$73,ทดสอบ!$E52,หนอนปลอกเล็ก!$F$5:$F$73)</f>
        <v>0</v>
      </c>
      <c r="AV52" s="549">
        <f>SUMIF(ด้วงกุหลาบ!$B$5:$B$73,ทดสอบ!$E52,ด้วงกุหลาบ!$F$5:$F$73)</f>
        <v>0</v>
      </c>
      <c r="AW52" s="549">
        <f>SUMIF(โรคทะลายเน่า!$B$5:$B$73,ทดสอบ!$E52,โรคทะลายเน่า!$F$5:$F$73)</f>
        <v>0</v>
      </c>
      <c r="AX52" s="549">
        <f>SUMIF(โรคลำต้นเน่า!$B$5:$B$73,ทดสอบ!$E52,โรคลำต้นเน่า!$F$5:$F$73)</f>
        <v>0</v>
      </c>
      <c r="AY52" s="549">
        <f>SUMIF('โรคใบจุด ปาล์ม'!$B$5:$B$73,ทดสอบ!$E52,'โรคใบจุด ปาล์ม'!$F$5:$F$73)</f>
        <v>0</v>
      </c>
      <c r="AZ52" s="549">
        <f>SUMIF(โรคก้านทางใบเน่า!$C$5:$C$71,ทดสอบ!$E52,โรคก้านทางใบเน่า!$G$5:$G$71)</f>
        <v>0</v>
      </c>
      <c r="BA52" s="549">
        <f>SUMIF(หนอนหน้าแมว!$B$5:$B$73,ทดสอบ!$E52,หนอนหน้าแมว!$F$5:$F$73)</f>
        <v>0</v>
      </c>
      <c r="BB52" s="551">
        <f>SUMIF('หนอนหัวดำ ปาล์ม'!$B$5:$B$73,ทดสอบ!$E52,'หนอนหัวดำ ปาล์ม'!$F$5:$F$73)</f>
        <v>0</v>
      </c>
      <c r="BC52" s="549">
        <f>SUMIF('โรคใบจุดสาหร่าย ปาล์ม'!$B$5:$B$73,ทดสอบ!$E52,'โรคใบจุดสาหร่าย ปาล์ม'!$F$5:$F$73)</f>
        <v>0</v>
      </c>
      <c r="BD52" s="567">
        <f t="shared" si="118"/>
        <v>0</v>
      </c>
      <c r="BE52" s="549">
        <f>SUMIF(โรครากขาว!$B$5:$B$72,ทดสอบ!$E52,โรครากขาว!$F$5:$F$72)</f>
        <v>0</v>
      </c>
      <c r="BF52" s="549">
        <f>SUMIF(โรคใบร่วงยางพาราชนิดใหม่!$B$5:$B$72,ทดสอบ!$E52,โรคใบร่วงยางพาราชนิดใหม่!$F$5:$F$72)</f>
        <v>0</v>
      </c>
      <c r="BG52" s="549">
        <f>SUMIF(โรคใบร่วงยางพารา!$B$5:$B$72,ทดสอบ!$E52,โรคใบร่วงยางพารา!$F$5:$F$72)</f>
        <v>0</v>
      </c>
      <c r="BH52" s="549">
        <f>SUMIF(โรคราแป้งยางพารา!$B$5:$B$72,ทดสอบ!$E52,โรคราแป้งยางพารา!$F$5:$F$72)</f>
        <v>0</v>
      </c>
      <c r="BI52" s="551">
        <f>SUMIF(โรคเส้นดำยางพารา!$B$5:$B$72,ทดสอบ!$E52,โรคเส้นดำยางพารา!$F$5:$F$72)</f>
        <v>0</v>
      </c>
      <c r="BJ52" s="549">
        <f>SUMIF(โรคหน้ายางแห้ง!$B$5:$B$72,ทดสอบ!$E52,โรคหน้ายางแห้ง!$F$5:$F$72)</f>
        <v>0</v>
      </c>
      <c r="BK52" s="568">
        <f t="shared" si="119"/>
        <v>0</v>
      </c>
      <c r="BL52" s="549">
        <f>SUMIF(โรคราสนิม!$C$5:$C$64,ทดสอบ!$E52,โรคราสนิม!$G$5:$G$64)</f>
        <v>0</v>
      </c>
      <c r="BM52" s="549">
        <f>SUMIF(หนอนกาแฟสีแดง!$C$5:$C$64,ทดสอบ!$E52,หนอนกาแฟสีแดง!$G$5:$G$64)</f>
        <v>0</v>
      </c>
      <c r="BN52" s="549">
        <v>0</v>
      </c>
      <c r="BO52" s="549">
        <f ca="1">SUMIF(หนอนเจาะกิ่งลำต้น!$C$5:$C506,ทดสอบ!$E52,หนอนเจาะกิ่งลำต้น!$G$5:$G$64)</f>
        <v>0</v>
      </c>
      <c r="BP52" s="551">
        <f>SUMIF(มอดเจาะเมล็ดกาแฟ!$C$5:$C$64,ทดสอบ!$E52,มอดเจาะเมล็ดกาแฟ!$G$5:$G$64)</f>
        <v>0</v>
      </c>
      <c r="BQ52" s="549">
        <f>SUMIF('ด้วงหนวดยาว (กาแฟ)'!$C$5:$C$64,ทดสอบ!$E52,'ด้วงหนวดยาว (กาแฟ)'!$G$5:$G$64)</f>
        <v>0</v>
      </c>
      <c r="BR52" s="549">
        <f>SUMIF(มอดเจาะผลกาแฟ!$C$5:$C$64,ทดสอบ!$E52,มอดเจาะผลกาแฟ!$G$5:$G$64)</f>
        <v>0</v>
      </c>
      <c r="BS52" s="570">
        <f t="shared" si="120"/>
        <v>0</v>
      </c>
      <c r="BT52" s="549">
        <f>SUMIF(เพลี้ยแป้งมัน!$B$5:$B$59,ทดสอบ!$E52,เพลี้ยแป้งมัน!$H$5:$H$59)</f>
        <v>0</v>
      </c>
      <c r="BU52" s="551">
        <f>SUMIF('โรคใบไหม้ (มัน)'!$B$5:$B$58,ทดสอบ!$E52,'โรคใบไหม้ (มัน)'!$H$5:$H$58)</f>
        <v>0</v>
      </c>
      <c r="BV52" s="549">
        <f>SUMIF(ไรแดง!$B$5:$B$59,ทดสอบ!$E52,ไรแดง!$H$5:$H$59)</f>
        <v>0</v>
      </c>
      <c r="BW52" s="549"/>
      <c r="BX52" s="549"/>
      <c r="BY52" s="549"/>
      <c r="BZ52" s="549"/>
      <c r="CA52" s="549"/>
      <c r="CB52" s="549">
        <f>SUMIF(โรคโคนเน่าหัวเน่า!$B$5:$B$59,ทดสอบ!$E52,โรคโคนเน่าหัวเน่า!$H$5:$H$59)</f>
        <v>0</v>
      </c>
      <c r="CC52" s="549"/>
      <c r="CD52" s="549">
        <f>SUMIF(โรคพุ่มแจ้!$B$5:$B$58,ทดสอบ!$E52,โรคพุ่มแจ้!$H$5:$H$58)</f>
        <v>0</v>
      </c>
      <c r="CE52" s="549">
        <f>SUMIF(โรคใบด่างมันสำปะหลัง!$B$5:$B$59,ทดสอบ!$E52,โรคใบด่างมันสำปะหลัง!$H$5:$H$59)</f>
        <v>0</v>
      </c>
      <c r="CF52" s="563">
        <f t="shared" si="121"/>
        <v>0</v>
      </c>
      <c r="CG52" s="549">
        <f>SUMIF(หนอนกออ้อย!$B$5:$B$48,ทดสอบ!$E52,หนอนกออ้อย!$G$5:$G$48)</f>
        <v>0</v>
      </c>
      <c r="CH52" s="549">
        <f>SUMIF('ด้วงหนวดยาว อ้อย'!$B$5:$B$48,ทดสอบ!$E52,'ด้วงหนวดยาว อ้อย'!$G$5:$G$48)</f>
        <v>0</v>
      </c>
      <c r="CI52" s="549"/>
      <c r="CJ52" s="549"/>
      <c r="CK52" s="549"/>
      <c r="CL52" s="549"/>
      <c r="CM52" s="549"/>
      <c r="CN52" s="549"/>
      <c r="CO52" s="549"/>
      <c r="CP52" s="549"/>
      <c r="CQ52" s="549"/>
      <c r="CR52" s="549"/>
      <c r="CS52" s="549">
        <f>SUMIF('โรคแส้ดำ อ้อย '!$B$5:$B$48,ทดสอบ!$E52,'โรคแส้ดำ อ้อย '!$G$5:$G$48)</f>
        <v>0</v>
      </c>
      <c r="CT52" s="549">
        <f>SUMIF('โรคใบขาว อ้อย'!$B$5:$B$48,ทดสอบ!$E52,'โรคใบขาว อ้อย'!$G$5:$G$48)</f>
        <v>0</v>
      </c>
      <c r="CU52" s="549"/>
      <c r="CV52" s="565">
        <f t="shared" si="122"/>
        <v>0</v>
      </c>
      <c r="CW52" s="549"/>
      <c r="CX52" s="549">
        <f>SUMIF('หนอนกระทู้ข้าวโพดลายจุด (FAW)'!$B$5:$B$54,ทดสอบ!$E52,'หนอนกระทู้ข้าวโพดลายจุด (FAW)'!$F$5:$F$54)</f>
        <v>0</v>
      </c>
      <c r="CY52" s="549">
        <f>SUMIF(โรคฝักเน่า!$C$5:$C$57,ทดสอบ!$E52,โรคฝักเน่า!$G$5:$G$57)</f>
        <v>0</v>
      </c>
      <c r="CZ52" s="549"/>
      <c r="DA52" s="549"/>
      <c r="DB52" s="549"/>
      <c r="DC52" s="549"/>
      <c r="DD52" s="549"/>
      <c r="DE52" s="549"/>
      <c r="DF52" s="572">
        <f t="shared" si="123"/>
        <v>0</v>
      </c>
      <c r="DG52" s="549">
        <f>SUMIF(โรคเหี่ยว!$B$5:$B$65,ทดสอบ!$E52,โรคเหี่ยว!$E$5:$E$65)</f>
        <v>0</v>
      </c>
      <c r="DH52" s="549"/>
      <c r="DI52" s="549"/>
      <c r="DJ52" s="549"/>
      <c r="DK52" s="549"/>
      <c r="DL52" s="574">
        <f t="shared" si="124"/>
        <v>0</v>
      </c>
      <c r="DM52" s="549"/>
      <c r="DN52" s="549"/>
      <c r="DO52" s="549"/>
      <c r="DP52" s="549"/>
      <c r="DQ52" s="549"/>
      <c r="DR52" s="550">
        <f t="shared" si="125"/>
        <v>0</v>
      </c>
      <c r="DS52" s="549"/>
      <c r="DT52" s="549"/>
      <c r="DU52" s="549">
        <f>SUMIF('เพลี้ยไฟ ทุเรียน'!$B$5:$B$81,ทดสอบ!$E52,'เพลี้ยไฟ ทุเรียน'!$F$5:$F$81)</f>
        <v>0</v>
      </c>
      <c r="DV52" s="549">
        <f>SUMIF('เพลี้ยแป้ง ทุเรียน'!$B$5:$B$81,ทดสอบ!$E52,'เพลี้ยแป้ง ทุเรียน'!$F$5:$F$81)</f>
        <v>0</v>
      </c>
      <c r="DW52" s="549">
        <f>SUMIF(เพลี้ยไก่แจ้ทุเรียน!$B$5:$B$81,ทดสอบ!$E52,เพลี้ยไก่แจ้ทุเรียน!$F$5:$F$81)</f>
        <v>0</v>
      </c>
      <c r="DX52" s="549">
        <f>SUMIF(เพลี้ยหอยเกล็ด!$B$5:$B$81,ทดสอบ!$E52,เพลี้ยหอยเกล็ด!$F$5:$F$81)</f>
        <v>0</v>
      </c>
      <c r="DY52" s="549">
        <f>SUMIF(เพลี้ยจั๊กจั่นฝอย!$B$5:$B$81,ทดสอบ!$E52,เพลี้ยจั๊กจั่นฝอย!$F$5:$F$81)</f>
        <v>0</v>
      </c>
      <c r="DZ52" s="549">
        <f>SUMIF(หนอนเจาะเมล็ดทุเรียน!$B$5:$B$81,ทดสอบ!$E52,หนอนเจาะเมล็ดทุเรียน!$F$5:$F$81)</f>
        <v>0</v>
      </c>
      <c r="EA52" s="549">
        <f>SUMIF(ไรแดงทุเรียน!$B$5:$B$81,ทดสอบ!$E52,ไรแดงทุเรียน!$F$5:$F$81)</f>
        <v>0</v>
      </c>
      <c r="EB52" s="549"/>
      <c r="EC52" s="549">
        <f>SUMIF(โรครากเน่าโคนเน่า!$B$5:$B$81,ทดสอบ!$E52,โรครากเน่าโคนเน่า!$F$5:$F$81)</f>
        <v>0</v>
      </c>
      <c r="ED52" s="549">
        <f>SUMIF('โรคราดำ ทุเรียน'!$B$5:$B$81,ทดสอบ!$E52,'โรคราดำ ทุเรียน'!$F$5:$F$81)</f>
        <v>0</v>
      </c>
      <c r="EE52" s="549"/>
      <c r="EF52" s="549">
        <f>SUMIF(โรคผลเน่า!$B$6:$B$82,ทดสอบ!$E52,โรคผลเน่า!$F$6:$F$82)</f>
        <v>0</v>
      </c>
      <c r="EG52" s="549">
        <f>SUMIF(โรคราสีชมพู!$B$5:$B$81,ทดสอบ!$E52,โรคราสีชมพู!$F$5:$F$81)</f>
        <v>0</v>
      </c>
      <c r="EH52" s="549">
        <f>SUMIF(โรคใบติดหรือใบไหม้!$B$5:$B$81,ทดสอบ!$E52,โรคใบติดหรือใบไหม้!$F$5:$F$81)</f>
        <v>0</v>
      </c>
      <c r="EI52" s="549"/>
      <c r="EJ52" s="549">
        <f>SUMIF('โรคใบจุดสาหร่าย (durian)'!$B$5:$B$81,ทดสอบ!$E52,'โรคใบจุดสาหร่าย (durian)'!$F$5:$F$81)</f>
        <v>0</v>
      </c>
      <c r="EK52" s="549">
        <f>SUMIF(มอดเจาะลำต้นทุเรียน!$B$5:$B$81,ทดสอบ!$E52,มอดเจาะลำต้นทุเรียน!$F$5:$F$81)</f>
        <v>0</v>
      </c>
      <c r="EL52" s="549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549">
        <f>SUMIF(หนอนกินใบทุเรียน!$B$5:$B$81,ทดสอบ!$E52,หนอนกินใบทุเรียน!$F$5:$F$81)</f>
        <v>0</v>
      </c>
      <c r="EN52" s="549">
        <f>SUMIF(โรคกิ่งแห้งทุเรียน!$B$5:$B$81,ทดสอบ!$E52,โรคกิ่งแห้งทุเรียน!$F$5:$F$81)</f>
        <v>0</v>
      </c>
      <c r="EO52" s="551">
        <f>SUMIF(โรคแอนแทรกโนสทุเรียน!$B$5:$B$81,ทดสอบ!$E52,โรคแอนแทรกโนสทุเรียน!$F$5:$F$81)</f>
        <v>0</v>
      </c>
      <c r="EP52" s="549">
        <f>SUMIF(หนอนเจาะผล!$B$5:$B$81,ทดสอบ!$E52,หนอนเจาะผล!$F$5:$F$81)</f>
        <v>0</v>
      </c>
      <c r="EQ52" s="563">
        <f t="shared" si="126"/>
        <v>0</v>
      </c>
      <c r="ER52" s="549"/>
      <c r="ES52" s="549">
        <f>SUMIF('เพลี้ยไฟ (เงาะ)'!$B$5:$B$76,ทดสอบ!$E52,'เพลี้ยไฟ (เงาะ)'!$F$5:$F$76)</f>
        <v>0</v>
      </c>
      <c r="ET52" s="517">
        <f>SUMIF('เพลี้ยแป้ง (เงาะ)'!$B$5:$B$75,ทดสอบ!$E52,'เพลี้ยแป้ง (เงาะ)'!$F$5:$F$75)</f>
        <v>0</v>
      </c>
      <c r="EU52" s="549">
        <f>SUMIF(หนอนคืบกินใบ!$B$5:$B$75,ทดสอบ!$E52,หนอนคืบกินใบ!$F$5:$F$75)</f>
        <v>0</v>
      </c>
      <c r="EV52" s="549">
        <f>SUMIF('โรคราแป้ง (เงาะ)'!$B$5:$B$75,ทดสอบ!$E52,'โรคราแป้ง (เงาะ)'!$F$5:$F$75)</f>
        <v>0</v>
      </c>
      <c r="EW52" s="549"/>
      <c r="EX52" s="549">
        <f>SUMIF('โรคขอบใบแห้ง (เงาะ)'!$B$5:$B$76,ทดสอบ!$E52,'โรคขอบใบแห้ง (เงาะ)'!$F$5:$F$76)</f>
        <v>0</v>
      </c>
      <c r="EY52" s="549">
        <f>SUMIF(หนอนกินช่อดอก!$B$5:$B$76,ทดสอบ!$E52,หนอนกินช่อดอก!$F$5:$F$76)</f>
        <v>0</v>
      </c>
      <c r="EZ52" s="549">
        <f>SUMIF('โรคใบจุดสาหร่าย(เงาะ)'!$B$5:$B$75,ทดสอบ!$E52,'โรคใบจุดสาหร่าย(เงาะ)'!$F$5:$F$75)</f>
        <v>0</v>
      </c>
      <c r="FA52" s="567">
        <f t="shared" si="127"/>
        <v>0</v>
      </c>
      <c r="FB52" s="549">
        <f>SUMIF('เพลี้ยไฟ (mangosteen)'!$B$5:$B$69,ทดสอบ!$E52,'เพลี้ยไฟ (mangosteen)'!$F$5:$F$69)</f>
        <v>0</v>
      </c>
      <c r="FC52" s="549">
        <f>SUMIF(หนอนชอนใบ!$B$5:$B$69,ทดสอบ!$E52,หนอนชอนใบ!$F$5:$F$69)</f>
        <v>0</v>
      </c>
      <c r="FD52" s="549">
        <f>SUMIF(หนอนกินใบ!$B$5:$B$69,ทดสอบ!$E52,หนอนกินใบ!$F$5:$F$69)</f>
        <v>0</v>
      </c>
      <c r="FE52" s="549">
        <f>SUMIF('ไรแดง(มังคุด)'!$B$5:$B$76,ทดสอบ!$E52,'ไรแดง(มังคุด)'!$F$5:$F$76)</f>
        <v>0</v>
      </c>
      <c r="FF52" s="549">
        <f>SUMIF(โรคแอนแทรคโนส!$B$5:$B$76,ทดสอบ!$E52,โรคแอนแทรคโนส!$F$5:$F$76)</f>
        <v>0</v>
      </c>
      <c r="FG52" s="549">
        <f>SUMIF('โรคใบจุดสาหร่าย (mangosteen)'!$B$5:$B$69,ทดสอบ!$E52,'โรคใบจุดสาหร่าย (mangosteen)'!$F$5:$F$69)</f>
        <v>0</v>
      </c>
      <c r="FH52" s="549">
        <f>SUMIF(โรคใบแห้งและขอบใบแห้ง!$B$5:$B$76,ทดสอบ!$E52,โรคใบแห้งและขอบใบแห้ง!$F$5:$F$76)</f>
        <v>0</v>
      </c>
      <c r="FI52" s="549">
        <f>SUMIF(เพลี้ยแป้ง!$B$5:$B$76,ทดสอบ!$E52,เพลี้ยแป้ง!$F$5:$F$76)</f>
        <v>0</v>
      </c>
      <c r="FJ52" s="549">
        <f>SUMIF('โรคใบจุด (mangosteen)'!$B$5:$B$69,ทดสอบ!$E52,'โรคใบจุด (mangosteen)'!$F$5:$F$69)</f>
        <v>0</v>
      </c>
      <c r="FK52" s="576">
        <f t="shared" si="128"/>
        <v>0</v>
      </c>
      <c r="FL52" s="549">
        <f>SUMIF(โรคพุ่มไม้กวาด!$B$5:$B$79,ทดสอบ!$E52,โรคพุ่มไม้กวาด!$F$5:$F$79)</f>
        <v>0</v>
      </c>
      <c r="FM52" s="549">
        <f>SUMIF('เพลี้ยแป้ง (ลำไย)'!$B$5:$B$76,ทดสอบ!$E52,'เพลี้ยแป้ง (ลำไย)'!$F$5:$F$76)</f>
        <v>0</v>
      </c>
      <c r="FN52" s="549">
        <f>SUMIF('โรคราดำ (ลำไย)'!$B$5:$B$79,ทดสอบ!$E52,'โรคราดำ (ลำไย)'!$F$5:$F$79)</f>
        <v>0</v>
      </c>
      <c r="FO52" s="549">
        <f>SUMIF('หนอนคืบกินใบ (ลำไย)'!$B$5:$B$76,ทดสอบ!$E52,'หนอนคืบกินใบ (ลำไย)'!$F$5:$F$76)</f>
        <v>0</v>
      </c>
      <c r="FP52" s="549">
        <f>SUMIF(ไรกำมะหยี่!$B$5:$B$79,ทดสอบ!$E52,ไรกำมะหยี่!$F$5:$F$79)</f>
        <v>0</v>
      </c>
      <c r="FQ52" s="549">
        <f>SUMIF(หนอนม้วนใบ!$B$5:$B$79,ทดสอบ!$E52,หนอนม้วนใบ!$F$5:$F$79)</f>
        <v>0</v>
      </c>
      <c r="FR52" s="549">
        <f>SUMIF(หนอนเจาะกิ่งและลำต้น!$B$5:$B$80,ทดสอบ!$E52,หนอนเจาะกิ่งและลำต้น!$F$5:$F$80)</f>
        <v>0</v>
      </c>
      <c r="FS52" s="549">
        <f>SUMIF(เพลี้ยไฟลำไย!$B$5:$B$76,ทดสอบ!$E52,เพลี้ยไฟลำไย!$F$5:$F$76)</f>
        <v>0</v>
      </c>
      <c r="FT52" s="549">
        <f>SUMIF(หนอนกินดอกลำไย!$B$5:$B$76,ทดสอบ!$E52,หนอนกินดอกลำไย!$F$5:$F$76)</f>
        <v>0</v>
      </c>
      <c r="FU52" s="549">
        <f>SUMIF(มวนลำไย!$B$5:$B$79,ทดสอบ!$E52,มวนลำไย!$F$5:$F$79)</f>
        <v>0</v>
      </c>
      <c r="FV52" s="578">
        <f t="shared" si="129"/>
        <v>0</v>
      </c>
      <c r="FW52" s="550">
        <f t="shared" si="130"/>
        <v>0</v>
      </c>
      <c r="FX52" s="353">
        <f t="shared" si="100"/>
        <v>0</v>
      </c>
      <c r="FY52" s="319">
        <f t="shared" si="31"/>
        <v>0</v>
      </c>
    </row>
    <row r="53" spans="1:181" s="110" customFormat="1" hidden="1" x14ac:dyDescent="0.55000000000000004">
      <c r="A53" s="303">
        <v>0</v>
      </c>
      <c r="B53" s="303" t="str">
        <f t="shared" si="116"/>
        <v/>
      </c>
      <c r="C53" s="303" t="str">
        <f>IF(B53=1,SUBTOTAL(2,$B$49:B53),"")</f>
        <v/>
      </c>
      <c r="D53" s="279" t="str">
        <f t="shared" si="117"/>
        <v/>
      </c>
      <c r="E53" s="280" t="s">
        <v>158</v>
      </c>
      <c r="F53" s="295"/>
      <c r="G53" s="295"/>
      <c r="H53" s="295"/>
      <c r="I53" s="295"/>
      <c r="J53" s="292"/>
      <c r="K53" s="549">
        <f>SUMIF(หนอนห่อใบข้าว!$B$5:$B$76,ทดสอบ!$E53,หนอนห่อใบข้าว!$G$5:$G$76)</f>
        <v>0</v>
      </c>
      <c r="L53" s="549">
        <f>SUMIF(เพลี้ยกระโดดหลังขาว!$B$5:$B$76,ทดสอบ!$E53,เพลี้ยกระโดดหลังขาว!$G$5:$G$76)</f>
        <v>0</v>
      </c>
      <c r="M53" s="549">
        <f>SUMIF(โรคไหม้ข้าว!$B$5:$B$76,ทดสอบ!$E53,โรคไหม้ข้าว!$G$5:$G$76)</f>
        <v>0</v>
      </c>
      <c r="N53" s="549">
        <f>SUMIF(แมลงหวี่ขาว!$B$5:$B$76,ทดสอบ!$E53,แมลงหวี่ขาว!$G$5:$G$76)</f>
        <v>0</v>
      </c>
      <c r="O53" s="549">
        <f>SUMIF(เพลี้ยกระโดดสีน้ำตาล!$B$5:$B$77,ทดสอบ!$E53,เพลี้ยกระโดดสีน้ำตาล!$G$5:$G$77)</f>
        <v>0</v>
      </c>
      <c r="P53" s="549">
        <f>SUMIF(แมลงสิง!$B$5:$B$81,ทดสอบ!$E53,แมลงสิง!$G$5:$G$81)</f>
        <v>0</v>
      </c>
      <c r="Q53" s="549">
        <f>SUMIF(เพลี้ยไฟ!$B$5:$B$76,ทดสอบ!$E53,เพลี้ยไฟ!$G$5:$G$76)</f>
        <v>0</v>
      </c>
      <c r="R53" s="549">
        <f>SUMIF(แมลงดำหนาม1!$B$5:$B$81,ทดสอบ!$E53,แมลงดำหนาม1!$G$5:$G$81)</f>
        <v>0</v>
      </c>
      <c r="S53" s="549">
        <f>SUMIF(โรคขอบใบแห้ง!$B$5:$B$78,ทดสอบ!$E53,โรคขอบใบแห้ง!$G$5:$G$78)</f>
        <v>0</v>
      </c>
      <c r="T53" s="549">
        <f>SUMIF(โรคกาบใบแห้ง!$B$5:$B$81,ทดสอบ!$E53,โรคกาบใบแห้ง!$G$5:$G$81)</f>
        <v>0</v>
      </c>
      <c r="U53" s="549">
        <f>SUMIF(โรคใบจุดสีน้ำตาล!$B$5:$B$77,ทดสอบ!$E53,โรคใบจุดสีน้ำตาล!$G$5:$G$77)</f>
        <v>0</v>
      </c>
      <c r="V53" s="549">
        <f>SUMIF(หนอนกระทู้กล้า!$B$5:$B$76,ทดสอบ!$E53,หนอนกระทู้กล้า!$G$5:$G$76)</f>
        <v>0</v>
      </c>
      <c r="W53" s="549">
        <f>SUMIF(โรคใบขีดโปร่งแสง!$B$5:$B$81,ทดสอบ!$E53,โรคใบขีดโปร่งแสง!$G$5:$G$81)</f>
        <v>0</v>
      </c>
      <c r="X53" s="549">
        <f>SUMIF(โรคใบขีดสีน้ำตาล!$B$5:$B$77,ทดสอบ!$E53,โรคใบขีดสีน้ำตาล!$G$5:$G$77)</f>
        <v>0</v>
      </c>
      <c r="Y53" s="549">
        <f>SUMIF(หนอนกัดใบข้าว!$B$5:$B$81,ทดสอบ!$E53,หนอนกัดใบข้าว!$G$5:$G$81)</f>
        <v>0</v>
      </c>
      <c r="Z53" s="549">
        <f>SUMIF(แมลงหล่า!$B$5:$B$81,ทดสอบ!$E53,แมลงหล่า!$G$5:$G$81)</f>
        <v>0</v>
      </c>
      <c r="AA53" s="549">
        <f>SUMIF(แมลงบั่ว!$B$5:$B$77,ทดสอบ!$E53,แมลงบั่ว!$G$5:$G$77)</f>
        <v>0</v>
      </c>
      <c r="AB53" s="549">
        <f>SUMIF(โรคเมล็ดด่าง!$B$5:$B$81,ทดสอบ!$E53,โรคเมล็ดด่าง!$G$5:$G$81)</f>
        <v>0</v>
      </c>
      <c r="AC53" s="549">
        <f>SUMIF(ด้วงดำ!$B$5:$B$81,ทดสอบ!$E53,ด้วงดำ!$G$5:$G$81)</f>
        <v>0</v>
      </c>
      <c r="AD53" s="549">
        <f>SUMIF(ตั๊กแตนหนวดสั้น!$B$5:$B$81,ทดสอบ!$E53,ตั๊กแตนหนวดสั้น!$G$5:$G$81)</f>
        <v>0</v>
      </c>
      <c r="AE53" s="549">
        <f>SUMIF(หนอนกอข้าว!$B$5:$B$77,ทดสอบ!$E53,หนอนกอข้าว!$G$5:$G$77)</f>
        <v>0</v>
      </c>
      <c r="AF53" s="549">
        <f>SUMIF(หนอนกระทู้ข้าว!$B$5:$B$81,ทดสอบ!$E53,หนอนกระทู้ข้าว!$G$5:$G$81)</f>
        <v>0</v>
      </c>
      <c r="AG53" s="549">
        <f>SUMIF(โรคกาบใบเน่า!$B$5:$B$81,ทดสอบ!$E53,โรคกาบใบเน่า!$G$5:$G$81)</f>
        <v>0</v>
      </c>
      <c r="AH53" s="549">
        <f>SUMIF(เพลี้ยจั๊กจั่นสีเขียว!$B$5:$B$80,ทดสอบ!$E53,เพลี้ยจั๊กจั่นสีเขียว!$G$5:$G$80)</f>
        <v>0</v>
      </c>
      <c r="AI53" s="549">
        <f>SUMIF(หอยเชอรี่!$B$5:$B$81,ทดสอบ!$E53,หอยเชอรี่!$G$5:$G$81)</f>
        <v>0</v>
      </c>
      <c r="AJ53" s="549">
        <f>SUMIF(โรคใบสีส้ม!$B$5:$B$77,ทดสอบ!$E53,โรคใบสีส้ม!$G$5:$G$77)</f>
        <v>0</v>
      </c>
      <c r="AK53" s="562">
        <f t="shared" si="131"/>
        <v>0</v>
      </c>
      <c r="AL53" s="549">
        <f>SUMIF(หนอนหัวดำ!$B$6:$B$75,ทดสอบ!$E53,หนอนหัวดำ!$M$6:$M$75)</f>
        <v>0</v>
      </c>
      <c r="AM53" s="517">
        <f>SUMIF(แมลงดำหนาม!$B$6:$B$75,ทดสอบ!$E53,แมลงดำหนาม!$M$6:$M$75)</f>
        <v>0</v>
      </c>
      <c r="AN53" s="549">
        <f>SUMIF('ด้วงแรด มะพร้าว'!$B$6:$B$75,ทดสอบ!$E53,'ด้วงแรด มะพร้าว'!$I$6:$I$75)</f>
        <v>0</v>
      </c>
      <c r="AO53" s="549">
        <f>SUMIF(ด้วงงวง!$B$6:$B$75,ทดสอบ!$E53,ด้วงงวง!$I$6:$I$75)</f>
        <v>0</v>
      </c>
      <c r="AP53" s="549">
        <f>SUMIF(ไรสี่ขามะพร้าว!$B$6:$B$75,ทดสอบ!$E53,ไรสี่ขามะพร้าว!$I$6:$I$75)</f>
        <v>0</v>
      </c>
      <c r="AQ53" s="549">
        <f>SUMIF(หนอนพาราซา!$C$6:$C$67,ทดสอบ!$E53,หนอนพาราซา!$J$6:$J$67)</f>
        <v>0</v>
      </c>
      <c r="AR53" s="549">
        <f>SUMIF(หนอนกินใบมะพร้าว!$C$6:$C$67,ทดสอบ!$E53,หนอนกินใบมะพร้าว!$J$6:$J$67)</f>
        <v>0</v>
      </c>
      <c r="AS53" s="565">
        <f t="shared" si="86"/>
        <v>0</v>
      </c>
      <c r="AT53" s="549">
        <f>SUMIF('ด้วงแรด ปาล์ม'!$B$5:$B$73,ทดสอบ!$E53,'ด้วงแรด ปาล์ม'!$F$5:$F$73)</f>
        <v>0</v>
      </c>
      <c r="AU53" s="549">
        <f>SUMIF(หนอนปลอกเล็ก!$B$5:$B$73,ทดสอบ!$E53,หนอนปลอกเล็ก!$F$5:$F$73)</f>
        <v>0</v>
      </c>
      <c r="AV53" s="549">
        <f>SUMIF(ด้วงกุหลาบ!$B$5:$B$73,ทดสอบ!$E53,ด้วงกุหลาบ!$F$5:$F$73)</f>
        <v>0</v>
      </c>
      <c r="AW53" s="549">
        <f>SUMIF(โรคทะลายเน่า!$B$5:$B$73,ทดสอบ!$E53,โรคทะลายเน่า!$F$5:$F$73)</f>
        <v>0</v>
      </c>
      <c r="AX53" s="549">
        <f>SUMIF(โรคลำต้นเน่า!$B$5:$B$73,ทดสอบ!$E53,โรคลำต้นเน่า!$F$5:$F$73)</f>
        <v>0</v>
      </c>
      <c r="AY53" s="549">
        <f>SUMIF('โรคใบจุด ปาล์ม'!$B$5:$B$73,ทดสอบ!$E53,'โรคใบจุด ปาล์ม'!$F$5:$F$73)</f>
        <v>0</v>
      </c>
      <c r="AZ53" s="549">
        <f>SUMIF(โรคก้านทางใบเน่า!$C$5:$C$71,ทดสอบ!$E53,โรคก้านทางใบเน่า!$G$5:$G$71)</f>
        <v>0</v>
      </c>
      <c r="BA53" s="549">
        <f>SUMIF(หนอนหน้าแมว!$B$5:$B$73,ทดสอบ!$E53,หนอนหน้าแมว!$F$5:$F$73)</f>
        <v>0</v>
      </c>
      <c r="BB53" s="551">
        <f>SUMIF('หนอนหัวดำ ปาล์ม'!$B$5:$B$73,ทดสอบ!$E53,'หนอนหัวดำ ปาล์ม'!$F$5:$F$73)</f>
        <v>0</v>
      </c>
      <c r="BC53" s="549">
        <f>SUMIF('โรคใบจุดสาหร่าย ปาล์ม'!$B$5:$B$73,ทดสอบ!$E53,'โรคใบจุดสาหร่าย ปาล์ม'!$F$5:$F$73)</f>
        <v>0</v>
      </c>
      <c r="BD53" s="567">
        <f t="shared" si="118"/>
        <v>0</v>
      </c>
      <c r="BE53" s="549">
        <f>SUMIF(โรครากขาว!$B$5:$B$72,ทดสอบ!$E53,โรครากขาว!$F$5:$F$72)</f>
        <v>0</v>
      </c>
      <c r="BF53" s="549">
        <f>SUMIF(โรคใบร่วงยางพาราชนิดใหม่!$B$5:$B$72,ทดสอบ!$E53,โรคใบร่วงยางพาราชนิดใหม่!$F$5:$F$72)</f>
        <v>0</v>
      </c>
      <c r="BG53" s="549">
        <f>SUMIF(โรคใบร่วงยางพารา!$B$5:$B$72,ทดสอบ!$E53,โรคใบร่วงยางพารา!$F$5:$F$72)</f>
        <v>0</v>
      </c>
      <c r="BH53" s="549">
        <f>SUMIF(โรคราแป้งยางพารา!$B$5:$B$72,ทดสอบ!$E53,โรคราแป้งยางพารา!$F$5:$F$72)</f>
        <v>0</v>
      </c>
      <c r="BI53" s="551">
        <f>SUMIF(โรคเส้นดำยางพารา!$B$5:$B$72,ทดสอบ!$E53,โรคเส้นดำยางพารา!$F$5:$F$72)</f>
        <v>0</v>
      </c>
      <c r="BJ53" s="549">
        <f>SUMIF(โรคหน้ายางแห้ง!$B$5:$B$72,ทดสอบ!$E53,โรคหน้ายางแห้ง!$F$5:$F$72)</f>
        <v>0</v>
      </c>
      <c r="BK53" s="568">
        <f t="shared" si="119"/>
        <v>0</v>
      </c>
      <c r="BL53" s="549">
        <f>SUMIF(โรคราสนิม!$C$5:$C$64,ทดสอบ!$E53,โรคราสนิม!$G$5:$G$64)</f>
        <v>0</v>
      </c>
      <c r="BM53" s="549">
        <f>SUMIF(หนอนกาแฟสีแดง!$C$5:$C$64,ทดสอบ!$E53,หนอนกาแฟสีแดง!$G$5:$G$64)</f>
        <v>0</v>
      </c>
      <c r="BN53" s="549">
        <v>0</v>
      </c>
      <c r="BO53" s="549">
        <f ca="1">SUMIF(หนอนเจาะกิ่งลำต้น!$C$5:$C507,ทดสอบ!$E53,หนอนเจาะกิ่งลำต้น!$G$5:$G$64)</f>
        <v>0</v>
      </c>
      <c r="BP53" s="551">
        <f>SUMIF(มอดเจาะเมล็ดกาแฟ!$C$5:$C$64,ทดสอบ!$E53,มอดเจาะเมล็ดกาแฟ!$G$5:$G$64)</f>
        <v>0</v>
      </c>
      <c r="BQ53" s="549">
        <f>SUMIF('ด้วงหนวดยาว (กาแฟ)'!$C$5:$C$64,ทดสอบ!$E53,'ด้วงหนวดยาว (กาแฟ)'!$G$5:$G$64)</f>
        <v>0</v>
      </c>
      <c r="BR53" s="549">
        <f>SUMIF(มอดเจาะผลกาแฟ!$C$5:$C$64,ทดสอบ!$E53,มอดเจาะผลกาแฟ!$G$5:$G$64)</f>
        <v>0</v>
      </c>
      <c r="BS53" s="570">
        <f t="shared" si="120"/>
        <v>0</v>
      </c>
      <c r="BT53" s="549">
        <f>SUMIF(เพลี้ยแป้งมัน!$B$5:$B$59,ทดสอบ!$E53,เพลี้ยแป้งมัน!$H$5:$H$59)</f>
        <v>0</v>
      </c>
      <c r="BU53" s="551">
        <f>SUMIF('โรคใบไหม้ (มัน)'!$B$5:$B$58,ทดสอบ!$E53,'โรคใบไหม้ (มัน)'!$H$5:$H$58)</f>
        <v>0</v>
      </c>
      <c r="BV53" s="549">
        <f>SUMIF(ไรแดง!$B$5:$B$59,ทดสอบ!$E53,ไรแดง!$H$5:$H$59)</f>
        <v>0</v>
      </c>
      <c r="BW53" s="549"/>
      <c r="BX53" s="549"/>
      <c r="BY53" s="549"/>
      <c r="BZ53" s="549"/>
      <c r="CA53" s="549"/>
      <c r="CB53" s="549">
        <f>SUMIF(โรคโคนเน่าหัวเน่า!$B$5:$B$59,ทดสอบ!$E53,โรคโคนเน่าหัวเน่า!$H$5:$H$59)</f>
        <v>0</v>
      </c>
      <c r="CC53" s="549"/>
      <c r="CD53" s="549">
        <f>SUMIF(โรคพุ่มแจ้!$B$5:$B$58,ทดสอบ!$E53,โรคพุ่มแจ้!$H$5:$H$58)</f>
        <v>0</v>
      </c>
      <c r="CE53" s="549">
        <f>SUMIF(โรคใบด่างมันสำปะหลัง!$B$5:$B$59,ทดสอบ!$E53,โรคใบด่างมันสำปะหลัง!$H$5:$H$59)</f>
        <v>0</v>
      </c>
      <c r="CF53" s="563">
        <f t="shared" si="121"/>
        <v>0</v>
      </c>
      <c r="CG53" s="549">
        <f>SUMIF(หนอนกออ้อย!$B$5:$B$48,ทดสอบ!$E53,หนอนกออ้อย!$G$5:$G$48)</f>
        <v>0</v>
      </c>
      <c r="CH53" s="549">
        <f>SUMIF('ด้วงหนวดยาว อ้อย'!$B$5:$B$48,ทดสอบ!$E53,'ด้วงหนวดยาว อ้อย'!$G$5:$G$48)</f>
        <v>0</v>
      </c>
      <c r="CI53" s="549"/>
      <c r="CJ53" s="549"/>
      <c r="CK53" s="549"/>
      <c r="CL53" s="549"/>
      <c r="CM53" s="549"/>
      <c r="CN53" s="549"/>
      <c r="CO53" s="549"/>
      <c r="CP53" s="549"/>
      <c r="CQ53" s="549"/>
      <c r="CR53" s="549"/>
      <c r="CS53" s="549">
        <f>SUMIF('โรคแส้ดำ อ้อย '!$B$5:$B$48,ทดสอบ!$E53,'โรคแส้ดำ อ้อย '!$G$5:$G$48)</f>
        <v>0</v>
      </c>
      <c r="CT53" s="549">
        <f>SUMIF('โรคใบขาว อ้อย'!$B$5:$B$48,ทดสอบ!$E53,'โรคใบขาว อ้อย'!$G$5:$G$48)</f>
        <v>0</v>
      </c>
      <c r="CU53" s="549"/>
      <c r="CV53" s="565">
        <f t="shared" si="122"/>
        <v>0</v>
      </c>
      <c r="CW53" s="549"/>
      <c r="CX53" s="549">
        <f>SUMIF('หนอนกระทู้ข้าวโพดลายจุด (FAW)'!$B$5:$B$54,ทดสอบ!$E53,'หนอนกระทู้ข้าวโพดลายจุด (FAW)'!$F$5:$F$54)</f>
        <v>0</v>
      </c>
      <c r="CY53" s="549">
        <f>SUMIF(โรคฝักเน่า!$C$5:$C$57,ทดสอบ!$E53,โรคฝักเน่า!$G$5:$G$57)</f>
        <v>0</v>
      </c>
      <c r="CZ53" s="549"/>
      <c r="DA53" s="549"/>
      <c r="DB53" s="549"/>
      <c r="DC53" s="549"/>
      <c r="DD53" s="549"/>
      <c r="DE53" s="549"/>
      <c r="DF53" s="572">
        <f t="shared" si="123"/>
        <v>0</v>
      </c>
      <c r="DG53" s="549">
        <f>SUMIF(โรคเหี่ยว!$B$5:$B$65,ทดสอบ!$E53,โรคเหี่ยว!$E$5:$E$65)</f>
        <v>0</v>
      </c>
      <c r="DH53" s="549"/>
      <c r="DI53" s="549"/>
      <c r="DJ53" s="549"/>
      <c r="DK53" s="549"/>
      <c r="DL53" s="574">
        <f t="shared" si="124"/>
        <v>0</v>
      </c>
      <c r="DM53" s="549"/>
      <c r="DN53" s="549"/>
      <c r="DO53" s="549"/>
      <c r="DP53" s="549"/>
      <c r="DQ53" s="549"/>
      <c r="DR53" s="550">
        <f t="shared" si="125"/>
        <v>0</v>
      </c>
      <c r="DS53" s="549"/>
      <c r="DT53" s="549"/>
      <c r="DU53" s="549">
        <f>SUMIF('เพลี้ยไฟ ทุเรียน'!$B$5:$B$81,ทดสอบ!$E53,'เพลี้ยไฟ ทุเรียน'!$F$5:$F$81)</f>
        <v>0</v>
      </c>
      <c r="DV53" s="549">
        <f>SUMIF('เพลี้ยแป้ง ทุเรียน'!$B$5:$B$81,ทดสอบ!$E53,'เพลี้ยแป้ง ทุเรียน'!$F$5:$F$81)</f>
        <v>0</v>
      </c>
      <c r="DW53" s="549">
        <f>SUMIF(เพลี้ยไก่แจ้ทุเรียน!$B$5:$B$81,ทดสอบ!$E53,เพลี้ยไก่แจ้ทุเรียน!$F$5:$F$81)</f>
        <v>0</v>
      </c>
      <c r="DX53" s="549">
        <f>SUMIF(เพลี้ยหอยเกล็ด!$B$5:$B$81,ทดสอบ!$E53,เพลี้ยหอยเกล็ด!$F$5:$F$81)</f>
        <v>0</v>
      </c>
      <c r="DY53" s="549">
        <f>SUMIF(เพลี้ยจั๊กจั่นฝอย!$B$5:$B$81,ทดสอบ!$E53,เพลี้ยจั๊กจั่นฝอย!$F$5:$F$81)</f>
        <v>0</v>
      </c>
      <c r="DZ53" s="549">
        <f>SUMIF(หนอนเจาะเมล็ดทุเรียน!$B$5:$B$81,ทดสอบ!$E53,หนอนเจาะเมล็ดทุเรียน!$F$5:$F$81)</f>
        <v>0</v>
      </c>
      <c r="EA53" s="549">
        <f>SUMIF(ไรแดงทุเรียน!$B$5:$B$81,ทดสอบ!$E53,ไรแดงทุเรียน!$F$5:$F$81)</f>
        <v>0</v>
      </c>
      <c r="EB53" s="549"/>
      <c r="EC53" s="549">
        <f>SUMIF(โรครากเน่าโคนเน่า!$B$5:$B$81,ทดสอบ!$E53,โรครากเน่าโคนเน่า!$F$5:$F$81)</f>
        <v>0</v>
      </c>
      <c r="ED53" s="549">
        <f>SUMIF('โรคราดำ ทุเรียน'!$B$5:$B$81,ทดสอบ!$E53,'โรคราดำ ทุเรียน'!$F$5:$F$81)</f>
        <v>0</v>
      </c>
      <c r="EE53" s="549"/>
      <c r="EF53" s="549">
        <f>SUMIF(โรคผลเน่า!$B$6:$B$82,ทดสอบ!$E53,โรคผลเน่า!$F$6:$F$82)</f>
        <v>0</v>
      </c>
      <c r="EG53" s="549">
        <f>SUMIF(โรคราสีชมพู!$B$5:$B$81,ทดสอบ!$E53,โรคราสีชมพู!$F$5:$F$81)</f>
        <v>0</v>
      </c>
      <c r="EH53" s="549">
        <f>SUMIF(โรคใบติดหรือใบไหม้!$B$5:$B$81,ทดสอบ!$E53,โรคใบติดหรือใบไหม้!$F$5:$F$81)</f>
        <v>0</v>
      </c>
      <c r="EI53" s="549"/>
      <c r="EJ53" s="549">
        <f>SUMIF('โรคใบจุดสาหร่าย (durian)'!$B$5:$B$81,ทดสอบ!$E53,'โรคใบจุดสาหร่าย (durian)'!$F$5:$F$81)</f>
        <v>0</v>
      </c>
      <c r="EK53" s="549">
        <f>SUMIF(มอดเจาะลำต้นทุเรียน!$B$5:$B$81,ทดสอบ!$E53,มอดเจาะลำต้นทุเรียน!$F$5:$F$81)</f>
        <v>0</v>
      </c>
      <c r="EL53" s="549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549">
        <f>SUMIF(หนอนกินใบทุเรียน!$B$5:$B$81,ทดสอบ!$E53,หนอนกินใบทุเรียน!$F$5:$F$81)</f>
        <v>0</v>
      </c>
      <c r="EN53" s="549">
        <f>SUMIF(โรคกิ่งแห้งทุเรียน!$B$5:$B$81,ทดสอบ!$E53,โรคกิ่งแห้งทุเรียน!$F$5:$F$81)</f>
        <v>0</v>
      </c>
      <c r="EO53" s="551">
        <f>SUMIF(โรคแอนแทรกโนสทุเรียน!$B$5:$B$81,ทดสอบ!$E53,โรคแอนแทรกโนสทุเรียน!$F$5:$F$81)</f>
        <v>0</v>
      </c>
      <c r="EP53" s="549">
        <f>SUMIF(หนอนเจาะผล!$B$5:$B$81,ทดสอบ!$E53,หนอนเจาะผล!$F$5:$F$81)</f>
        <v>0</v>
      </c>
      <c r="EQ53" s="563">
        <f t="shared" si="126"/>
        <v>0</v>
      </c>
      <c r="ER53" s="549"/>
      <c r="ES53" s="549">
        <f>SUMIF('เพลี้ยไฟ (เงาะ)'!$B$5:$B$76,ทดสอบ!$E53,'เพลี้ยไฟ (เงาะ)'!$F$5:$F$76)</f>
        <v>0</v>
      </c>
      <c r="ET53" s="517">
        <f>SUMIF('เพลี้ยแป้ง (เงาะ)'!$B$5:$B$75,ทดสอบ!$E53,'เพลี้ยแป้ง (เงาะ)'!$F$5:$F$75)</f>
        <v>0</v>
      </c>
      <c r="EU53" s="549">
        <f>SUMIF(หนอนคืบกินใบ!$B$5:$B$75,ทดสอบ!$E53,หนอนคืบกินใบ!$F$5:$F$75)</f>
        <v>0</v>
      </c>
      <c r="EV53" s="549">
        <f>SUMIF('โรคราแป้ง (เงาะ)'!$B$5:$B$75,ทดสอบ!$E53,'โรคราแป้ง (เงาะ)'!$F$5:$F$75)</f>
        <v>0</v>
      </c>
      <c r="EW53" s="549"/>
      <c r="EX53" s="549">
        <f>SUMIF('โรคขอบใบแห้ง (เงาะ)'!$B$5:$B$76,ทดสอบ!$E53,'โรคขอบใบแห้ง (เงาะ)'!$F$5:$F$76)</f>
        <v>0</v>
      </c>
      <c r="EY53" s="549">
        <f>SUMIF(หนอนกินช่อดอก!$B$5:$B$76,ทดสอบ!$E53,หนอนกินช่อดอก!$F$5:$F$76)</f>
        <v>0</v>
      </c>
      <c r="EZ53" s="549">
        <f>SUMIF('โรคใบจุดสาหร่าย(เงาะ)'!$B$5:$B$75,ทดสอบ!$E53,'โรคใบจุดสาหร่าย(เงาะ)'!$F$5:$F$75)</f>
        <v>0</v>
      </c>
      <c r="FA53" s="567">
        <f t="shared" si="127"/>
        <v>0</v>
      </c>
      <c r="FB53" s="549">
        <f>SUMIF('เพลี้ยไฟ (mangosteen)'!$B$5:$B$69,ทดสอบ!$E53,'เพลี้ยไฟ (mangosteen)'!$F$5:$F$69)</f>
        <v>0</v>
      </c>
      <c r="FC53" s="549">
        <f>SUMIF(หนอนชอนใบ!$B$5:$B$69,ทดสอบ!$E53,หนอนชอนใบ!$F$5:$F$69)</f>
        <v>0</v>
      </c>
      <c r="FD53" s="549">
        <f>SUMIF(หนอนกินใบ!$B$5:$B$69,ทดสอบ!$E53,หนอนกินใบ!$F$5:$F$69)</f>
        <v>0</v>
      </c>
      <c r="FE53" s="549">
        <f>SUMIF('ไรแดง(มังคุด)'!$B$5:$B$76,ทดสอบ!$E53,'ไรแดง(มังคุด)'!$F$5:$F$76)</f>
        <v>0</v>
      </c>
      <c r="FF53" s="549">
        <f>SUMIF(โรคแอนแทรคโนส!$B$5:$B$76,ทดสอบ!$E53,โรคแอนแทรคโนส!$F$5:$F$76)</f>
        <v>0</v>
      </c>
      <c r="FG53" s="549">
        <f>SUMIF('โรคใบจุดสาหร่าย (mangosteen)'!$B$5:$B$69,ทดสอบ!$E53,'โรคใบจุดสาหร่าย (mangosteen)'!$F$5:$F$69)</f>
        <v>0</v>
      </c>
      <c r="FH53" s="549">
        <f>SUMIF(โรคใบแห้งและขอบใบแห้ง!$B$5:$B$76,ทดสอบ!$E53,โรคใบแห้งและขอบใบแห้ง!$F$5:$F$76)</f>
        <v>0</v>
      </c>
      <c r="FI53" s="549">
        <f>SUMIF(เพลี้ยแป้ง!$B$5:$B$76,ทดสอบ!$E53,เพลี้ยแป้ง!$F$5:$F$76)</f>
        <v>0</v>
      </c>
      <c r="FJ53" s="549">
        <f>SUMIF('โรคใบจุด (mangosteen)'!$B$5:$B$69,ทดสอบ!$E53,'โรคใบจุด (mangosteen)'!$F$5:$F$69)</f>
        <v>0</v>
      </c>
      <c r="FK53" s="576">
        <f t="shared" si="128"/>
        <v>0</v>
      </c>
      <c r="FL53" s="549">
        <f>SUMIF(โรคพุ่มไม้กวาด!$B$5:$B$79,ทดสอบ!$E53,โรคพุ่มไม้กวาด!$F$5:$F$79)</f>
        <v>0</v>
      </c>
      <c r="FM53" s="549">
        <f>SUMIF('เพลี้ยแป้ง (ลำไย)'!$B$5:$B$76,ทดสอบ!$E53,'เพลี้ยแป้ง (ลำไย)'!$F$5:$F$76)</f>
        <v>0</v>
      </c>
      <c r="FN53" s="549">
        <f>SUMIF('โรคราดำ (ลำไย)'!$B$5:$B$79,ทดสอบ!$E53,'โรคราดำ (ลำไย)'!$F$5:$F$79)</f>
        <v>0</v>
      </c>
      <c r="FO53" s="549">
        <f>SUMIF('หนอนคืบกินใบ (ลำไย)'!$B$5:$B$76,ทดสอบ!$E53,'หนอนคืบกินใบ (ลำไย)'!$F$5:$F$76)</f>
        <v>0</v>
      </c>
      <c r="FP53" s="549">
        <f>SUMIF(ไรกำมะหยี่!$B$5:$B$79,ทดสอบ!$E53,ไรกำมะหยี่!$F$5:$F$79)</f>
        <v>0</v>
      </c>
      <c r="FQ53" s="549">
        <f>SUMIF(หนอนม้วนใบ!$B$5:$B$79,ทดสอบ!$E53,หนอนม้วนใบ!$F$5:$F$79)</f>
        <v>0</v>
      </c>
      <c r="FR53" s="549">
        <f>SUMIF(หนอนเจาะกิ่งและลำต้น!$B$5:$B$80,ทดสอบ!$E53,หนอนเจาะกิ่งและลำต้น!$F$5:$F$80)</f>
        <v>0</v>
      </c>
      <c r="FS53" s="549">
        <f>SUMIF(เพลี้ยไฟลำไย!$B$5:$B$76,ทดสอบ!$E53,เพลี้ยไฟลำไย!$F$5:$F$76)</f>
        <v>0</v>
      </c>
      <c r="FT53" s="549">
        <f>SUMIF(หนอนกินดอกลำไย!$B$5:$B$76,ทดสอบ!$E53,หนอนกินดอกลำไย!$F$5:$F$76)</f>
        <v>0</v>
      </c>
      <c r="FU53" s="549">
        <f>SUMIF(มวนลำไย!$B$5:$B$79,ทดสอบ!$E53,มวนลำไย!$F$5:$F$79)</f>
        <v>0</v>
      </c>
      <c r="FV53" s="578">
        <f t="shared" si="129"/>
        <v>0</v>
      </c>
      <c r="FW53" s="550">
        <f t="shared" si="130"/>
        <v>0</v>
      </c>
      <c r="FX53" s="353">
        <f t="shared" si="100"/>
        <v>0</v>
      </c>
      <c r="FY53" s="319">
        <f t="shared" si="31"/>
        <v>0</v>
      </c>
    </row>
    <row r="54" spans="1:181" s="110" customFormat="1" x14ac:dyDescent="0.55000000000000004">
      <c r="A54" s="303">
        <v>0</v>
      </c>
      <c r="B54" s="303">
        <f t="shared" ca="1" si="116"/>
        <v>1</v>
      </c>
      <c r="C54" s="303">
        <f ca="1">IF(B54=1,SUBTOTAL(2,$B$49:B54),"")</f>
        <v>3</v>
      </c>
      <c r="D54" s="279">
        <f t="shared" ca="1" si="117"/>
        <v>3</v>
      </c>
      <c r="E54" s="280" t="s">
        <v>159</v>
      </c>
      <c r="F54" s="295"/>
      <c r="G54" s="295"/>
      <c r="H54" s="295"/>
      <c r="I54" s="295"/>
      <c r="J54" s="292"/>
      <c r="K54" s="549">
        <f>SUMIF(หนอนห่อใบข้าว!$B$5:$B$76,ทดสอบ!$E54,หนอนห่อใบข้าว!$G$5:$G$76)</f>
        <v>0</v>
      </c>
      <c r="L54" s="549">
        <f>SUMIF(เพลี้ยกระโดดหลังขาว!$B$5:$B$76,ทดสอบ!$E54,เพลี้ยกระโดดหลังขาว!$G$5:$G$76)</f>
        <v>0</v>
      </c>
      <c r="M54" s="549">
        <f>SUMIF(โรคไหม้ข้าว!$B$5:$B$76,ทดสอบ!$E54,โรคไหม้ข้าว!$G$5:$G$76)</f>
        <v>0</v>
      </c>
      <c r="N54" s="549">
        <f>SUMIF(แมลงหวี่ขาว!$B$5:$B$76,ทดสอบ!$E54,แมลงหวี่ขาว!$G$5:$G$76)</f>
        <v>0</v>
      </c>
      <c r="O54" s="549">
        <f>SUMIF(เพลี้ยกระโดดสีน้ำตาล!$B$5:$B$77,ทดสอบ!$E54,เพลี้ยกระโดดสีน้ำตาล!$G$5:$G$77)</f>
        <v>0</v>
      </c>
      <c r="P54" s="549">
        <f>SUMIF(แมลงสิง!$B$5:$B$81,ทดสอบ!$E54,แมลงสิง!$G$5:$G$81)</f>
        <v>0</v>
      </c>
      <c r="Q54" s="549">
        <f>SUMIF(เพลี้ยไฟ!$B$5:$B$76,ทดสอบ!$E54,เพลี้ยไฟ!$G$5:$G$76)</f>
        <v>0</v>
      </c>
      <c r="R54" s="549">
        <f>SUMIF(แมลงดำหนาม1!$B$5:$B$81,ทดสอบ!$E54,แมลงดำหนาม1!$G$5:$G$81)</f>
        <v>0</v>
      </c>
      <c r="S54" s="549">
        <f>SUMIF(โรคขอบใบแห้ง!$B$5:$B$78,ทดสอบ!$E54,โรคขอบใบแห้ง!$G$5:$G$78)</f>
        <v>0</v>
      </c>
      <c r="T54" s="549">
        <f>SUMIF(โรคกาบใบแห้ง!$B$5:$B$81,ทดสอบ!$E54,โรคกาบใบแห้ง!$G$5:$G$81)</f>
        <v>0</v>
      </c>
      <c r="U54" s="549">
        <f>SUMIF(โรคใบจุดสีน้ำตาล!$B$5:$B$77,ทดสอบ!$E54,โรคใบจุดสีน้ำตาล!$G$5:$G$77)</f>
        <v>0</v>
      </c>
      <c r="V54" s="549">
        <f>SUMIF(หนอนกระทู้กล้า!$B$5:$B$76,ทดสอบ!$E54,หนอนกระทู้กล้า!$G$5:$G$76)</f>
        <v>0</v>
      </c>
      <c r="W54" s="549">
        <f>SUMIF(โรคใบขีดโปร่งแสง!$B$5:$B$81,ทดสอบ!$E54,โรคใบขีดโปร่งแสง!$G$5:$G$81)</f>
        <v>0</v>
      </c>
      <c r="X54" s="549">
        <f>SUMIF(โรคใบขีดสีน้ำตาล!$B$5:$B$77,ทดสอบ!$E54,โรคใบขีดสีน้ำตาล!$G$5:$G$77)</f>
        <v>0</v>
      </c>
      <c r="Y54" s="549">
        <f>SUMIF(หนอนกัดใบข้าว!$B$5:$B$81,ทดสอบ!$E54,หนอนกัดใบข้าว!$G$5:$G$81)</f>
        <v>0</v>
      </c>
      <c r="Z54" s="549">
        <f>SUMIF(แมลงหล่า!$B$5:$B$81,ทดสอบ!$E54,แมลงหล่า!$G$5:$G$81)</f>
        <v>0</v>
      </c>
      <c r="AA54" s="549">
        <f>SUMIF(แมลงบั่ว!$B$5:$B$77,ทดสอบ!$E54,แมลงบั่ว!$G$5:$G$77)</f>
        <v>0</v>
      </c>
      <c r="AB54" s="549">
        <f>SUMIF(โรคเมล็ดด่าง!$B$5:$B$81,ทดสอบ!$E54,โรคเมล็ดด่าง!$G$5:$G$81)</f>
        <v>0</v>
      </c>
      <c r="AC54" s="549">
        <f>SUMIF(ด้วงดำ!$B$5:$B$81,ทดสอบ!$E54,ด้วงดำ!$G$5:$G$81)</f>
        <v>0</v>
      </c>
      <c r="AD54" s="549">
        <f>SUMIF(ตั๊กแตนหนวดสั้น!$B$5:$B$81,ทดสอบ!$E54,ตั๊กแตนหนวดสั้น!$G$5:$G$81)</f>
        <v>0</v>
      </c>
      <c r="AE54" s="549">
        <f>SUMIF(หนอนกอข้าว!$B$5:$B$77,ทดสอบ!$E54,หนอนกอข้าว!$G$5:$G$77)</f>
        <v>0</v>
      </c>
      <c r="AF54" s="549">
        <f>SUMIF(หนอนกระทู้ข้าว!$B$5:$B$81,ทดสอบ!$E54,หนอนกระทู้ข้าว!$G$5:$G$81)</f>
        <v>0</v>
      </c>
      <c r="AG54" s="549">
        <f>SUMIF(โรคกาบใบเน่า!$B$5:$B$81,ทดสอบ!$E54,โรคกาบใบเน่า!$G$5:$G$81)</f>
        <v>0</v>
      </c>
      <c r="AH54" s="549">
        <f>SUMIF(เพลี้ยจั๊กจั่นสีเขียว!$B$5:$B$80,ทดสอบ!$E54,เพลี้ยจั๊กจั่นสีเขียว!$G$5:$G$80)</f>
        <v>0</v>
      </c>
      <c r="AI54" s="549">
        <f>SUMIF(หอยเชอรี่!$B$5:$B$81,ทดสอบ!$E54,หอยเชอรี่!$G$5:$G$81)</f>
        <v>0</v>
      </c>
      <c r="AJ54" s="549">
        <f>SUMIF(โรคใบสีส้ม!$B$5:$B$77,ทดสอบ!$E54,โรคใบสีส้ม!$G$5:$G$77)</f>
        <v>0</v>
      </c>
      <c r="AK54" s="562">
        <f t="shared" si="131"/>
        <v>0</v>
      </c>
      <c r="AL54" s="549">
        <f>SUMIF(หนอนหัวดำ!$B$6:$B$75,ทดสอบ!$E54,หนอนหัวดำ!$M$6:$M$75)</f>
        <v>0</v>
      </c>
      <c r="AM54" s="517">
        <f>SUMIF(แมลงดำหนาม!$B$6:$B$75,ทดสอบ!$E54,แมลงดำหนาม!$M$6:$M$75)</f>
        <v>0</v>
      </c>
      <c r="AN54" s="549">
        <f>SUMIF('ด้วงแรด มะพร้าว'!$B$6:$B$75,ทดสอบ!$E54,'ด้วงแรด มะพร้าว'!$I$6:$I$75)</f>
        <v>0</v>
      </c>
      <c r="AO54" s="549">
        <f>SUMIF(ด้วงงวง!$B$6:$B$75,ทดสอบ!$E54,ด้วงงวง!$I$6:$I$75)</f>
        <v>0</v>
      </c>
      <c r="AP54" s="549">
        <f>SUMIF(ไรสี่ขามะพร้าว!$B$6:$B$75,ทดสอบ!$E54,ไรสี่ขามะพร้าว!$I$6:$I$75)</f>
        <v>0</v>
      </c>
      <c r="AQ54" s="549">
        <f>SUMIF(หนอนพาราซา!$C$6:$C$67,ทดสอบ!$E54,หนอนพาราซา!$J$6:$J$67)</f>
        <v>0</v>
      </c>
      <c r="AR54" s="549">
        <f>SUMIF(หนอนกินใบมะพร้าว!$C$6:$C$67,ทดสอบ!$E54,หนอนกินใบมะพร้าว!$J$6:$J$67)</f>
        <v>0</v>
      </c>
      <c r="AS54" s="565">
        <f t="shared" si="86"/>
        <v>0</v>
      </c>
      <c r="AT54" s="549">
        <f>SUMIF('ด้วงแรด ปาล์ม'!$B$5:$B$73,ทดสอบ!$E54,'ด้วงแรด ปาล์ม'!$F$5:$F$73)</f>
        <v>0</v>
      </c>
      <c r="AU54" s="549">
        <f>SUMIF(หนอนปลอกเล็ก!$B$5:$B$73,ทดสอบ!$E54,หนอนปลอกเล็ก!$F$5:$F$73)</f>
        <v>0</v>
      </c>
      <c r="AV54" s="549">
        <f>SUMIF(ด้วงกุหลาบ!$B$5:$B$73,ทดสอบ!$E54,ด้วงกุหลาบ!$F$5:$F$73)</f>
        <v>0</v>
      </c>
      <c r="AW54" s="549">
        <f>SUMIF(โรคทะลายเน่า!$B$5:$B$73,ทดสอบ!$E54,โรคทะลายเน่า!$F$5:$F$73)</f>
        <v>0</v>
      </c>
      <c r="AX54" s="549">
        <f>SUMIF(โรคลำต้นเน่า!$B$5:$B$73,ทดสอบ!$E54,โรคลำต้นเน่า!$F$5:$F$73)</f>
        <v>0</v>
      </c>
      <c r="AY54" s="549">
        <f>SUMIF('โรคใบจุด ปาล์ม'!$B$5:$B$73,ทดสอบ!$E54,'โรคใบจุด ปาล์ม'!$F$5:$F$73)</f>
        <v>0</v>
      </c>
      <c r="AZ54" s="549">
        <f>SUMIF(โรคก้านทางใบเน่า!$C$5:$C$71,ทดสอบ!$E54,โรคก้านทางใบเน่า!$G$5:$G$71)</f>
        <v>0</v>
      </c>
      <c r="BA54" s="549">
        <f>SUMIF(หนอนหน้าแมว!$B$5:$B$73,ทดสอบ!$E54,หนอนหน้าแมว!$F$5:$F$73)</f>
        <v>0</v>
      </c>
      <c r="BB54" s="551">
        <f>SUMIF('หนอนหัวดำ ปาล์ม'!$B$5:$B$73,ทดสอบ!$E54,'หนอนหัวดำ ปาล์ม'!$F$5:$F$73)</f>
        <v>0</v>
      </c>
      <c r="BC54" s="549">
        <f>SUMIF('โรคใบจุดสาหร่าย ปาล์ม'!$B$5:$B$73,ทดสอบ!$E54,'โรคใบจุดสาหร่าย ปาล์ม'!$F$5:$F$73)</f>
        <v>0</v>
      </c>
      <c r="BD54" s="567">
        <f t="shared" si="118"/>
        <v>0</v>
      </c>
      <c r="BE54" s="549">
        <f>SUMIF(โรครากขาว!$B$5:$B$72,ทดสอบ!$E54,โรครากขาว!$F$5:$F$72)</f>
        <v>0</v>
      </c>
      <c r="BF54" s="549">
        <f>SUMIF(โรคใบร่วงยางพาราชนิดใหม่!$B$5:$B$72,ทดสอบ!$E54,โรคใบร่วงยางพาราชนิดใหม่!$F$5:$F$72)</f>
        <v>0</v>
      </c>
      <c r="BG54" s="549">
        <f>SUMIF(โรคใบร่วงยางพารา!$B$5:$B$72,ทดสอบ!$E54,โรคใบร่วงยางพารา!$F$5:$F$72)</f>
        <v>0</v>
      </c>
      <c r="BH54" s="549">
        <f>SUMIF(โรคราแป้งยางพารา!$B$5:$B$72,ทดสอบ!$E54,โรคราแป้งยางพารา!$F$5:$F$72)</f>
        <v>0</v>
      </c>
      <c r="BI54" s="551">
        <f>SUMIF(โรคเส้นดำยางพารา!$B$5:$B$72,ทดสอบ!$E54,โรคเส้นดำยางพารา!$F$5:$F$72)</f>
        <v>0</v>
      </c>
      <c r="BJ54" s="549">
        <f>SUMIF(โรคหน้ายางแห้ง!$B$5:$B$72,ทดสอบ!$E54,โรคหน้ายางแห้ง!$F$5:$F$72)</f>
        <v>0</v>
      </c>
      <c r="BK54" s="568">
        <f t="shared" si="119"/>
        <v>0</v>
      </c>
      <c r="BL54" s="549">
        <f>SUMIF(โรคราสนิม!$C$5:$C$64,ทดสอบ!$E54,โรคราสนิม!$G$5:$G$64)</f>
        <v>0</v>
      </c>
      <c r="BM54" s="549">
        <f>SUMIF(หนอนกาแฟสีแดง!$C$5:$C$64,ทดสอบ!$E54,หนอนกาแฟสีแดง!$G$5:$G$64)</f>
        <v>0</v>
      </c>
      <c r="BN54" s="549">
        <v>0</v>
      </c>
      <c r="BO54" s="549">
        <f ca="1">SUMIF(หนอนเจาะกิ่งลำต้น!$C$5:$C508,ทดสอบ!$E54,หนอนเจาะกิ่งลำต้น!$G$5:$G$64)</f>
        <v>0</v>
      </c>
      <c r="BP54" s="551">
        <f>SUMIF(มอดเจาะเมล็ดกาแฟ!$C$5:$C$64,ทดสอบ!$E54,มอดเจาะเมล็ดกาแฟ!$G$5:$G$64)</f>
        <v>0</v>
      </c>
      <c r="BQ54" s="549">
        <f>SUMIF('ด้วงหนวดยาว (กาแฟ)'!$C$5:$C$64,ทดสอบ!$E54,'ด้วงหนวดยาว (กาแฟ)'!$G$5:$G$64)</f>
        <v>0</v>
      </c>
      <c r="BR54" s="549">
        <f>SUMIF(มอดเจาะผลกาแฟ!$C$5:$C$64,ทดสอบ!$E54,มอดเจาะผลกาแฟ!$G$5:$G$64)</f>
        <v>0</v>
      </c>
      <c r="BS54" s="570">
        <f t="shared" ca="1" si="120"/>
        <v>0</v>
      </c>
      <c r="BT54" s="549">
        <f>SUMIF(เพลี้ยแป้งมัน!$B$5:$B$59,ทดสอบ!$E54,เพลี้ยแป้งมัน!$H$5:$H$59)</f>
        <v>0</v>
      </c>
      <c r="BU54" s="551">
        <f>SUMIF('โรคใบไหม้ (มัน)'!$B$5:$B$58,ทดสอบ!$E54,'โรคใบไหม้ (มัน)'!$H$5:$H$58)</f>
        <v>0</v>
      </c>
      <c r="BV54" s="549">
        <f>SUMIF(ไรแดง!$B$5:$B$59,ทดสอบ!$E54,ไรแดง!$H$5:$H$59)</f>
        <v>0</v>
      </c>
      <c r="BW54" s="549"/>
      <c r="BX54" s="549"/>
      <c r="BY54" s="549"/>
      <c r="BZ54" s="549"/>
      <c r="CA54" s="549"/>
      <c r="CB54" s="549">
        <f>SUMIF(โรคโคนเน่าหัวเน่า!$B$5:$B$59,ทดสอบ!$E54,โรคโคนเน่าหัวเน่า!$H$5:$H$59)</f>
        <v>0</v>
      </c>
      <c r="CC54" s="549"/>
      <c r="CD54" s="549">
        <f>SUMIF(โรคพุ่มแจ้!$B$5:$B$58,ทดสอบ!$E54,โรคพุ่มแจ้!$H$5:$H$58)</f>
        <v>0</v>
      </c>
      <c r="CE54" s="549">
        <f>SUMIF(โรคใบด่างมันสำปะหลัง!$B$5:$B$59,ทดสอบ!$E54,โรคใบด่างมันสำปะหลัง!$H$5:$H$59)</f>
        <v>51802.17</v>
      </c>
      <c r="CF54" s="563">
        <f t="shared" si="121"/>
        <v>51802.17</v>
      </c>
      <c r="CG54" s="549">
        <f>SUMIF(หนอนกออ้อย!$B$5:$B$48,ทดสอบ!$E54,หนอนกออ้อย!$G$5:$G$48)</f>
        <v>0</v>
      </c>
      <c r="CH54" s="549">
        <f>SUMIF('ด้วงหนวดยาว อ้อย'!$B$5:$B$48,ทดสอบ!$E54,'ด้วงหนวดยาว อ้อย'!$G$5:$G$48)</f>
        <v>0</v>
      </c>
      <c r="CI54" s="549"/>
      <c r="CJ54" s="549"/>
      <c r="CK54" s="549"/>
      <c r="CL54" s="549"/>
      <c r="CM54" s="549"/>
      <c r="CN54" s="549"/>
      <c r="CO54" s="549"/>
      <c r="CP54" s="549"/>
      <c r="CQ54" s="549"/>
      <c r="CR54" s="549"/>
      <c r="CS54" s="549">
        <f>SUMIF('โรคแส้ดำ อ้อย '!$B$5:$B$48,ทดสอบ!$E54,'โรคแส้ดำ อ้อย '!$G$5:$G$48)</f>
        <v>0</v>
      </c>
      <c r="CT54" s="549">
        <f>SUMIF('โรคใบขาว อ้อย'!$B$5:$B$48,ทดสอบ!$E54,'โรคใบขาว อ้อย'!$G$5:$G$48)</f>
        <v>0</v>
      </c>
      <c r="CU54" s="549"/>
      <c r="CV54" s="565">
        <f t="shared" si="122"/>
        <v>0</v>
      </c>
      <c r="CW54" s="549"/>
      <c r="CX54" s="549">
        <f>SUMIF('หนอนกระทู้ข้าวโพดลายจุด (FAW)'!$B$5:$B$54,ทดสอบ!$E54,'หนอนกระทู้ข้าวโพดลายจุด (FAW)'!$F$5:$F$54)</f>
        <v>0</v>
      </c>
      <c r="CY54" s="549">
        <f>SUMIF(โรคฝักเน่า!$C$5:$C$57,ทดสอบ!$E54,โรคฝักเน่า!$G$5:$G$57)</f>
        <v>0</v>
      </c>
      <c r="CZ54" s="549"/>
      <c r="DA54" s="549"/>
      <c r="DB54" s="549"/>
      <c r="DC54" s="549"/>
      <c r="DD54" s="549"/>
      <c r="DE54" s="549"/>
      <c r="DF54" s="572">
        <f t="shared" si="123"/>
        <v>0</v>
      </c>
      <c r="DG54" s="549">
        <f>SUMIF(โรคเหี่ยว!$B$5:$B$65,ทดสอบ!$E54,โรคเหี่ยว!$E$5:$E$65)</f>
        <v>0</v>
      </c>
      <c r="DH54" s="549"/>
      <c r="DI54" s="549"/>
      <c r="DJ54" s="549"/>
      <c r="DK54" s="549"/>
      <c r="DL54" s="574">
        <f t="shared" si="124"/>
        <v>0</v>
      </c>
      <c r="DM54" s="549"/>
      <c r="DN54" s="549"/>
      <c r="DO54" s="549"/>
      <c r="DP54" s="549"/>
      <c r="DQ54" s="549"/>
      <c r="DR54" s="550">
        <f t="shared" si="125"/>
        <v>0</v>
      </c>
      <c r="DS54" s="549"/>
      <c r="DT54" s="549"/>
      <c r="DU54" s="549">
        <f>SUMIF('เพลี้ยไฟ ทุเรียน'!$B$5:$B$81,ทดสอบ!$E54,'เพลี้ยไฟ ทุเรียน'!$F$5:$F$81)</f>
        <v>0</v>
      </c>
      <c r="DV54" s="549">
        <f>SUMIF('เพลี้ยแป้ง ทุเรียน'!$B$5:$B$81,ทดสอบ!$E54,'เพลี้ยแป้ง ทุเรียน'!$F$5:$F$81)</f>
        <v>0</v>
      </c>
      <c r="DW54" s="549">
        <f>SUMIF(เพลี้ยไก่แจ้ทุเรียน!$B$5:$B$81,ทดสอบ!$E54,เพลี้ยไก่แจ้ทุเรียน!$F$5:$F$81)</f>
        <v>0</v>
      </c>
      <c r="DX54" s="549">
        <f>SUMIF(เพลี้ยหอยเกล็ด!$B$5:$B$81,ทดสอบ!$E54,เพลี้ยหอยเกล็ด!$F$5:$F$81)</f>
        <v>0</v>
      </c>
      <c r="DY54" s="549">
        <f>SUMIF(เพลี้ยจั๊กจั่นฝอย!$B$5:$B$81,ทดสอบ!$E54,เพลี้ยจั๊กจั่นฝอย!$F$5:$F$81)</f>
        <v>0</v>
      </c>
      <c r="DZ54" s="549">
        <f>SUMIF(หนอนเจาะเมล็ดทุเรียน!$B$5:$B$81,ทดสอบ!$E54,หนอนเจาะเมล็ดทุเรียน!$F$5:$F$81)</f>
        <v>0</v>
      </c>
      <c r="EA54" s="549">
        <f>SUMIF(ไรแดงทุเรียน!$B$5:$B$81,ทดสอบ!$E54,ไรแดงทุเรียน!$F$5:$F$81)</f>
        <v>0</v>
      </c>
      <c r="EB54" s="549"/>
      <c r="EC54" s="549">
        <f>SUMIF(โรครากเน่าโคนเน่า!$B$5:$B$81,ทดสอบ!$E54,โรครากเน่าโคนเน่า!$F$5:$F$81)</f>
        <v>0</v>
      </c>
      <c r="ED54" s="549">
        <f>SUMIF('โรคราดำ ทุเรียน'!$B$5:$B$81,ทดสอบ!$E54,'โรคราดำ ทุเรียน'!$F$5:$F$81)</f>
        <v>0</v>
      </c>
      <c r="EE54" s="549"/>
      <c r="EF54" s="549">
        <f>SUMIF(โรคผลเน่า!$B$6:$B$82,ทดสอบ!$E54,โรคผลเน่า!$F$6:$F$82)</f>
        <v>0</v>
      </c>
      <c r="EG54" s="549">
        <f>SUMIF(โรคราสีชมพู!$B$5:$B$81,ทดสอบ!$E54,โรคราสีชมพู!$F$5:$F$81)</f>
        <v>0</v>
      </c>
      <c r="EH54" s="549">
        <f>SUMIF(โรคใบติดหรือใบไหม้!$B$5:$B$81,ทดสอบ!$E54,โรคใบติดหรือใบไหม้!$F$5:$F$81)</f>
        <v>0</v>
      </c>
      <c r="EI54" s="549"/>
      <c r="EJ54" s="549">
        <f>SUMIF('โรคใบจุดสาหร่าย (durian)'!$B$5:$B$81,ทดสอบ!$E54,'โรคใบจุดสาหร่าย (durian)'!$F$5:$F$81)</f>
        <v>0</v>
      </c>
      <c r="EK54" s="549">
        <f>SUMIF(มอดเจาะลำต้นทุเรียน!$B$5:$B$81,ทดสอบ!$E54,มอดเจาะลำต้นทุเรียน!$F$5:$F$81)</f>
        <v>0</v>
      </c>
      <c r="EL54" s="549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549">
        <f>SUMIF(หนอนกินใบทุเรียน!$B$5:$B$81,ทดสอบ!$E54,หนอนกินใบทุเรียน!$F$5:$F$81)</f>
        <v>0</v>
      </c>
      <c r="EN54" s="549">
        <f>SUMIF(โรคกิ่งแห้งทุเรียน!$B$5:$B$81,ทดสอบ!$E54,โรคกิ่งแห้งทุเรียน!$F$5:$F$81)</f>
        <v>0</v>
      </c>
      <c r="EO54" s="551">
        <f>SUMIF(โรคแอนแทรกโนสทุเรียน!$B$5:$B$81,ทดสอบ!$E54,โรคแอนแทรกโนสทุเรียน!$F$5:$F$81)</f>
        <v>0</v>
      </c>
      <c r="EP54" s="549">
        <f>SUMIF(หนอนเจาะผล!$B$5:$B$81,ทดสอบ!$E54,หนอนเจาะผล!$F$5:$F$81)</f>
        <v>0</v>
      </c>
      <c r="EQ54" s="563">
        <f t="shared" ca="1" si="126"/>
        <v>0</v>
      </c>
      <c r="ER54" s="549"/>
      <c r="ES54" s="549">
        <f>SUMIF('เพลี้ยไฟ (เงาะ)'!$B$5:$B$76,ทดสอบ!$E54,'เพลี้ยไฟ (เงาะ)'!$F$5:$F$76)</f>
        <v>0</v>
      </c>
      <c r="ET54" s="517">
        <f>SUMIF('เพลี้ยแป้ง (เงาะ)'!$B$5:$B$75,ทดสอบ!$E54,'เพลี้ยแป้ง (เงาะ)'!$F$5:$F$75)</f>
        <v>0</v>
      </c>
      <c r="EU54" s="549">
        <f>SUMIF(หนอนคืบกินใบ!$B$5:$B$75,ทดสอบ!$E54,หนอนคืบกินใบ!$F$5:$F$75)</f>
        <v>0</v>
      </c>
      <c r="EV54" s="549">
        <f>SUMIF('โรคราแป้ง (เงาะ)'!$B$5:$B$75,ทดสอบ!$E54,'โรคราแป้ง (เงาะ)'!$F$5:$F$75)</f>
        <v>0</v>
      </c>
      <c r="EW54" s="549"/>
      <c r="EX54" s="549">
        <f>SUMIF('โรคขอบใบแห้ง (เงาะ)'!$B$5:$B$76,ทดสอบ!$E54,'โรคขอบใบแห้ง (เงาะ)'!$F$5:$F$76)</f>
        <v>0</v>
      </c>
      <c r="EY54" s="549">
        <f>SUMIF(หนอนกินช่อดอก!$B$5:$B$76,ทดสอบ!$E54,หนอนกินช่อดอก!$F$5:$F$76)</f>
        <v>0</v>
      </c>
      <c r="EZ54" s="549">
        <f>SUMIF('โรคใบจุดสาหร่าย(เงาะ)'!$B$5:$B$75,ทดสอบ!$E54,'โรคใบจุดสาหร่าย(เงาะ)'!$F$5:$F$75)</f>
        <v>0</v>
      </c>
      <c r="FA54" s="567">
        <f t="shared" si="127"/>
        <v>0</v>
      </c>
      <c r="FB54" s="549">
        <f>SUMIF('เพลี้ยไฟ (mangosteen)'!$B$5:$B$69,ทดสอบ!$E54,'เพลี้ยไฟ (mangosteen)'!$F$5:$F$69)</f>
        <v>0</v>
      </c>
      <c r="FC54" s="549">
        <f>SUMIF(หนอนชอนใบ!$B$5:$B$69,ทดสอบ!$E54,หนอนชอนใบ!$F$5:$F$69)</f>
        <v>0</v>
      </c>
      <c r="FD54" s="549">
        <f>SUMIF(หนอนกินใบ!$B$5:$B$69,ทดสอบ!$E54,หนอนกินใบ!$F$5:$F$69)</f>
        <v>0</v>
      </c>
      <c r="FE54" s="549">
        <f>SUMIF('ไรแดง(มังคุด)'!$B$5:$B$76,ทดสอบ!$E54,'ไรแดง(มังคุด)'!$F$5:$F$76)</f>
        <v>0</v>
      </c>
      <c r="FF54" s="549">
        <f>SUMIF(โรคแอนแทรคโนส!$B$5:$B$76,ทดสอบ!$E54,โรคแอนแทรคโนส!$F$5:$F$76)</f>
        <v>0</v>
      </c>
      <c r="FG54" s="549">
        <f>SUMIF('โรคใบจุดสาหร่าย (mangosteen)'!$B$5:$B$69,ทดสอบ!$E54,'โรคใบจุดสาหร่าย (mangosteen)'!$F$5:$F$69)</f>
        <v>0</v>
      </c>
      <c r="FH54" s="549">
        <f>SUMIF(โรคใบแห้งและขอบใบแห้ง!$B$5:$B$76,ทดสอบ!$E54,โรคใบแห้งและขอบใบแห้ง!$F$5:$F$76)</f>
        <v>0</v>
      </c>
      <c r="FI54" s="549">
        <f>SUMIF(เพลี้ยแป้ง!$B$5:$B$76,ทดสอบ!$E54,เพลี้ยแป้ง!$F$5:$F$76)</f>
        <v>0</v>
      </c>
      <c r="FJ54" s="549">
        <f>SUMIF('โรคใบจุด (mangosteen)'!$B$5:$B$69,ทดสอบ!$E54,'โรคใบจุด (mangosteen)'!$F$5:$F$69)</f>
        <v>0</v>
      </c>
      <c r="FK54" s="576">
        <f t="shared" si="128"/>
        <v>0</v>
      </c>
      <c r="FL54" s="549">
        <f>SUMIF(โรคพุ่มไม้กวาด!$B$5:$B$79,ทดสอบ!$E54,โรคพุ่มไม้กวาด!$F$5:$F$79)</f>
        <v>0</v>
      </c>
      <c r="FM54" s="549">
        <f>SUMIF('เพลี้ยแป้ง (ลำไย)'!$B$5:$B$76,ทดสอบ!$E54,'เพลี้ยแป้ง (ลำไย)'!$F$5:$F$76)</f>
        <v>0</v>
      </c>
      <c r="FN54" s="549">
        <f>SUMIF('โรคราดำ (ลำไย)'!$B$5:$B$79,ทดสอบ!$E54,'โรคราดำ (ลำไย)'!$F$5:$F$79)</f>
        <v>0</v>
      </c>
      <c r="FO54" s="549">
        <f>SUMIF('หนอนคืบกินใบ (ลำไย)'!$B$5:$B$76,ทดสอบ!$E54,'หนอนคืบกินใบ (ลำไย)'!$F$5:$F$76)</f>
        <v>0</v>
      </c>
      <c r="FP54" s="549">
        <f>SUMIF(ไรกำมะหยี่!$B$5:$B$79,ทดสอบ!$E54,ไรกำมะหยี่!$F$5:$F$79)</f>
        <v>0</v>
      </c>
      <c r="FQ54" s="549">
        <f>SUMIF(หนอนม้วนใบ!$B$5:$B$79,ทดสอบ!$E54,หนอนม้วนใบ!$F$5:$F$79)</f>
        <v>0</v>
      </c>
      <c r="FR54" s="549">
        <f>SUMIF(หนอนเจาะกิ่งและลำต้น!$B$5:$B$80,ทดสอบ!$E54,หนอนเจาะกิ่งและลำต้น!$F$5:$F$80)</f>
        <v>0</v>
      </c>
      <c r="FS54" s="549">
        <f>SUMIF(เพลี้ยไฟลำไย!$B$5:$B$76,ทดสอบ!$E54,เพลี้ยไฟลำไย!$F$5:$F$76)</f>
        <v>0</v>
      </c>
      <c r="FT54" s="549">
        <f>SUMIF(หนอนกินดอกลำไย!$B$5:$B$76,ทดสอบ!$E54,หนอนกินดอกลำไย!$F$5:$F$76)</f>
        <v>0</v>
      </c>
      <c r="FU54" s="549">
        <f>SUMIF(มวนลำไย!$B$5:$B$79,ทดสอบ!$E54,มวนลำไย!$F$5:$F$79)</f>
        <v>0</v>
      </c>
      <c r="FV54" s="578">
        <f t="shared" si="129"/>
        <v>0</v>
      </c>
      <c r="FW54" s="550">
        <f t="shared" ca="1" si="130"/>
        <v>51802.17</v>
      </c>
      <c r="FX54" s="353">
        <f t="shared" ca="1" si="100"/>
        <v>51802.17</v>
      </c>
      <c r="FY54" s="319">
        <f t="shared" ca="1" si="31"/>
        <v>0</v>
      </c>
    </row>
    <row r="55" spans="1:181" s="111" customFormat="1" x14ac:dyDescent="0.55000000000000004">
      <c r="A55" s="303">
        <v>0</v>
      </c>
      <c r="B55" s="303">
        <f t="shared" ca="1" si="116"/>
        <v>1</v>
      </c>
      <c r="C55" s="303">
        <f ca="1">IF(B55=1,SUBTOTAL(2,$B$49:B55),"")</f>
        <v>4</v>
      </c>
      <c r="D55" s="279">
        <f t="shared" ca="1" si="117"/>
        <v>4</v>
      </c>
      <c r="E55" s="280" t="s">
        <v>160</v>
      </c>
      <c r="F55" s="295"/>
      <c r="G55" s="295"/>
      <c r="H55" s="295"/>
      <c r="I55" s="295"/>
      <c r="J55" s="292"/>
      <c r="K55" s="549">
        <f>SUMIF(หนอนห่อใบข้าว!$B$5:$B$76,ทดสอบ!$E55,หนอนห่อใบข้าว!$G$5:$G$76)</f>
        <v>0</v>
      </c>
      <c r="L55" s="549">
        <f>SUMIF(เพลี้ยกระโดดหลังขาว!$B$5:$B$76,ทดสอบ!$E55,เพลี้ยกระโดดหลังขาว!$G$5:$G$76)</f>
        <v>0</v>
      </c>
      <c r="M55" s="549">
        <f>SUMIF(โรคไหม้ข้าว!$B$5:$B$76,ทดสอบ!$E55,โรคไหม้ข้าว!$G$5:$G$76)</f>
        <v>0</v>
      </c>
      <c r="N55" s="549">
        <f>SUMIF(แมลงหวี่ขาว!$B$5:$B$76,ทดสอบ!$E55,แมลงหวี่ขาว!$G$5:$G$76)</f>
        <v>0</v>
      </c>
      <c r="O55" s="549">
        <f>SUMIF(เพลี้ยกระโดดสีน้ำตาล!$B$5:$B$77,ทดสอบ!$E55,เพลี้ยกระโดดสีน้ำตาล!$G$5:$G$77)</f>
        <v>0</v>
      </c>
      <c r="P55" s="549">
        <f>SUMIF(แมลงสิง!$B$5:$B$81,ทดสอบ!$E55,แมลงสิง!$G$5:$G$81)</f>
        <v>0</v>
      </c>
      <c r="Q55" s="549">
        <f>SUMIF(เพลี้ยไฟ!$B$5:$B$76,ทดสอบ!$E55,เพลี้ยไฟ!$G$5:$G$76)</f>
        <v>0</v>
      </c>
      <c r="R55" s="549">
        <f>SUMIF(แมลงดำหนาม1!$B$5:$B$81,ทดสอบ!$E55,แมลงดำหนาม1!$G$5:$G$81)</f>
        <v>0</v>
      </c>
      <c r="S55" s="549">
        <f>SUMIF(โรคขอบใบแห้ง!$B$5:$B$78,ทดสอบ!$E55,โรคขอบใบแห้ง!$G$5:$G$78)</f>
        <v>0</v>
      </c>
      <c r="T55" s="549">
        <f>SUMIF(โรคกาบใบแห้ง!$B$5:$B$81,ทดสอบ!$E55,โรคกาบใบแห้ง!$G$5:$G$81)</f>
        <v>0</v>
      </c>
      <c r="U55" s="549">
        <f>SUMIF(โรคใบจุดสีน้ำตาล!$B$5:$B$77,ทดสอบ!$E55,โรคใบจุดสีน้ำตาล!$G$5:$G$77)</f>
        <v>0</v>
      </c>
      <c r="V55" s="549">
        <f>SUMIF(หนอนกระทู้กล้า!$B$5:$B$76,ทดสอบ!$E55,หนอนกระทู้กล้า!$G$5:$G$76)</f>
        <v>0</v>
      </c>
      <c r="W55" s="549">
        <f>SUMIF(โรคใบขีดโปร่งแสง!$B$5:$B$81,ทดสอบ!$E55,โรคใบขีดโปร่งแสง!$G$5:$G$81)</f>
        <v>0</v>
      </c>
      <c r="X55" s="549">
        <f>SUMIF(โรคใบขีดสีน้ำตาล!$B$5:$B$77,ทดสอบ!$E55,โรคใบขีดสีน้ำตาล!$G$5:$G$77)</f>
        <v>0</v>
      </c>
      <c r="Y55" s="549">
        <f>SUMIF(หนอนกัดใบข้าว!$B$5:$B$81,ทดสอบ!$E55,หนอนกัดใบข้าว!$G$5:$G$81)</f>
        <v>0</v>
      </c>
      <c r="Z55" s="549">
        <f>SUMIF(แมลงหล่า!$B$5:$B$81,ทดสอบ!$E55,แมลงหล่า!$G$5:$G$81)</f>
        <v>0</v>
      </c>
      <c r="AA55" s="549">
        <f>SUMIF(แมลงบั่ว!$B$5:$B$77,ทดสอบ!$E55,แมลงบั่ว!$G$5:$G$77)</f>
        <v>0</v>
      </c>
      <c r="AB55" s="549">
        <f>SUMIF(โรคเมล็ดด่าง!$B$5:$B$81,ทดสอบ!$E55,โรคเมล็ดด่าง!$G$5:$G$81)</f>
        <v>0</v>
      </c>
      <c r="AC55" s="549">
        <f>SUMIF(ด้วงดำ!$B$5:$B$81,ทดสอบ!$E55,ด้วงดำ!$G$5:$G$81)</f>
        <v>0</v>
      </c>
      <c r="AD55" s="549">
        <f>SUMIF(ตั๊กแตนหนวดสั้น!$B$5:$B$81,ทดสอบ!$E55,ตั๊กแตนหนวดสั้น!$G$5:$G$81)</f>
        <v>0</v>
      </c>
      <c r="AE55" s="549">
        <f>SUMIF(หนอนกอข้าว!$B$5:$B$77,ทดสอบ!$E55,หนอนกอข้าว!$G$5:$G$77)</f>
        <v>0</v>
      </c>
      <c r="AF55" s="549">
        <f>SUMIF(หนอนกระทู้ข้าว!$B$5:$B$81,ทดสอบ!$E55,หนอนกระทู้ข้าว!$G$5:$G$81)</f>
        <v>0</v>
      </c>
      <c r="AG55" s="549">
        <f>SUMIF(โรคกาบใบเน่า!$B$5:$B$81,ทดสอบ!$E55,โรคกาบใบเน่า!$G$5:$G$81)</f>
        <v>0</v>
      </c>
      <c r="AH55" s="549">
        <f>SUMIF(เพลี้ยจั๊กจั่นสีเขียว!$B$5:$B$80,ทดสอบ!$E55,เพลี้ยจั๊กจั่นสีเขียว!$G$5:$G$80)</f>
        <v>0</v>
      </c>
      <c r="AI55" s="549">
        <f>SUMIF(หอยเชอรี่!$B$5:$B$81,ทดสอบ!$E55,หอยเชอรี่!$G$5:$G$81)</f>
        <v>0</v>
      </c>
      <c r="AJ55" s="549">
        <f>SUMIF(โรคใบสีส้ม!$B$5:$B$77,ทดสอบ!$E55,โรคใบสีส้ม!$G$5:$G$77)</f>
        <v>0</v>
      </c>
      <c r="AK55" s="562">
        <f t="shared" si="131"/>
        <v>0</v>
      </c>
      <c r="AL55" s="549">
        <f>SUMIF(หนอนหัวดำ!$B$6:$B$75,ทดสอบ!$E55,หนอนหัวดำ!$M$6:$M$75)</f>
        <v>3</v>
      </c>
      <c r="AM55" s="517">
        <f>SUMIF(แมลงดำหนาม!$B$6:$B$75,ทดสอบ!$E55,แมลงดำหนาม!$M$6:$M$75)</f>
        <v>0</v>
      </c>
      <c r="AN55" s="549">
        <f>SUMIF('ด้วงแรด มะพร้าว'!$B$6:$B$75,ทดสอบ!$E55,'ด้วงแรด มะพร้าว'!$I$6:$I$75)</f>
        <v>0</v>
      </c>
      <c r="AO55" s="549">
        <f>SUMIF(ด้วงงวง!$B$6:$B$75,ทดสอบ!$E55,ด้วงงวง!$I$6:$I$75)</f>
        <v>0</v>
      </c>
      <c r="AP55" s="549">
        <f>SUMIF(ไรสี่ขามะพร้าว!$B$6:$B$75,ทดสอบ!$E55,ไรสี่ขามะพร้าว!$I$6:$I$75)</f>
        <v>0</v>
      </c>
      <c r="AQ55" s="549">
        <f>SUMIF(หนอนพาราซา!$C$6:$C$67,ทดสอบ!$E55,หนอนพาราซา!$J$6:$J$67)</f>
        <v>0</v>
      </c>
      <c r="AR55" s="549">
        <f>SUMIF(หนอนกินใบมะพร้าว!$C$6:$C$67,ทดสอบ!$E55,หนอนกินใบมะพร้าว!$J$6:$J$67)</f>
        <v>0</v>
      </c>
      <c r="AS55" s="565">
        <f t="shared" si="86"/>
        <v>3</v>
      </c>
      <c r="AT55" s="549">
        <f>SUMIF('ด้วงแรด ปาล์ม'!$B$5:$B$73,ทดสอบ!$E55,'ด้วงแรด ปาล์ม'!$F$5:$F$73)</f>
        <v>5</v>
      </c>
      <c r="AU55" s="549">
        <f>SUMIF(หนอนปลอกเล็ก!$B$5:$B$73,ทดสอบ!$E55,หนอนปลอกเล็ก!$F$5:$F$73)</f>
        <v>0</v>
      </c>
      <c r="AV55" s="549">
        <f>SUMIF(ด้วงกุหลาบ!$B$5:$B$73,ทดสอบ!$E55,ด้วงกุหลาบ!$F$5:$F$73)</f>
        <v>2</v>
      </c>
      <c r="AW55" s="549">
        <f>SUMIF(โรคทะลายเน่า!$B$5:$B$73,ทดสอบ!$E55,โรคทะลายเน่า!$F$5:$F$73)</f>
        <v>0</v>
      </c>
      <c r="AX55" s="549">
        <f>SUMIF(โรคลำต้นเน่า!$B$5:$B$73,ทดสอบ!$E55,โรคลำต้นเน่า!$F$5:$F$73)</f>
        <v>0</v>
      </c>
      <c r="AY55" s="549">
        <f>SUMIF('โรคใบจุด ปาล์ม'!$B$5:$B$73,ทดสอบ!$E55,'โรคใบจุด ปาล์ม'!$F$5:$F$73)</f>
        <v>0</v>
      </c>
      <c r="AZ55" s="549">
        <f>SUMIF(โรคก้านทางใบเน่า!$C$5:$C$71,ทดสอบ!$E55,โรคก้านทางใบเน่า!$G$5:$G$71)</f>
        <v>0</v>
      </c>
      <c r="BA55" s="549">
        <f>SUMIF(หนอนหน้าแมว!$B$5:$B$73,ทดสอบ!$E55,หนอนหน้าแมว!$F$5:$F$73)</f>
        <v>50</v>
      </c>
      <c r="BB55" s="551">
        <f>SUMIF('หนอนหัวดำ ปาล์ม'!$B$5:$B$73,ทดสอบ!$E55,'หนอนหัวดำ ปาล์ม'!$F$5:$F$73)</f>
        <v>0</v>
      </c>
      <c r="BC55" s="549">
        <f>SUMIF('โรคใบจุดสาหร่าย ปาล์ม'!$B$5:$B$73,ทดสอบ!$E55,'โรคใบจุดสาหร่าย ปาล์ม'!$F$5:$F$73)</f>
        <v>0</v>
      </c>
      <c r="BD55" s="567">
        <f t="shared" si="118"/>
        <v>57</v>
      </c>
      <c r="BE55" s="549">
        <f>SUMIF(โรครากขาว!$B$5:$B$72,ทดสอบ!$E55,โรครากขาว!$F$5:$F$72)</f>
        <v>0</v>
      </c>
      <c r="BF55" s="549">
        <f>SUMIF(โรคใบร่วงยางพาราชนิดใหม่!$B$5:$B$72,ทดสอบ!$E55,โรคใบร่วงยางพาราชนิดใหม่!$F$5:$F$72)</f>
        <v>0</v>
      </c>
      <c r="BG55" s="549">
        <f>SUMIF(โรคใบร่วงยางพารา!$B$5:$B$72,ทดสอบ!$E55,โรคใบร่วงยางพารา!$F$5:$F$72)</f>
        <v>0</v>
      </c>
      <c r="BH55" s="549">
        <f>SUMIF(โรคราแป้งยางพารา!$B$5:$B$72,ทดสอบ!$E55,โรคราแป้งยางพารา!$F$5:$F$72)</f>
        <v>0</v>
      </c>
      <c r="BI55" s="551">
        <f>SUMIF(โรคเส้นดำยางพารา!$B$5:$B$72,ทดสอบ!$E55,โรคเส้นดำยางพารา!$F$5:$F$72)</f>
        <v>0</v>
      </c>
      <c r="BJ55" s="549">
        <f>SUMIF(โรคหน้ายางแห้ง!$B$5:$B$72,ทดสอบ!$E55,โรคหน้ายางแห้ง!$F$5:$F$72)</f>
        <v>0</v>
      </c>
      <c r="BK55" s="568">
        <f t="shared" si="119"/>
        <v>0</v>
      </c>
      <c r="BL55" s="549">
        <f>SUMIF(โรคราสนิม!$C$5:$C$64,ทดสอบ!$E55,โรคราสนิม!$G$5:$G$64)</f>
        <v>0</v>
      </c>
      <c r="BM55" s="549">
        <f>SUMIF(หนอนกาแฟสีแดง!$C$5:$C$64,ทดสอบ!$E55,หนอนกาแฟสีแดง!$G$5:$G$64)</f>
        <v>0</v>
      </c>
      <c r="BN55" s="549">
        <v>0</v>
      </c>
      <c r="BO55" s="549">
        <f ca="1">SUMIF(หนอนเจาะกิ่งลำต้น!$C$5:$C509,ทดสอบ!$E55,หนอนเจาะกิ่งลำต้น!$G$5:$G$64)</f>
        <v>0</v>
      </c>
      <c r="BP55" s="551">
        <f>SUMIF(มอดเจาะเมล็ดกาแฟ!$C$5:$C$64,ทดสอบ!$E55,มอดเจาะเมล็ดกาแฟ!$G$5:$G$64)</f>
        <v>0</v>
      </c>
      <c r="BQ55" s="549">
        <f>SUMIF('ด้วงหนวดยาว (กาแฟ)'!$C$5:$C$64,ทดสอบ!$E55,'ด้วงหนวดยาว (กาแฟ)'!$G$5:$G$64)</f>
        <v>0</v>
      </c>
      <c r="BR55" s="549">
        <f>SUMIF(มอดเจาะผลกาแฟ!$C$5:$C$64,ทดสอบ!$E55,มอดเจาะผลกาแฟ!$G$5:$G$64)</f>
        <v>0</v>
      </c>
      <c r="BS55" s="570">
        <f t="shared" ca="1" si="120"/>
        <v>0</v>
      </c>
      <c r="BT55" s="549">
        <f>SUMIF(เพลี้ยแป้งมัน!$B$5:$B$59,ทดสอบ!$E55,เพลี้ยแป้งมัน!$H$5:$H$59)</f>
        <v>0</v>
      </c>
      <c r="BU55" s="551">
        <f>SUMIF('โรคใบไหม้ (มัน)'!$B$5:$B$58,ทดสอบ!$E55,'โรคใบไหม้ (มัน)'!$H$5:$H$58)</f>
        <v>0</v>
      </c>
      <c r="BV55" s="549">
        <f>SUMIF(ไรแดง!$B$5:$B$59,ทดสอบ!$E55,ไรแดง!$H$5:$H$59)</f>
        <v>0</v>
      </c>
      <c r="BW55" s="549"/>
      <c r="BX55" s="549"/>
      <c r="BY55" s="549"/>
      <c r="BZ55" s="549"/>
      <c r="CA55" s="549"/>
      <c r="CB55" s="549">
        <f>SUMIF(โรคโคนเน่าหัวเน่า!$B$5:$B$59,ทดสอบ!$E55,โรคโคนเน่าหัวเน่า!$H$5:$H$59)</f>
        <v>0</v>
      </c>
      <c r="CC55" s="549"/>
      <c r="CD55" s="549">
        <f>SUMIF(โรคพุ่มแจ้!$B$5:$B$58,ทดสอบ!$E55,โรคพุ่มแจ้!$H$5:$H$58)</f>
        <v>0</v>
      </c>
      <c r="CE55" s="549">
        <f>SUMIF(โรคใบด่างมันสำปะหลัง!$B$5:$B$59,ทดสอบ!$E55,โรคใบด่างมันสำปะหลัง!$H$5:$H$59)</f>
        <v>4161</v>
      </c>
      <c r="CF55" s="563">
        <f t="shared" si="121"/>
        <v>4161</v>
      </c>
      <c r="CG55" s="549">
        <f>SUMIF(หนอนกออ้อย!$B$5:$B$48,ทดสอบ!$E55,หนอนกออ้อย!$G$5:$G$48)</f>
        <v>0</v>
      </c>
      <c r="CH55" s="549">
        <f>SUMIF('ด้วงหนวดยาว อ้อย'!$B$5:$B$48,ทดสอบ!$E55,'ด้วงหนวดยาว อ้อย'!$G$5:$G$48)</f>
        <v>0</v>
      </c>
      <c r="CI55" s="549"/>
      <c r="CJ55" s="549"/>
      <c r="CK55" s="549"/>
      <c r="CL55" s="549"/>
      <c r="CM55" s="549"/>
      <c r="CN55" s="549"/>
      <c r="CO55" s="549"/>
      <c r="CP55" s="549"/>
      <c r="CQ55" s="549"/>
      <c r="CR55" s="549"/>
      <c r="CS55" s="549">
        <f>SUMIF('โรคแส้ดำ อ้อย '!$B$5:$B$48,ทดสอบ!$E55,'โรคแส้ดำ อ้อย '!$G$5:$G$48)</f>
        <v>0</v>
      </c>
      <c r="CT55" s="549">
        <f>SUMIF('โรคใบขาว อ้อย'!$B$5:$B$48,ทดสอบ!$E55,'โรคใบขาว อ้อย'!$G$5:$G$48)</f>
        <v>0</v>
      </c>
      <c r="CU55" s="549"/>
      <c r="CV55" s="565">
        <f t="shared" si="122"/>
        <v>0</v>
      </c>
      <c r="CW55" s="549"/>
      <c r="CX55" s="549">
        <f>SUMIF('หนอนกระทู้ข้าวโพดลายจุด (FAW)'!$B$5:$B$54,ทดสอบ!$E55,'หนอนกระทู้ข้าวโพดลายจุด (FAW)'!$F$5:$F$54)</f>
        <v>0</v>
      </c>
      <c r="CY55" s="549">
        <f>SUMIF(โรคฝักเน่า!$C$5:$C$57,ทดสอบ!$E55,โรคฝักเน่า!$G$5:$G$57)</f>
        <v>0</v>
      </c>
      <c r="CZ55" s="549"/>
      <c r="DA55" s="549"/>
      <c r="DB55" s="549"/>
      <c r="DC55" s="549"/>
      <c r="DD55" s="549"/>
      <c r="DE55" s="549"/>
      <c r="DF55" s="572">
        <f t="shared" si="123"/>
        <v>0</v>
      </c>
      <c r="DG55" s="549">
        <f>SUMIF(โรคเหี่ยว!$B$5:$B$65,ทดสอบ!$E55,โรคเหี่ยว!$E$5:$E$65)</f>
        <v>0</v>
      </c>
      <c r="DH55" s="549"/>
      <c r="DI55" s="549"/>
      <c r="DJ55" s="549"/>
      <c r="DK55" s="549"/>
      <c r="DL55" s="574">
        <f t="shared" si="124"/>
        <v>0</v>
      </c>
      <c r="DM55" s="549"/>
      <c r="DN55" s="549"/>
      <c r="DO55" s="549"/>
      <c r="DP55" s="549"/>
      <c r="DQ55" s="549"/>
      <c r="DR55" s="550">
        <f t="shared" si="125"/>
        <v>0</v>
      </c>
      <c r="DS55" s="549"/>
      <c r="DT55" s="549"/>
      <c r="DU55" s="549">
        <f>SUMIF('เพลี้ยไฟ ทุเรียน'!$B$5:$B$81,ทดสอบ!$E55,'เพลี้ยไฟ ทุเรียน'!$F$5:$F$81)</f>
        <v>0</v>
      </c>
      <c r="DV55" s="549">
        <f>SUMIF('เพลี้ยแป้ง ทุเรียน'!$B$5:$B$81,ทดสอบ!$E55,'เพลี้ยแป้ง ทุเรียน'!$F$5:$F$81)</f>
        <v>0</v>
      </c>
      <c r="DW55" s="549">
        <f>SUMIF(เพลี้ยไก่แจ้ทุเรียน!$B$5:$B$81,ทดสอบ!$E55,เพลี้ยไก่แจ้ทุเรียน!$F$5:$F$81)</f>
        <v>0</v>
      </c>
      <c r="DX55" s="549">
        <f>SUMIF(เพลี้ยหอยเกล็ด!$B$5:$B$81,ทดสอบ!$E55,เพลี้ยหอยเกล็ด!$F$5:$F$81)</f>
        <v>0</v>
      </c>
      <c r="DY55" s="549">
        <f>SUMIF(เพลี้ยจั๊กจั่นฝอย!$B$5:$B$81,ทดสอบ!$E55,เพลี้ยจั๊กจั่นฝอย!$F$5:$F$81)</f>
        <v>0</v>
      </c>
      <c r="DZ55" s="549">
        <f>SUMIF(หนอนเจาะเมล็ดทุเรียน!$B$5:$B$81,ทดสอบ!$E55,หนอนเจาะเมล็ดทุเรียน!$F$5:$F$81)</f>
        <v>0</v>
      </c>
      <c r="EA55" s="549">
        <f>SUMIF(ไรแดงทุเรียน!$B$5:$B$81,ทดสอบ!$E55,ไรแดงทุเรียน!$F$5:$F$81)</f>
        <v>0</v>
      </c>
      <c r="EB55" s="549"/>
      <c r="EC55" s="549">
        <f>SUMIF(โรครากเน่าโคนเน่า!$B$5:$B$81,ทดสอบ!$E55,โรครากเน่าโคนเน่า!$F$5:$F$81)</f>
        <v>0</v>
      </c>
      <c r="ED55" s="549">
        <f>SUMIF('โรคราดำ ทุเรียน'!$B$5:$B$81,ทดสอบ!$E55,'โรคราดำ ทุเรียน'!$F$5:$F$81)</f>
        <v>0</v>
      </c>
      <c r="EE55" s="549"/>
      <c r="EF55" s="549">
        <f>SUMIF(โรคผลเน่า!$B$6:$B$82,ทดสอบ!$E55,โรคผลเน่า!$F$6:$F$82)</f>
        <v>0</v>
      </c>
      <c r="EG55" s="549">
        <f>SUMIF(โรคราสีชมพู!$B$5:$B$81,ทดสอบ!$E55,โรคราสีชมพู!$F$5:$F$81)</f>
        <v>0</v>
      </c>
      <c r="EH55" s="549">
        <f>SUMIF(โรคใบติดหรือใบไหม้!$B$5:$B$81,ทดสอบ!$E55,โรคใบติดหรือใบไหม้!$F$5:$F$81)</f>
        <v>0</v>
      </c>
      <c r="EI55" s="549"/>
      <c r="EJ55" s="549">
        <f>SUMIF('โรคใบจุดสาหร่าย (durian)'!$B$5:$B$81,ทดสอบ!$E55,'โรคใบจุดสาหร่าย (durian)'!$F$5:$F$81)</f>
        <v>0</v>
      </c>
      <c r="EK55" s="549">
        <f>SUMIF(มอดเจาะลำต้นทุเรียน!$B$5:$B$81,ทดสอบ!$E55,มอดเจาะลำต้นทุเรียน!$F$5:$F$81)</f>
        <v>0</v>
      </c>
      <c r="EL55" s="549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549">
        <f>SUMIF(หนอนกินใบทุเรียน!$B$5:$B$81,ทดสอบ!$E55,หนอนกินใบทุเรียน!$F$5:$F$81)</f>
        <v>0</v>
      </c>
      <c r="EN55" s="549">
        <f>SUMIF(โรคกิ่งแห้งทุเรียน!$B$5:$B$81,ทดสอบ!$E55,โรคกิ่งแห้งทุเรียน!$F$5:$F$81)</f>
        <v>0</v>
      </c>
      <c r="EO55" s="551">
        <f>SUMIF(โรคแอนแทรกโนสทุเรียน!$B$5:$B$81,ทดสอบ!$E55,โรคแอนแทรกโนสทุเรียน!$F$5:$F$81)</f>
        <v>0</v>
      </c>
      <c r="EP55" s="549">
        <f>SUMIF(หนอนเจาะผล!$B$5:$B$81,ทดสอบ!$E55,หนอนเจาะผล!$F$5:$F$81)</f>
        <v>0</v>
      </c>
      <c r="EQ55" s="563">
        <f t="shared" ca="1" si="126"/>
        <v>0</v>
      </c>
      <c r="ER55" s="549"/>
      <c r="ES55" s="549">
        <f>SUMIF('เพลี้ยไฟ (เงาะ)'!$B$5:$B$76,ทดสอบ!$E55,'เพลี้ยไฟ (เงาะ)'!$F$5:$F$76)</f>
        <v>0</v>
      </c>
      <c r="ET55" s="517">
        <f>SUMIF('เพลี้ยแป้ง (เงาะ)'!$B$5:$B$75,ทดสอบ!$E55,'เพลี้ยแป้ง (เงาะ)'!$F$5:$F$75)</f>
        <v>0</v>
      </c>
      <c r="EU55" s="549">
        <f>SUMIF(หนอนคืบกินใบ!$B$5:$B$75,ทดสอบ!$E55,หนอนคืบกินใบ!$F$5:$F$75)</f>
        <v>0</v>
      </c>
      <c r="EV55" s="549">
        <f>SUMIF('โรคราแป้ง (เงาะ)'!$B$5:$B$75,ทดสอบ!$E55,'โรคราแป้ง (เงาะ)'!$F$5:$F$75)</f>
        <v>0</v>
      </c>
      <c r="EW55" s="549"/>
      <c r="EX55" s="549">
        <f>SUMIF('โรคขอบใบแห้ง (เงาะ)'!$B$5:$B$76,ทดสอบ!$E55,'โรคขอบใบแห้ง (เงาะ)'!$F$5:$F$76)</f>
        <v>0</v>
      </c>
      <c r="EY55" s="549">
        <f>SUMIF(หนอนกินช่อดอก!$B$5:$B$76,ทดสอบ!$E55,หนอนกินช่อดอก!$F$5:$F$76)</f>
        <v>0</v>
      </c>
      <c r="EZ55" s="549">
        <f>SUMIF('โรคใบจุดสาหร่าย(เงาะ)'!$B$5:$B$75,ทดสอบ!$E55,'โรคใบจุดสาหร่าย(เงาะ)'!$F$5:$F$75)</f>
        <v>0</v>
      </c>
      <c r="FA55" s="567">
        <f t="shared" si="127"/>
        <v>0</v>
      </c>
      <c r="FB55" s="549">
        <f>SUMIF('เพลี้ยไฟ (mangosteen)'!$B$5:$B$69,ทดสอบ!$E55,'เพลี้ยไฟ (mangosteen)'!$F$5:$F$69)</f>
        <v>0</v>
      </c>
      <c r="FC55" s="549">
        <f>SUMIF(หนอนชอนใบ!$B$5:$B$69,ทดสอบ!$E55,หนอนชอนใบ!$F$5:$F$69)</f>
        <v>0</v>
      </c>
      <c r="FD55" s="549">
        <f>SUMIF(หนอนกินใบ!$B$5:$B$69,ทดสอบ!$E55,หนอนกินใบ!$F$5:$F$69)</f>
        <v>0</v>
      </c>
      <c r="FE55" s="549">
        <f>SUMIF('ไรแดง(มังคุด)'!$B$5:$B$76,ทดสอบ!$E55,'ไรแดง(มังคุด)'!$F$5:$F$76)</f>
        <v>0</v>
      </c>
      <c r="FF55" s="549">
        <f>SUMIF(โรคแอนแทรคโนส!$B$5:$B$76,ทดสอบ!$E55,โรคแอนแทรคโนส!$F$5:$F$76)</f>
        <v>0</v>
      </c>
      <c r="FG55" s="549">
        <f>SUMIF('โรคใบจุดสาหร่าย (mangosteen)'!$B$5:$B$69,ทดสอบ!$E55,'โรคใบจุดสาหร่าย (mangosteen)'!$F$5:$F$69)</f>
        <v>0</v>
      </c>
      <c r="FH55" s="549">
        <f>SUMIF(โรคใบแห้งและขอบใบแห้ง!$B$5:$B$76,ทดสอบ!$E55,โรคใบแห้งและขอบใบแห้ง!$F$5:$F$76)</f>
        <v>0</v>
      </c>
      <c r="FI55" s="549">
        <f>SUMIF(เพลี้ยแป้ง!$B$5:$B$76,ทดสอบ!$E55,เพลี้ยแป้ง!$F$5:$F$76)</f>
        <v>0</v>
      </c>
      <c r="FJ55" s="549">
        <f>SUMIF('โรคใบจุด (mangosteen)'!$B$5:$B$69,ทดสอบ!$E55,'โรคใบจุด (mangosteen)'!$F$5:$F$69)</f>
        <v>0</v>
      </c>
      <c r="FK55" s="576">
        <f t="shared" si="128"/>
        <v>0</v>
      </c>
      <c r="FL55" s="549">
        <f>SUMIF(โรคพุ่มไม้กวาด!$B$5:$B$79,ทดสอบ!$E55,โรคพุ่มไม้กวาด!$F$5:$F$79)</f>
        <v>0</v>
      </c>
      <c r="FM55" s="549">
        <f>SUMIF('เพลี้ยแป้ง (ลำไย)'!$B$5:$B$76,ทดสอบ!$E55,'เพลี้ยแป้ง (ลำไย)'!$F$5:$F$76)</f>
        <v>0</v>
      </c>
      <c r="FN55" s="549">
        <f>SUMIF('โรคราดำ (ลำไย)'!$B$5:$B$79,ทดสอบ!$E55,'โรคราดำ (ลำไย)'!$F$5:$F$79)</f>
        <v>0</v>
      </c>
      <c r="FO55" s="549">
        <f>SUMIF('หนอนคืบกินใบ (ลำไย)'!$B$5:$B$76,ทดสอบ!$E55,'หนอนคืบกินใบ (ลำไย)'!$F$5:$F$76)</f>
        <v>0</v>
      </c>
      <c r="FP55" s="549">
        <f>SUMIF(ไรกำมะหยี่!$B$5:$B$79,ทดสอบ!$E55,ไรกำมะหยี่!$F$5:$F$79)</f>
        <v>0</v>
      </c>
      <c r="FQ55" s="549">
        <f>SUMIF(หนอนม้วนใบ!$B$5:$B$79,ทดสอบ!$E55,หนอนม้วนใบ!$F$5:$F$79)</f>
        <v>0</v>
      </c>
      <c r="FR55" s="549">
        <f>SUMIF(หนอนเจาะกิ่งและลำต้น!$B$5:$B$80,ทดสอบ!$E55,หนอนเจาะกิ่งและลำต้น!$F$5:$F$80)</f>
        <v>0</v>
      </c>
      <c r="FS55" s="549">
        <f>SUMIF(เพลี้ยไฟลำไย!$B$5:$B$76,ทดสอบ!$E55,เพลี้ยไฟลำไย!$F$5:$F$76)</f>
        <v>0</v>
      </c>
      <c r="FT55" s="549">
        <f>SUMIF(หนอนกินดอกลำไย!$B$5:$B$76,ทดสอบ!$E55,หนอนกินดอกลำไย!$F$5:$F$76)</f>
        <v>0</v>
      </c>
      <c r="FU55" s="549">
        <f>SUMIF(มวนลำไย!$B$5:$B$79,ทดสอบ!$E55,มวนลำไย!$F$5:$F$79)</f>
        <v>0</v>
      </c>
      <c r="FV55" s="578">
        <f t="shared" si="129"/>
        <v>0</v>
      </c>
      <c r="FW55" s="550">
        <f t="shared" ca="1" si="130"/>
        <v>4221</v>
      </c>
      <c r="FX55" s="353">
        <f t="shared" ca="1" si="100"/>
        <v>4221</v>
      </c>
      <c r="FY55" s="319">
        <f t="shared" ca="1" si="31"/>
        <v>0</v>
      </c>
    </row>
    <row r="56" spans="1:181" s="111" customFormat="1" hidden="1" x14ac:dyDescent="0.55000000000000004">
      <c r="A56" s="303">
        <v>0</v>
      </c>
      <c r="B56" s="303" t="str">
        <f t="shared" si="116"/>
        <v/>
      </c>
      <c r="C56" s="303" t="str">
        <f>IF(B56=1,SUBTOTAL(2,$B$49:B56),"")</f>
        <v/>
      </c>
      <c r="D56" s="279" t="str">
        <f t="shared" si="117"/>
        <v/>
      </c>
      <c r="E56" s="280" t="s">
        <v>161</v>
      </c>
      <c r="F56" s="295"/>
      <c r="G56" s="295"/>
      <c r="H56" s="295"/>
      <c r="I56" s="295"/>
      <c r="J56" s="292"/>
      <c r="K56" s="549">
        <f>SUMIF(หนอนห่อใบข้าว!$B$5:$B$76,ทดสอบ!$E56,หนอนห่อใบข้าว!$G$5:$G$76)</f>
        <v>0</v>
      </c>
      <c r="L56" s="549">
        <f>SUMIF(เพลี้ยกระโดดหลังขาว!$B$5:$B$76,ทดสอบ!$E56,เพลี้ยกระโดดหลังขาว!$G$5:$G$76)</f>
        <v>0</v>
      </c>
      <c r="M56" s="549">
        <f>SUMIF(โรคไหม้ข้าว!$B$5:$B$76,ทดสอบ!$E56,โรคไหม้ข้าว!$G$5:$G$76)</f>
        <v>0</v>
      </c>
      <c r="N56" s="549">
        <f>SUMIF(แมลงหวี่ขาว!$B$5:$B$76,ทดสอบ!$E56,แมลงหวี่ขาว!$G$5:$G$76)</f>
        <v>0</v>
      </c>
      <c r="O56" s="549">
        <f>SUMIF(เพลี้ยกระโดดสีน้ำตาล!$B$5:$B$77,ทดสอบ!$E56,เพลี้ยกระโดดสีน้ำตาล!$G$5:$G$77)</f>
        <v>0</v>
      </c>
      <c r="P56" s="549">
        <f>SUMIF(แมลงสิง!$B$5:$B$81,ทดสอบ!$E56,แมลงสิง!$G$5:$G$81)</f>
        <v>0</v>
      </c>
      <c r="Q56" s="549">
        <f>SUMIF(เพลี้ยไฟ!$B$5:$B$76,ทดสอบ!$E56,เพลี้ยไฟ!$G$5:$G$76)</f>
        <v>0</v>
      </c>
      <c r="R56" s="549">
        <f>SUMIF(แมลงดำหนาม1!$B$5:$B$81,ทดสอบ!$E56,แมลงดำหนาม1!$G$5:$G$81)</f>
        <v>0</v>
      </c>
      <c r="S56" s="549">
        <f>SUMIF(โรคขอบใบแห้ง!$B$5:$B$78,ทดสอบ!$E56,โรคขอบใบแห้ง!$G$5:$G$78)</f>
        <v>0</v>
      </c>
      <c r="T56" s="549">
        <f>SUMIF(โรคกาบใบแห้ง!$B$5:$B$81,ทดสอบ!$E56,โรคกาบใบแห้ง!$G$5:$G$81)</f>
        <v>0</v>
      </c>
      <c r="U56" s="549">
        <f>SUMIF(โรคใบจุดสีน้ำตาล!$B$5:$B$77,ทดสอบ!$E56,โรคใบจุดสีน้ำตาล!$G$5:$G$77)</f>
        <v>0</v>
      </c>
      <c r="V56" s="549">
        <f>SUMIF(หนอนกระทู้กล้า!$B$5:$B$76,ทดสอบ!$E56,หนอนกระทู้กล้า!$G$5:$G$76)</f>
        <v>0</v>
      </c>
      <c r="W56" s="549">
        <f>SUMIF(โรคใบขีดโปร่งแสง!$B$5:$B$81,ทดสอบ!$E56,โรคใบขีดโปร่งแสง!$G$5:$G$81)</f>
        <v>0</v>
      </c>
      <c r="X56" s="549">
        <f>SUMIF(โรคใบขีดสีน้ำตาล!$B$5:$B$77,ทดสอบ!$E56,โรคใบขีดสีน้ำตาล!$G$5:$G$77)</f>
        <v>0</v>
      </c>
      <c r="Y56" s="549">
        <f>SUMIF(หนอนกัดใบข้าว!$B$5:$B$81,ทดสอบ!$E56,หนอนกัดใบข้าว!$G$5:$G$81)</f>
        <v>0</v>
      </c>
      <c r="Z56" s="549">
        <f>SUMIF(แมลงหล่า!$B$5:$B$81,ทดสอบ!$E56,แมลงหล่า!$G$5:$G$81)</f>
        <v>0</v>
      </c>
      <c r="AA56" s="549">
        <f>SUMIF(แมลงบั่ว!$B$5:$B$77,ทดสอบ!$E56,แมลงบั่ว!$G$5:$G$77)</f>
        <v>0</v>
      </c>
      <c r="AB56" s="549">
        <f>SUMIF(โรคเมล็ดด่าง!$B$5:$B$81,ทดสอบ!$E56,โรคเมล็ดด่าง!$G$5:$G$81)</f>
        <v>0</v>
      </c>
      <c r="AC56" s="549">
        <f>SUMIF(ด้วงดำ!$B$5:$B$81,ทดสอบ!$E56,ด้วงดำ!$G$5:$G$81)</f>
        <v>0</v>
      </c>
      <c r="AD56" s="549">
        <f>SUMIF(ตั๊กแตนหนวดสั้น!$B$5:$B$81,ทดสอบ!$E56,ตั๊กแตนหนวดสั้น!$G$5:$G$81)</f>
        <v>0</v>
      </c>
      <c r="AE56" s="549">
        <f>SUMIF(หนอนกอข้าว!$B$5:$B$77,ทดสอบ!$E56,หนอนกอข้าว!$G$5:$G$77)</f>
        <v>0</v>
      </c>
      <c r="AF56" s="549">
        <f>SUMIF(หนอนกระทู้ข้าว!$B$5:$B$81,ทดสอบ!$E56,หนอนกระทู้ข้าว!$G$5:$G$81)</f>
        <v>0</v>
      </c>
      <c r="AG56" s="549">
        <f>SUMIF(โรคกาบใบเน่า!$B$5:$B$81,ทดสอบ!$E56,โรคกาบใบเน่า!$G$5:$G$81)</f>
        <v>0</v>
      </c>
      <c r="AH56" s="549">
        <f>SUMIF(เพลี้ยจั๊กจั่นสีเขียว!$B$5:$B$80,ทดสอบ!$E56,เพลี้ยจั๊กจั่นสีเขียว!$G$5:$G$80)</f>
        <v>0</v>
      </c>
      <c r="AI56" s="549">
        <f>SUMIF(หอยเชอรี่!$B$5:$B$81,ทดสอบ!$E56,หอยเชอรี่!$G$5:$G$81)</f>
        <v>0</v>
      </c>
      <c r="AJ56" s="549">
        <f>SUMIF(โรคใบสีส้ม!$B$5:$B$77,ทดสอบ!$E56,โรคใบสีส้ม!$G$5:$G$77)</f>
        <v>0</v>
      </c>
      <c r="AK56" s="562">
        <f t="shared" si="131"/>
        <v>0</v>
      </c>
      <c r="AL56" s="549">
        <f>SUMIF(หนอนหัวดำ!$B$6:$B$75,ทดสอบ!$E56,หนอนหัวดำ!$M$6:$M$75)</f>
        <v>0</v>
      </c>
      <c r="AM56" s="517">
        <f>SUMIF(แมลงดำหนาม!$B$6:$B$75,ทดสอบ!$E56,แมลงดำหนาม!$M$6:$M$75)</f>
        <v>0</v>
      </c>
      <c r="AN56" s="549">
        <f>SUMIF('ด้วงแรด มะพร้าว'!$B$6:$B$75,ทดสอบ!$E56,'ด้วงแรด มะพร้าว'!$I$6:$I$75)</f>
        <v>0</v>
      </c>
      <c r="AO56" s="549">
        <f>SUMIF(ด้วงงวง!$B$6:$B$75,ทดสอบ!$E56,ด้วงงวง!$I$6:$I$75)</f>
        <v>0</v>
      </c>
      <c r="AP56" s="549">
        <f>SUMIF(ไรสี่ขามะพร้าว!$B$6:$B$75,ทดสอบ!$E56,ไรสี่ขามะพร้าว!$I$6:$I$75)</f>
        <v>0</v>
      </c>
      <c r="AQ56" s="549">
        <f>SUMIF(หนอนพาราซา!$C$6:$C$67,ทดสอบ!$E56,หนอนพาราซา!$J$6:$J$67)</f>
        <v>0</v>
      </c>
      <c r="AR56" s="549">
        <f>SUMIF(หนอนกินใบมะพร้าว!$C$6:$C$67,ทดสอบ!$E56,หนอนกินใบมะพร้าว!$J$6:$J$67)</f>
        <v>0</v>
      </c>
      <c r="AS56" s="565">
        <f t="shared" si="86"/>
        <v>0</v>
      </c>
      <c r="AT56" s="549">
        <f>SUMIF('ด้วงแรด ปาล์ม'!$B$5:$B$73,ทดสอบ!$E56,'ด้วงแรด ปาล์ม'!$F$5:$F$73)</f>
        <v>0</v>
      </c>
      <c r="AU56" s="549">
        <f>SUMIF(หนอนปลอกเล็ก!$B$5:$B$73,ทดสอบ!$E56,หนอนปลอกเล็ก!$F$5:$F$73)</f>
        <v>0</v>
      </c>
      <c r="AV56" s="549">
        <f>SUMIF(ด้วงกุหลาบ!$B$5:$B$73,ทดสอบ!$E56,ด้วงกุหลาบ!$F$5:$F$73)</f>
        <v>0</v>
      </c>
      <c r="AW56" s="549">
        <f>SUMIF(โรคทะลายเน่า!$B$5:$B$73,ทดสอบ!$E56,โรคทะลายเน่า!$F$5:$F$73)</f>
        <v>0</v>
      </c>
      <c r="AX56" s="549">
        <f>SUMIF(โรคลำต้นเน่า!$B$5:$B$73,ทดสอบ!$E56,โรคลำต้นเน่า!$F$5:$F$73)</f>
        <v>0</v>
      </c>
      <c r="AY56" s="549">
        <f>SUMIF('โรคใบจุด ปาล์ม'!$B$5:$B$73,ทดสอบ!$E56,'โรคใบจุด ปาล์ม'!$F$5:$F$73)</f>
        <v>0</v>
      </c>
      <c r="AZ56" s="549">
        <f>SUMIF(โรคก้านทางใบเน่า!$C$5:$C$71,ทดสอบ!$E56,โรคก้านทางใบเน่า!$G$5:$G$71)</f>
        <v>0</v>
      </c>
      <c r="BA56" s="549">
        <f>SUMIF(หนอนหน้าแมว!$B$5:$B$73,ทดสอบ!$E56,หนอนหน้าแมว!$F$5:$F$73)</f>
        <v>0</v>
      </c>
      <c r="BB56" s="551">
        <f>SUMIF('หนอนหัวดำ ปาล์ม'!$B$5:$B$73,ทดสอบ!$E56,'หนอนหัวดำ ปาล์ม'!$F$5:$F$73)</f>
        <v>0</v>
      </c>
      <c r="BC56" s="549">
        <f>SUMIF('โรคใบจุดสาหร่าย ปาล์ม'!$B$5:$B$73,ทดสอบ!$E56,'โรคใบจุดสาหร่าย ปาล์ม'!$F$5:$F$73)</f>
        <v>0</v>
      </c>
      <c r="BD56" s="567">
        <f t="shared" si="118"/>
        <v>0</v>
      </c>
      <c r="BE56" s="549">
        <f>SUMIF(โรครากขาว!$B$5:$B$72,ทดสอบ!$E56,โรครากขาว!$F$5:$F$72)</f>
        <v>0</v>
      </c>
      <c r="BF56" s="549">
        <f>SUMIF(โรคใบร่วงยางพาราชนิดใหม่!$B$5:$B$72,ทดสอบ!$E56,โรคใบร่วงยางพาราชนิดใหม่!$F$5:$F$72)</f>
        <v>0</v>
      </c>
      <c r="BG56" s="549">
        <f>SUMIF(โรคใบร่วงยางพารา!$B$5:$B$72,ทดสอบ!$E56,โรคใบร่วงยางพารา!$F$5:$F$72)</f>
        <v>0</v>
      </c>
      <c r="BH56" s="549">
        <f>SUMIF(โรคราแป้งยางพารา!$B$5:$B$72,ทดสอบ!$E56,โรคราแป้งยางพารา!$F$5:$F$72)</f>
        <v>0</v>
      </c>
      <c r="BI56" s="551">
        <f>SUMIF(โรคเส้นดำยางพารา!$B$5:$B$72,ทดสอบ!$E56,โรคเส้นดำยางพารา!$F$5:$F$72)</f>
        <v>0</v>
      </c>
      <c r="BJ56" s="549">
        <f>SUMIF(โรคหน้ายางแห้ง!$B$5:$B$72,ทดสอบ!$E56,โรคหน้ายางแห้ง!$F$5:$F$72)</f>
        <v>0</v>
      </c>
      <c r="BK56" s="568">
        <f t="shared" si="119"/>
        <v>0</v>
      </c>
      <c r="BL56" s="549">
        <f>SUMIF(โรคราสนิม!$C$5:$C$64,ทดสอบ!$E56,โรคราสนิม!$G$5:$G$64)</f>
        <v>0</v>
      </c>
      <c r="BM56" s="549">
        <f>SUMIF(หนอนกาแฟสีแดง!$C$5:$C$64,ทดสอบ!$E56,หนอนกาแฟสีแดง!$G$5:$G$64)</f>
        <v>0</v>
      </c>
      <c r="BN56" s="549">
        <v>0</v>
      </c>
      <c r="BO56" s="549">
        <f ca="1">SUMIF(หนอนเจาะกิ่งลำต้น!$C$5:$C510,ทดสอบ!$E56,หนอนเจาะกิ่งลำต้น!$G$5:$G$64)</f>
        <v>0</v>
      </c>
      <c r="BP56" s="551">
        <f>SUMIF(มอดเจาะเมล็ดกาแฟ!$C$5:$C$64,ทดสอบ!$E56,มอดเจาะเมล็ดกาแฟ!$G$5:$G$64)</f>
        <v>0</v>
      </c>
      <c r="BQ56" s="549">
        <f>SUMIF('ด้วงหนวดยาว (กาแฟ)'!$C$5:$C$64,ทดสอบ!$E56,'ด้วงหนวดยาว (กาแฟ)'!$G$5:$G$64)</f>
        <v>0</v>
      </c>
      <c r="BR56" s="549">
        <f>SUMIF(มอดเจาะผลกาแฟ!$C$5:$C$64,ทดสอบ!$E56,มอดเจาะผลกาแฟ!$G$5:$G$64)</f>
        <v>0</v>
      </c>
      <c r="BS56" s="570">
        <f t="shared" si="120"/>
        <v>0</v>
      </c>
      <c r="BT56" s="549">
        <f>SUMIF(เพลี้ยแป้งมัน!$B$5:$B$59,ทดสอบ!$E56,เพลี้ยแป้งมัน!$H$5:$H$59)</f>
        <v>0</v>
      </c>
      <c r="BU56" s="551">
        <f>SUMIF('โรคใบไหม้ (มัน)'!$B$5:$B$58,ทดสอบ!$E56,'โรคใบไหม้ (มัน)'!$H$5:$H$58)</f>
        <v>0</v>
      </c>
      <c r="BV56" s="549">
        <f>SUMIF(ไรแดง!$B$5:$B$59,ทดสอบ!$E56,ไรแดง!$H$5:$H$59)</f>
        <v>0</v>
      </c>
      <c r="BW56" s="549"/>
      <c r="BX56" s="549"/>
      <c r="BY56" s="549"/>
      <c r="BZ56" s="549"/>
      <c r="CA56" s="549"/>
      <c r="CB56" s="549">
        <f>SUMIF(โรคโคนเน่าหัวเน่า!$B$5:$B$59,ทดสอบ!$E56,โรคโคนเน่าหัวเน่า!$H$5:$H$59)</f>
        <v>0</v>
      </c>
      <c r="CC56" s="549"/>
      <c r="CD56" s="549">
        <f>SUMIF(โรคพุ่มแจ้!$B$5:$B$58,ทดสอบ!$E56,โรคพุ่มแจ้!$H$5:$H$58)</f>
        <v>0</v>
      </c>
      <c r="CE56" s="549">
        <f>SUMIF(โรคใบด่างมันสำปะหลัง!$B$5:$B$59,ทดสอบ!$E56,โรคใบด่างมันสำปะหลัง!$H$5:$H$59)</f>
        <v>0</v>
      </c>
      <c r="CF56" s="563">
        <f t="shared" si="121"/>
        <v>0</v>
      </c>
      <c r="CG56" s="549">
        <f>SUMIF(หนอนกออ้อย!$B$5:$B$48,ทดสอบ!$E56,หนอนกออ้อย!$G$5:$G$48)</f>
        <v>0</v>
      </c>
      <c r="CH56" s="549">
        <f>SUMIF('ด้วงหนวดยาว อ้อย'!$B$5:$B$48,ทดสอบ!$E56,'ด้วงหนวดยาว อ้อย'!$G$5:$G$48)</f>
        <v>0</v>
      </c>
      <c r="CI56" s="549"/>
      <c r="CJ56" s="549"/>
      <c r="CK56" s="549"/>
      <c r="CL56" s="549"/>
      <c r="CM56" s="549"/>
      <c r="CN56" s="549"/>
      <c r="CO56" s="549"/>
      <c r="CP56" s="549"/>
      <c r="CQ56" s="549"/>
      <c r="CR56" s="549"/>
      <c r="CS56" s="549">
        <f>SUMIF('โรคแส้ดำ อ้อย '!$B$5:$B$48,ทดสอบ!$E56,'โรคแส้ดำ อ้อย '!$G$5:$G$48)</f>
        <v>0</v>
      </c>
      <c r="CT56" s="549">
        <f>SUMIF('โรคใบขาว อ้อย'!$B$5:$B$48,ทดสอบ!$E56,'โรคใบขาว อ้อย'!$G$5:$G$48)</f>
        <v>0</v>
      </c>
      <c r="CU56" s="549"/>
      <c r="CV56" s="565">
        <f t="shared" si="122"/>
        <v>0</v>
      </c>
      <c r="CW56" s="549"/>
      <c r="CX56" s="549">
        <f>SUMIF('หนอนกระทู้ข้าวโพดลายจุด (FAW)'!$B$5:$B$54,ทดสอบ!$E56,'หนอนกระทู้ข้าวโพดลายจุด (FAW)'!$F$5:$F$54)</f>
        <v>0</v>
      </c>
      <c r="CY56" s="549">
        <f>SUMIF(โรคฝักเน่า!$C$5:$C$57,ทดสอบ!$E56,โรคฝักเน่า!$G$5:$G$57)</f>
        <v>0</v>
      </c>
      <c r="CZ56" s="549"/>
      <c r="DA56" s="549"/>
      <c r="DB56" s="549"/>
      <c r="DC56" s="549"/>
      <c r="DD56" s="549"/>
      <c r="DE56" s="549"/>
      <c r="DF56" s="572">
        <f t="shared" si="123"/>
        <v>0</v>
      </c>
      <c r="DG56" s="549">
        <f>SUMIF(โรคเหี่ยว!$B$5:$B$65,ทดสอบ!$E56,โรคเหี่ยว!$E$5:$E$65)</f>
        <v>0</v>
      </c>
      <c r="DH56" s="549"/>
      <c r="DI56" s="549"/>
      <c r="DJ56" s="549"/>
      <c r="DK56" s="549"/>
      <c r="DL56" s="574">
        <f t="shared" si="124"/>
        <v>0</v>
      </c>
      <c r="DM56" s="549"/>
      <c r="DN56" s="549"/>
      <c r="DO56" s="549"/>
      <c r="DP56" s="549"/>
      <c r="DQ56" s="549"/>
      <c r="DR56" s="550">
        <f t="shared" si="125"/>
        <v>0</v>
      </c>
      <c r="DS56" s="549"/>
      <c r="DT56" s="549"/>
      <c r="DU56" s="549">
        <f>SUMIF('เพลี้ยไฟ ทุเรียน'!$B$5:$B$81,ทดสอบ!$E56,'เพลี้ยไฟ ทุเรียน'!$F$5:$F$81)</f>
        <v>0</v>
      </c>
      <c r="DV56" s="549">
        <f>SUMIF('เพลี้ยแป้ง ทุเรียน'!$B$5:$B$81,ทดสอบ!$E56,'เพลี้ยแป้ง ทุเรียน'!$F$5:$F$81)</f>
        <v>0</v>
      </c>
      <c r="DW56" s="549">
        <f>SUMIF(เพลี้ยไก่แจ้ทุเรียน!$B$5:$B$81,ทดสอบ!$E56,เพลี้ยไก่แจ้ทุเรียน!$F$5:$F$81)</f>
        <v>0</v>
      </c>
      <c r="DX56" s="549">
        <f>SUMIF(เพลี้ยหอยเกล็ด!$B$5:$B$81,ทดสอบ!$E56,เพลี้ยหอยเกล็ด!$F$5:$F$81)</f>
        <v>0</v>
      </c>
      <c r="DY56" s="549">
        <f>SUMIF(เพลี้ยจั๊กจั่นฝอย!$B$5:$B$81,ทดสอบ!$E56,เพลี้ยจั๊กจั่นฝอย!$F$5:$F$81)</f>
        <v>0</v>
      </c>
      <c r="DZ56" s="549">
        <f>SUMIF(หนอนเจาะเมล็ดทุเรียน!$B$5:$B$81,ทดสอบ!$E56,หนอนเจาะเมล็ดทุเรียน!$F$5:$F$81)</f>
        <v>0</v>
      </c>
      <c r="EA56" s="549">
        <f>SUMIF(ไรแดงทุเรียน!$B$5:$B$81,ทดสอบ!$E56,ไรแดงทุเรียน!$F$5:$F$81)</f>
        <v>0</v>
      </c>
      <c r="EB56" s="549"/>
      <c r="EC56" s="549">
        <f>SUMIF(โรครากเน่าโคนเน่า!$B$5:$B$81,ทดสอบ!$E56,โรครากเน่าโคนเน่า!$F$5:$F$81)</f>
        <v>0</v>
      </c>
      <c r="ED56" s="549">
        <f>SUMIF('โรคราดำ ทุเรียน'!$B$5:$B$81,ทดสอบ!$E56,'โรคราดำ ทุเรียน'!$F$5:$F$81)</f>
        <v>0</v>
      </c>
      <c r="EE56" s="549"/>
      <c r="EF56" s="549">
        <f>SUMIF(โรคผลเน่า!$B$6:$B$82,ทดสอบ!$E56,โรคผลเน่า!$F$6:$F$82)</f>
        <v>0</v>
      </c>
      <c r="EG56" s="549">
        <f>SUMIF(โรคราสีชมพู!$B$5:$B$81,ทดสอบ!$E56,โรคราสีชมพู!$F$5:$F$81)</f>
        <v>0</v>
      </c>
      <c r="EH56" s="549">
        <f>SUMIF(โรคใบติดหรือใบไหม้!$B$5:$B$81,ทดสอบ!$E56,โรคใบติดหรือใบไหม้!$F$5:$F$81)</f>
        <v>0</v>
      </c>
      <c r="EI56" s="549"/>
      <c r="EJ56" s="549">
        <f>SUMIF('โรคใบจุดสาหร่าย (durian)'!$B$5:$B$81,ทดสอบ!$E56,'โรคใบจุดสาหร่าย (durian)'!$F$5:$F$81)</f>
        <v>0</v>
      </c>
      <c r="EK56" s="549">
        <f>SUMIF(มอดเจาะลำต้นทุเรียน!$B$5:$B$81,ทดสอบ!$E56,มอดเจาะลำต้นทุเรียน!$F$5:$F$81)</f>
        <v>0</v>
      </c>
      <c r="EL56" s="549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549">
        <f>SUMIF(หนอนกินใบทุเรียน!$B$5:$B$81,ทดสอบ!$E56,หนอนกินใบทุเรียน!$F$5:$F$81)</f>
        <v>0</v>
      </c>
      <c r="EN56" s="549">
        <f>SUMIF(โรคกิ่งแห้งทุเรียน!$B$5:$B$81,ทดสอบ!$E56,โรคกิ่งแห้งทุเรียน!$F$5:$F$81)</f>
        <v>0</v>
      </c>
      <c r="EO56" s="551">
        <f>SUMIF(โรคแอนแทรกโนสทุเรียน!$B$5:$B$81,ทดสอบ!$E56,โรคแอนแทรกโนสทุเรียน!$F$5:$F$81)</f>
        <v>0</v>
      </c>
      <c r="EP56" s="549">
        <f>SUMIF(หนอนเจาะผล!$B$5:$B$81,ทดสอบ!$E56,หนอนเจาะผล!$F$5:$F$81)</f>
        <v>0</v>
      </c>
      <c r="EQ56" s="563">
        <f t="shared" si="126"/>
        <v>0</v>
      </c>
      <c r="ER56" s="549"/>
      <c r="ES56" s="549">
        <f>SUMIF('เพลี้ยไฟ (เงาะ)'!$B$5:$B$76,ทดสอบ!$E56,'เพลี้ยไฟ (เงาะ)'!$F$5:$F$76)</f>
        <v>0</v>
      </c>
      <c r="ET56" s="517">
        <f>SUMIF('เพลี้ยแป้ง (เงาะ)'!$B$5:$B$75,ทดสอบ!$E56,'เพลี้ยแป้ง (เงาะ)'!$F$5:$F$75)</f>
        <v>0</v>
      </c>
      <c r="EU56" s="549">
        <f>SUMIF(หนอนคืบกินใบ!$B$5:$B$75,ทดสอบ!$E56,หนอนคืบกินใบ!$F$5:$F$75)</f>
        <v>0</v>
      </c>
      <c r="EV56" s="549">
        <f>SUMIF('โรคราแป้ง (เงาะ)'!$B$5:$B$75,ทดสอบ!$E56,'โรคราแป้ง (เงาะ)'!$F$5:$F$75)</f>
        <v>0</v>
      </c>
      <c r="EW56" s="549"/>
      <c r="EX56" s="549">
        <f>SUMIF('โรคขอบใบแห้ง (เงาะ)'!$B$5:$B$76,ทดสอบ!$E56,'โรคขอบใบแห้ง (เงาะ)'!$F$5:$F$76)</f>
        <v>0</v>
      </c>
      <c r="EY56" s="549">
        <f>SUMIF(หนอนกินช่อดอก!$B$5:$B$76,ทดสอบ!$E56,หนอนกินช่อดอก!$F$5:$F$76)</f>
        <v>0</v>
      </c>
      <c r="EZ56" s="549">
        <f>SUMIF('โรคใบจุดสาหร่าย(เงาะ)'!$B$5:$B$75,ทดสอบ!$E56,'โรคใบจุดสาหร่าย(เงาะ)'!$F$5:$F$75)</f>
        <v>0</v>
      </c>
      <c r="FA56" s="567">
        <f t="shared" si="127"/>
        <v>0</v>
      </c>
      <c r="FB56" s="549">
        <f>SUMIF('เพลี้ยไฟ (mangosteen)'!$B$5:$B$69,ทดสอบ!$E56,'เพลี้ยไฟ (mangosteen)'!$F$5:$F$69)</f>
        <v>0</v>
      </c>
      <c r="FC56" s="549">
        <f>SUMIF(หนอนชอนใบ!$B$5:$B$69,ทดสอบ!$E56,หนอนชอนใบ!$F$5:$F$69)</f>
        <v>0</v>
      </c>
      <c r="FD56" s="549">
        <f>SUMIF(หนอนกินใบ!$B$5:$B$69,ทดสอบ!$E56,หนอนกินใบ!$F$5:$F$69)</f>
        <v>0</v>
      </c>
      <c r="FE56" s="549">
        <f>SUMIF('ไรแดง(มังคุด)'!$B$5:$B$76,ทดสอบ!$E56,'ไรแดง(มังคุด)'!$F$5:$F$76)</f>
        <v>0</v>
      </c>
      <c r="FF56" s="549">
        <f>SUMIF(โรคแอนแทรคโนส!$B$5:$B$76,ทดสอบ!$E56,โรคแอนแทรคโนส!$F$5:$F$76)</f>
        <v>0</v>
      </c>
      <c r="FG56" s="549">
        <f>SUMIF('โรคใบจุดสาหร่าย (mangosteen)'!$B$5:$B$69,ทดสอบ!$E56,'โรคใบจุดสาหร่าย (mangosteen)'!$F$5:$F$69)</f>
        <v>0</v>
      </c>
      <c r="FH56" s="549">
        <f>SUMIF(โรคใบแห้งและขอบใบแห้ง!$B$5:$B$76,ทดสอบ!$E56,โรคใบแห้งและขอบใบแห้ง!$F$5:$F$76)</f>
        <v>0</v>
      </c>
      <c r="FI56" s="549">
        <f>SUMIF(เพลี้ยแป้ง!$B$5:$B$76,ทดสอบ!$E56,เพลี้ยแป้ง!$F$5:$F$76)</f>
        <v>0</v>
      </c>
      <c r="FJ56" s="549">
        <f>SUMIF('โรคใบจุด (mangosteen)'!$B$5:$B$69,ทดสอบ!$E56,'โรคใบจุด (mangosteen)'!$F$5:$F$69)</f>
        <v>0</v>
      </c>
      <c r="FK56" s="576">
        <f t="shared" si="128"/>
        <v>0</v>
      </c>
      <c r="FL56" s="549">
        <f>SUMIF(โรคพุ่มไม้กวาด!$B$5:$B$79,ทดสอบ!$E56,โรคพุ่มไม้กวาด!$F$5:$F$79)</f>
        <v>0</v>
      </c>
      <c r="FM56" s="549">
        <f>SUMIF('เพลี้ยแป้ง (ลำไย)'!$B$5:$B$76,ทดสอบ!$E56,'เพลี้ยแป้ง (ลำไย)'!$F$5:$F$76)</f>
        <v>0</v>
      </c>
      <c r="FN56" s="549">
        <f>SUMIF('โรคราดำ (ลำไย)'!$B$5:$B$79,ทดสอบ!$E56,'โรคราดำ (ลำไย)'!$F$5:$F$79)</f>
        <v>0</v>
      </c>
      <c r="FO56" s="549">
        <f>SUMIF('หนอนคืบกินใบ (ลำไย)'!$B$5:$B$76,ทดสอบ!$E56,'หนอนคืบกินใบ (ลำไย)'!$F$5:$F$76)</f>
        <v>0</v>
      </c>
      <c r="FP56" s="549">
        <f>SUMIF(ไรกำมะหยี่!$B$5:$B$79,ทดสอบ!$E56,ไรกำมะหยี่!$F$5:$F$79)</f>
        <v>0</v>
      </c>
      <c r="FQ56" s="549">
        <f>SUMIF(หนอนม้วนใบ!$B$5:$B$79,ทดสอบ!$E56,หนอนม้วนใบ!$F$5:$F$79)</f>
        <v>0</v>
      </c>
      <c r="FR56" s="549">
        <f>SUMIF(หนอนเจาะกิ่งและลำต้น!$B$5:$B$80,ทดสอบ!$E56,หนอนเจาะกิ่งและลำต้น!$F$5:$F$80)</f>
        <v>0</v>
      </c>
      <c r="FS56" s="549">
        <f>SUMIF(เพลี้ยไฟลำไย!$B$5:$B$76,ทดสอบ!$E56,เพลี้ยไฟลำไย!$F$5:$F$76)</f>
        <v>0</v>
      </c>
      <c r="FT56" s="549">
        <f>SUMIF(หนอนกินดอกลำไย!$B$5:$B$76,ทดสอบ!$E56,หนอนกินดอกลำไย!$F$5:$F$76)</f>
        <v>0</v>
      </c>
      <c r="FU56" s="549">
        <f>SUMIF(มวนลำไย!$B$5:$B$79,ทดสอบ!$E56,มวนลำไย!$F$5:$F$79)</f>
        <v>0</v>
      </c>
      <c r="FV56" s="578">
        <f t="shared" si="129"/>
        <v>0</v>
      </c>
      <c r="FW56" s="550">
        <f t="shared" si="130"/>
        <v>0</v>
      </c>
      <c r="FX56" s="353">
        <f t="shared" si="100"/>
        <v>0</v>
      </c>
      <c r="FY56" s="319">
        <f t="shared" si="31"/>
        <v>0</v>
      </c>
    </row>
    <row r="57" spans="1:181" s="110" customFormat="1" hidden="1" x14ac:dyDescent="0.55000000000000004">
      <c r="A57" s="303">
        <v>0</v>
      </c>
      <c r="B57" s="303" t="str">
        <f t="shared" si="116"/>
        <v/>
      </c>
      <c r="C57" s="303" t="str">
        <f>IF(B57=1,SUBTOTAL(2,$B$49:B57),"")</f>
        <v/>
      </c>
      <c r="D57" s="279" t="str">
        <f t="shared" si="117"/>
        <v/>
      </c>
      <c r="E57" s="280" t="s">
        <v>162</v>
      </c>
      <c r="F57" s="295"/>
      <c r="G57" s="295"/>
      <c r="H57" s="295"/>
      <c r="I57" s="295"/>
      <c r="J57" s="291"/>
      <c r="K57" s="549">
        <f>SUMIF(หนอนห่อใบข้าว!$B$5:$B$76,ทดสอบ!$E57,หนอนห่อใบข้าว!$G$5:$G$76)</f>
        <v>0</v>
      </c>
      <c r="L57" s="549">
        <f>SUMIF(เพลี้ยกระโดดหลังขาว!$B$5:$B$76,ทดสอบ!$E57,เพลี้ยกระโดดหลังขาว!$G$5:$G$76)</f>
        <v>0</v>
      </c>
      <c r="M57" s="549">
        <f>SUMIF(โรคไหม้ข้าว!$B$5:$B$76,ทดสอบ!$E57,โรคไหม้ข้าว!$G$5:$G$76)</f>
        <v>0</v>
      </c>
      <c r="N57" s="549">
        <f>SUMIF(แมลงหวี่ขาว!$B$5:$B$76,ทดสอบ!$E57,แมลงหวี่ขาว!$G$5:$G$76)</f>
        <v>0</v>
      </c>
      <c r="O57" s="549">
        <f>SUMIF(เพลี้ยกระโดดสีน้ำตาล!$B$5:$B$77,ทดสอบ!$E57,เพลี้ยกระโดดสีน้ำตาล!$G$5:$G$77)</f>
        <v>0</v>
      </c>
      <c r="P57" s="549">
        <f>SUMIF(แมลงสิง!$B$5:$B$81,ทดสอบ!$E57,แมลงสิง!$G$5:$G$81)</f>
        <v>0</v>
      </c>
      <c r="Q57" s="549">
        <f>SUMIF(เพลี้ยไฟ!$B$5:$B$76,ทดสอบ!$E57,เพลี้ยไฟ!$G$5:$G$76)</f>
        <v>0</v>
      </c>
      <c r="R57" s="549">
        <f>SUMIF(แมลงดำหนาม1!$B$5:$B$81,ทดสอบ!$E57,แมลงดำหนาม1!$G$5:$G$81)</f>
        <v>0</v>
      </c>
      <c r="S57" s="549">
        <f>SUMIF(โรคขอบใบแห้ง!$B$5:$B$78,ทดสอบ!$E57,โรคขอบใบแห้ง!$G$5:$G$78)</f>
        <v>0</v>
      </c>
      <c r="T57" s="549">
        <f>SUMIF(โรคกาบใบแห้ง!$B$5:$B$81,ทดสอบ!$E57,โรคกาบใบแห้ง!$G$5:$G$81)</f>
        <v>0</v>
      </c>
      <c r="U57" s="549">
        <f>SUMIF(โรคใบจุดสีน้ำตาล!$B$5:$B$77,ทดสอบ!$E57,โรคใบจุดสีน้ำตาล!$G$5:$G$77)</f>
        <v>0</v>
      </c>
      <c r="V57" s="549">
        <f>SUMIF(หนอนกระทู้กล้า!$B$5:$B$76,ทดสอบ!$E57,หนอนกระทู้กล้า!$G$5:$G$76)</f>
        <v>0</v>
      </c>
      <c r="W57" s="549">
        <f>SUMIF(โรคใบขีดโปร่งแสง!$B$5:$B$81,ทดสอบ!$E57,โรคใบขีดโปร่งแสง!$G$5:$G$81)</f>
        <v>0</v>
      </c>
      <c r="X57" s="549">
        <f>SUMIF(โรคใบขีดสีน้ำตาล!$B$5:$B$77,ทดสอบ!$E57,โรคใบขีดสีน้ำตาล!$G$5:$G$77)</f>
        <v>0</v>
      </c>
      <c r="Y57" s="549">
        <f>SUMIF(หนอนกัดใบข้าว!$B$5:$B$81,ทดสอบ!$E57,หนอนกัดใบข้าว!$G$5:$G$81)</f>
        <v>0</v>
      </c>
      <c r="Z57" s="549">
        <f>SUMIF(แมลงหล่า!$B$5:$B$81,ทดสอบ!$E57,แมลงหล่า!$G$5:$G$81)</f>
        <v>0</v>
      </c>
      <c r="AA57" s="549">
        <f>SUMIF(แมลงบั่ว!$B$5:$B$77,ทดสอบ!$E57,แมลงบั่ว!$G$5:$G$77)</f>
        <v>0</v>
      </c>
      <c r="AB57" s="549">
        <f>SUMIF(โรคเมล็ดด่าง!$B$5:$B$81,ทดสอบ!$E57,โรคเมล็ดด่าง!$G$5:$G$81)</f>
        <v>0</v>
      </c>
      <c r="AC57" s="549">
        <f>SUMIF(ด้วงดำ!$B$5:$B$81,ทดสอบ!$E57,ด้วงดำ!$G$5:$G$81)</f>
        <v>0</v>
      </c>
      <c r="AD57" s="549">
        <f>SUMIF(ตั๊กแตนหนวดสั้น!$B$5:$B$81,ทดสอบ!$E57,ตั๊กแตนหนวดสั้น!$G$5:$G$81)</f>
        <v>0</v>
      </c>
      <c r="AE57" s="549">
        <f>SUMIF(หนอนกอข้าว!$B$5:$B$77,ทดสอบ!$E57,หนอนกอข้าว!$G$5:$G$77)</f>
        <v>0</v>
      </c>
      <c r="AF57" s="549">
        <f>SUMIF(หนอนกระทู้ข้าว!$B$5:$B$81,ทดสอบ!$E57,หนอนกระทู้ข้าว!$G$5:$G$81)</f>
        <v>0</v>
      </c>
      <c r="AG57" s="549">
        <f>SUMIF(โรคกาบใบเน่า!$B$5:$B$81,ทดสอบ!$E57,โรคกาบใบเน่า!$G$5:$G$81)</f>
        <v>0</v>
      </c>
      <c r="AH57" s="549">
        <f>SUMIF(เพลี้ยจั๊กจั่นสีเขียว!$B$5:$B$80,ทดสอบ!$E57,เพลี้ยจั๊กจั่นสีเขียว!$G$5:$G$80)</f>
        <v>0</v>
      </c>
      <c r="AI57" s="549">
        <f>SUMIF(หอยเชอรี่!$B$5:$B$81,ทดสอบ!$E57,หอยเชอรี่!$G$5:$G$81)</f>
        <v>0</v>
      </c>
      <c r="AJ57" s="549">
        <f>SUMIF(โรคใบสีส้ม!$B$5:$B$77,ทดสอบ!$E57,โรคใบสีส้ม!$G$5:$G$77)</f>
        <v>0</v>
      </c>
      <c r="AK57" s="562">
        <f t="shared" si="131"/>
        <v>0</v>
      </c>
      <c r="AL57" s="549">
        <f>SUMIF(หนอนหัวดำ!$B$6:$B$75,ทดสอบ!$E57,หนอนหัวดำ!$M$6:$M$75)</f>
        <v>0</v>
      </c>
      <c r="AM57" s="517">
        <f>SUMIF(แมลงดำหนาม!$B$6:$B$75,ทดสอบ!$E57,แมลงดำหนาม!$M$6:$M$75)</f>
        <v>0</v>
      </c>
      <c r="AN57" s="549">
        <f>SUMIF('ด้วงแรด มะพร้าว'!$B$6:$B$75,ทดสอบ!$E57,'ด้วงแรด มะพร้าว'!$I$6:$I$75)</f>
        <v>0</v>
      </c>
      <c r="AO57" s="549">
        <f>SUMIF(ด้วงงวง!$B$6:$B$75,ทดสอบ!$E57,ด้วงงวง!$I$6:$I$75)</f>
        <v>0</v>
      </c>
      <c r="AP57" s="549">
        <f>SUMIF(ไรสี่ขามะพร้าว!$B$6:$B$75,ทดสอบ!$E57,ไรสี่ขามะพร้าว!$I$6:$I$75)</f>
        <v>0</v>
      </c>
      <c r="AQ57" s="549">
        <f>SUMIF(หนอนพาราซา!$C$6:$C$67,ทดสอบ!$E57,หนอนพาราซา!$J$6:$J$67)</f>
        <v>0</v>
      </c>
      <c r="AR57" s="549">
        <f>SUMIF(หนอนกินใบมะพร้าว!$C$6:$C$67,ทดสอบ!$E57,หนอนกินใบมะพร้าว!$J$6:$J$67)</f>
        <v>0</v>
      </c>
      <c r="AS57" s="565">
        <f t="shared" si="86"/>
        <v>0</v>
      </c>
      <c r="AT57" s="549">
        <f>SUMIF('ด้วงแรด ปาล์ม'!$B$5:$B$73,ทดสอบ!$E57,'ด้วงแรด ปาล์ม'!$F$5:$F$73)</f>
        <v>0</v>
      </c>
      <c r="AU57" s="549">
        <f>SUMIF(หนอนปลอกเล็ก!$B$5:$B$73,ทดสอบ!$E57,หนอนปลอกเล็ก!$F$5:$F$73)</f>
        <v>0</v>
      </c>
      <c r="AV57" s="549">
        <f>SUMIF(ด้วงกุหลาบ!$B$5:$B$73,ทดสอบ!$E57,ด้วงกุหลาบ!$F$5:$F$73)</f>
        <v>0</v>
      </c>
      <c r="AW57" s="549">
        <f>SUMIF(โรคทะลายเน่า!$B$5:$B$73,ทดสอบ!$E57,โรคทะลายเน่า!$F$5:$F$73)</f>
        <v>0</v>
      </c>
      <c r="AX57" s="549">
        <f>SUMIF(โรคลำต้นเน่า!$B$5:$B$73,ทดสอบ!$E57,โรคลำต้นเน่า!$F$5:$F$73)</f>
        <v>0</v>
      </c>
      <c r="AY57" s="549">
        <f>SUMIF('โรคใบจุด ปาล์ม'!$B$5:$B$73,ทดสอบ!$E57,'โรคใบจุด ปาล์ม'!$F$5:$F$73)</f>
        <v>0</v>
      </c>
      <c r="AZ57" s="549">
        <f>SUMIF(โรคก้านทางใบเน่า!$C$5:$C$71,ทดสอบ!$E57,โรคก้านทางใบเน่า!$G$5:$G$71)</f>
        <v>0</v>
      </c>
      <c r="BA57" s="549">
        <f>SUMIF(หนอนหน้าแมว!$B$5:$B$73,ทดสอบ!$E57,หนอนหน้าแมว!$F$5:$F$73)</f>
        <v>0</v>
      </c>
      <c r="BB57" s="551">
        <f>SUMIF('หนอนหัวดำ ปาล์ม'!$B$5:$B$73,ทดสอบ!$E57,'หนอนหัวดำ ปาล์ม'!$F$5:$F$73)</f>
        <v>0</v>
      </c>
      <c r="BC57" s="549">
        <f>SUMIF('โรคใบจุดสาหร่าย ปาล์ม'!$B$5:$B$73,ทดสอบ!$E57,'โรคใบจุดสาหร่าย ปาล์ม'!$F$5:$F$73)</f>
        <v>0</v>
      </c>
      <c r="BD57" s="567">
        <f t="shared" si="118"/>
        <v>0</v>
      </c>
      <c r="BE57" s="549">
        <f>SUMIF(โรครากขาว!$B$5:$B$72,ทดสอบ!$E57,โรครากขาว!$F$5:$F$72)</f>
        <v>0</v>
      </c>
      <c r="BF57" s="549">
        <f>SUMIF(โรคใบร่วงยางพาราชนิดใหม่!$B$5:$B$72,ทดสอบ!$E57,โรคใบร่วงยางพาราชนิดใหม่!$F$5:$F$72)</f>
        <v>0</v>
      </c>
      <c r="BG57" s="549">
        <f>SUMIF(โรคใบร่วงยางพารา!$B$5:$B$72,ทดสอบ!$E57,โรคใบร่วงยางพารา!$F$5:$F$72)</f>
        <v>0</v>
      </c>
      <c r="BH57" s="549">
        <f>SUMIF(โรคราแป้งยางพารา!$B$5:$B$72,ทดสอบ!$E57,โรคราแป้งยางพารา!$F$5:$F$72)</f>
        <v>0</v>
      </c>
      <c r="BI57" s="551">
        <f>SUMIF(โรคเส้นดำยางพารา!$B$5:$B$72,ทดสอบ!$E57,โรคเส้นดำยางพารา!$F$5:$F$72)</f>
        <v>0</v>
      </c>
      <c r="BJ57" s="549">
        <f>SUMIF(โรคหน้ายางแห้ง!$B$5:$B$72,ทดสอบ!$E57,โรคหน้ายางแห้ง!$F$5:$F$72)</f>
        <v>0</v>
      </c>
      <c r="BK57" s="568">
        <f t="shared" si="119"/>
        <v>0</v>
      </c>
      <c r="BL57" s="549">
        <f>SUMIF(โรคราสนิม!$C$5:$C$64,ทดสอบ!$E57,โรคราสนิม!$G$5:$G$64)</f>
        <v>0</v>
      </c>
      <c r="BM57" s="549">
        <f>SUMIF(หนอนกาแฟสีแดง!$C$5:$C$64,ทดสอบ!$E57,หนอนกาแฟสีแดง!$G$5:$G$64)</f>
        <v>0</v>
      </c>
      <c r="BN57" s="549">
        <v>0</v>
      </c>
      <c r="BO57" s="549">
        <f ca="1">SUMIF(หนอนเจาะกิ่งลำต้น!$C$5:$C511,ทดสอบ!$E57,หนอนเจาะกิ่งลำต้น!$G$5:$G$64)</f>
        <v>0</v>
      </c>
      <c r="BP57" s="551">
        <f>SUMIF(มอดเจาะเมล็ดกาแฟ!$C$5:$C$64,ทดสอบ!$E57,มอดเจาะเมล็ดกาแฟ!$G$5:$G$64)</f>
        <v>0</v>
      </c>
      <c r="BQ57" s="549">
        <f>SUMIF('ด้วงหนวดยาว (กาแฟ)'!$C$5:$C$64,ทดสอบ!$E57,'ด้วงหนวดยาว (กาแฟ)'!$G$5:$G$64)</f>
        <v>0</v>
      </c>
      <c r="BR57" s="549">
        <f>SUMIF(มอดเจาะผลกาแฟ!$C$5:$C$64,ทดสอบ!$E57,มอดเจาะผลกาแฟ!$G$5:$G$64)</f>
        <v>0</v>
      </c>
      <c r="BS57" s="570">
        <f t="shared" si="120"/>
        <v>0</v>
      </c>
      <c r="BT57" s="549">
        <f>SUMIF(เพลี้ยแป้งมัน!$B$5:$B$59,ทดสอบ!$E57,เพลี้ยแป้งมัน!$H$5:$H$59)</f>
        <v>0</v>
      </c>
      <c r="BU57" s="551">
        <f>SUMIF('โรคใบไหม้ (มัน)'!$B$5:$B$58,ทดสอบ!$E57,'โรคใบไหม้ (มัน)'!$H$5:$H$58)</f>
        <v>0</v>
      </c>
      <c r="BV57" s="549">
        <f>SUMIF(ไรแดง!$B$5:$B$59,ทดสอบ!$E57,ไรแดง!$H$5:$H$59)</f>
        <v>0</v>
      </c>
      <c r="BW57" s="549"/>
      <c r="BX57" s="549"/>
      <c r="BY57" s="549"/>
      <c r="BZ57" s="549"/>
      <c r="CA57" s="549"/>
      <c r="CB57" s="549">
        <f>SUMIF(โรคโคนเน่าหัวเน่า!$B$5:$B$59,ทดสอบ!$E57,โรคโคนเน่าหัวเน่า!$H$5:$H$59)</f>
        <v>0</v>
      </c>
      <c r="CC57" s="549"/>
      <c r="CD57" s="549">
        <f>SUMIF(โรคพุ่มแจ้!$B$5:$B$58,ทดสอบ!$E57,โรคพุ่มแจ้!$H$5:$H$58)</f>
        <v>0</v>
      </c>
      <c r="CE57" s="549">
        <f>SUMIF(โรคใบด่างมันสำปะหลัง!$B$5:$B$59,ทดสอบ!$E57,โรคใบด่างมันสำปะหลัง!$H$5:$H$59)</f>
        <v>0</v>
      </c>
      <c r="CF57" s="563">
        <f t="shared" si="121"/>
        <v>0</v>
      </c>
      <c r="CG57" s="549">
        <f>SUMIF(หนอนกออ้อย!$B$5:$B$48,ทดสอบ!$E57,หนอนกออ้อย!$G$5:$G$48)</f>
        <v>0</v>
      </c>
      <c r="CH57" s="549">
        <f>SUMIF('ด้วงหนวดยาว อ้อย'!$B$5:$B$48,ทดสอบ!$E57,'ด้วงหนวดยาว อ้อย'!$G$5:$G$48)</f>
        <v>0</v>
      </c>
      <c r="CI57" s="549"/>
      <c r="CJ57" s="549"/>
      <c r="CK57" s="549"/>
      <c r="CL57" s="549"/>
      <c r="CM57" s="549"/>
      <c r="CN57" s="549"/>
      <c r="CO57" s="549"/>
      <c r="CP57" s="549"/>
      <c r="CQ57" s="549"/>
      <c r="CR57" s="549"/>
      <c r="CS57" s="549">
        <f>SUMIF('โรคแส้ดำ อ้อย '!$B$5:$B$48,ทดสอบ!$E57,'โรคแส้ดำ อ้อย '!$G$5:$G$48)</f>
        <v>0</v>
      </c>
      <c r="CT57" s="549">
        <f>SUMIF('โรคใบขาว อ้อย'!$B$5:$B$48,ทดสอบ!$E57,'โรคใบขาว อ้อย'!$G$5:$G$48)</f>
        <v>0</v>
      </c>
      <c r="CU57" s="549"/>
      <c r="CV57" s="565">
        <f t="shared" si="122"/>
        <v>0</v>
      </c>
      <c r="CW57" s="549"/>
      <c r="CX57" s="549">
        <f>SUMIF('หนอนกระทู้ข้าวโพดลายจุด (FAW)'!$B$5:$B$54,ทดสอบ!$E57,'หนอนกระทู้ข้าวโพดลายจุด (FAW)'!$F$5:$F$54)</f>
        <v>0</v>
      </c>
      <c r="CY57" s="549">
        <f>SUMIF(โรคฝักเน่า!$C$5:$C$57,ทดสอบ!$E57,โรคฝักเน่า!$G$5:$G$57)</f>
        <v>0</v>
      </c>
      <c r="CZ57" s="549"/>
      <c r="DA57" s="549"/>
      <c r="DB57" s="549"/>
      <c r="DC57" s="549"/>
      <c r="DD57" s="549"/>
      <c r="DE57" s="549"/>
      <c r="DF57" s="572">
        <f t="shared" si="123"/>
        <v>0</v>
      </c>
      <c r="DG57" s="549">
        <f>SUMIF(โรคเหี่ยว!$B$5:$B$65,ทดสอบ!$E57,โรคเหี่ยว!$E$5:$E$65)</f>
        <v>0</v>
      </c>
      <c r="DH57" s="549"/>
      <c r="DI57" s="549"/>
      <c r="DJ57" s="549"/>
      <c r="DK57" s="549"/>
      <c r="DL57" s="574">
        <f t="shared" si="124"/>
        <v>0</v>
      </c>
      <c r="DM57" s="549"/>
      <c r="DN57" s="549"/>
      <c r="DO57" s="549"/>
      <c r="DP57" s="549"/>
      <c r="DQ57" s="549"/>
      <c r="DR57" s="550">
        <f t="shared" si="125"/>
        <v>0</v>
      </c>
      <c r="DS57" s="549"/>
      <c r="DT57" s="549"/>
      <c r="DU57" s="549">
        <f>SUMIF('เพลี้ยไฟ ทุเรียน'!$B$5:$B$81,ทดสอบ!$E57,'เพลี้ยไฟ ทุเรียน'!$F$5:$F$81)</f>
        <v>0</v>
      </c>
      <c r="DV57" s="549">
        <f>SUMIF('เพลี้ยแป้ง ทุเรียน'!$B$5:$B$81,ทดสอบ!$E57,'เพลี้ยแป้ง ทุเรียน'!$F$5:$F$81)</f>
        <v>0</v>
      </c>
      <c r="DW57" s="549">
        <f>SUMIF(เพลี้ยไก่แจ้ทุเรียน!$B$5:$B$81,ทดสอบ!$E57,เพลี้ยไก่แจ้ทุเรียน!$F$5:$F$81)</f>
        <v>0</v>
      </c>
      <c r="DX57" s="549">
        <f>SUMIF(เพลี้ยหอยเกล็ด!$B$5:$B$81,ทดสอบ!$E57,เพลี้ยหอยเกล็ด!$F$5:$F$81)</f>
        <v>0</v>
      </c>
      <c r="DY57" s="549">
        <f>SUMIF(เพลี้ยจั๊กจั่นฝอย!$B$5:$B$81,ทดสอบ!$E57,เพลี้ยจั๊กจั่นฝอย!$F$5:$F$81)</f>
        <v>0</v>
      </c>
      <c r="DZ57" s="549">
        <f>SUMIF(หนอนเจาะเมล็ดทุเรียน!$B$5:$B$81,ทดสอบ!$E57,หนอนเจาะเมล็ดทุเรียน!$F$5:$F$81)</f>
        <v>0</v>
      </c>
      <c r="EA57" s="549">
        <f>SUMIF(ไรแดงทุเรียน!$B$5:$B$81,ทดสอบ!$E57,ไรแดงทุเรียน!$F$5:$F$81)</f>
        <v>0</v>
      </c>
      <c r="EB57" s="549"/>
      <c r="EC57" s="549">
        <f>SUMIF(โรครากเน่าโคนเน่า!$B$5:$B$81,ทดสอบ!$E57,โรครากเน่าโคนเน่า!$F$5:$F$81)</f>
        <v>0</v>
      </c>
      <c r="ED57" s="549">
        <f>SUMIF('โรคราดำ ทุเรียน'!$B$5:$B$81,ทดสอบ!$E57,'โรคราดำ ทุเรียน'!$F$5:$F$81)</f>
        <v>0</v>
      </c>
      <c r="EE57" s="549"/>
      <c r="EF57" s="549">
        <f>SUMIF(โรคผลเน่า!$B$6:$B$82,ทดสอบ!$E57,โรคผลเน่า!$F$6:$F$82)</f>
        <v>0</v>
      </c>
      <c r="EG57" s="549">
        <f>SUMIF(โรคราสีชมพู!$B$5:$B$81,ทดสอบ!$E57,โรคราสีชมพู!$F$5:$F$81)</f>
        <v>0</v>
      </c>
      <c r="EH57" s="549">
        <f>SUMIF(โรคใบติดหรือใบไหม้!$B$5:$B$81,ทดสอบ!$E57,โรคใบติดหรือใบไหม้!$F$5:$F$81)</f>
        <v>0</v>
      </c>
      <c r="EI57" s="549"/>
      <c r="EJ57" s="549">
        <f>SUMIF('โรคใบจุดสาหร่าย (durian)'!$B$5:$B$81,ทดสอบ!$E57,'โรคใบจุดสาหร่าย (durian)'!$F$5:$F$81)</f>
        <v>0</v>
      </c>
      <c r="EK57" s="549">
        <f>SUMIF(มอดเจาะลำต้นทุเรียน!$B$5:$B$81,ทดสอบ!$E57,มอดเจาะลำต้นทุเรียน!$F$5:$F$81)</f>
        <v>0</v>
      </c>
      <c r="EL57" s="549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549">
        <f>SUMIF(หนอนกินใบทุเรียน!$B$5:$B$81,ทดสอบ!$E57,หนอนกินใบทุเรียน!$F$5:$F$81)</f>
        <v>0</v>
      </c>
      <c r="EN57" s="549">
        <f>SUMIF(โรคกิ่งแห้งทุเรียน!$B$5:$B$81,ทดสอบ!$E57,โรคกิ่งแห้งทุเรียน!$F$5:$F$81)</f>
        <v>0</v>
      </c>
      <c r="EO57" s="551">
        <f>SUMIF(โรคแอนแทรกโนสทุเรียน!$B$5:$B$81,ทดสอบ!$E57,โรคแอนแทรกโนสทุเรียน!$F$5:$F$81)</f>
        <v>0</v>
      </c>
      <c r="EP57" s="549">
        <f>SUMIF(หนอนเจาะผล!$B$5:$B$81,ทดสอบ!$E57,หนอนเจาะผล!$F$5:$F$81)</f>
        <v>0</v>
      </c>
      <c r="EQ57" s="563">
        <f t="shared" si="126"/>
        <v>0</v>
      </c>
      <c r="ER57" s="549"/>
      <c r="ES57" s="549">
        <f>SUMIF('เพลี้ยไฟ (เงาะ)'!$B$5:$B$76,ทดสอบ!$E57,'เพลี้ยไฟ (เงาะ)'!$F$5:$F$76)</f>
        <v>0</v>
      </c>
      <c r="ET57" s="517">
        <f>SUMIF('เพลี้ยแป้ง (เงาะ)'!$B$5:$B$75,ทดสอบ!$E57,'เพลี้ยแป้ง (เงาะ)'!$F$5:$F$75)</f>
        <v>0</v>
      </c>
      <c r="EU57" s="549">
        <f>SUMIF(หนอนคืบกินใบ!$B$5:$B$75,ทดสอบ!$E57,หนอนคืบกินใบ!$F$5:$F$75)</f>
        <v>0</v>
      </c>
      <c r="EV57" s="549">
        <f>SUMIF('โรคราแป้ง (เงาะ)'!$B$5:$B$75,ทดสอบ!$E57,'โรคราแป้ง (เงาะ)'!$F$5:$F$75)</f>
        <v>0</v>
      </c>
      <c r="EW57" s="549"/>
      <c r="EX57" s="549">
        <f>SUMIF('โรคขอบใบแห้ง (เงาะ)'!$B$5:$B$76,ทดสอบ!$E57,'โรคขอบใบแห้ง (เงาะ)'!$F$5:$F$76)</f>
        <v>0</v>
      </c>
      <c r="EY57" s="549">
        <f>SUMIF(หนอนกินช่อดอก!$B$5:$B$76,ทดสอบ!$E57,หนอนกินช่อดอก!$F$5:$F$76)</f>
        <v>0</v>
      </c>
      <c r="EZ57" s="549">
        <f>SUMIF('โรคใบจุดสาหร่าย(เงาะ)'!$B$5:$B$75,ทดสอบ!$E57,'โรคใบจุดสาหร่าย(เงาะ)'!$F$5:$F$75)</f>
        <v>0</v>
      </c>
      <c r="FA57" s="567">
        <f t="shared" si="127"/>
        <v>0</v>
      </c>
      <c r="FB57" s="549">
        <f>SUMIF('เพลี้ยไฟ (mangosteen)'!$B$5:$B$69,ทดสอบ!$E57,'เพลี้ยไฟ (mangosteen)'!$F$5:$F$69)</f>
        <v>0</v>
      </c>
      <c r="FC57" s="549">
        <f>SUMIF(หนอนชอนใบ!$B$5:$B$69,ทดสอบ!$E57,หนอนชอนใบ!$F$5:$F$69)</f>
        <v>0</v>
      </c>
      <c r="FD57" s="549">
        <f>SUMIF(หนอนกินใบ!$B$5:$B$69,ทดสอบ!$E57,หนอนกินใบ!$F$5:$F$69)</f>
        <v>0</v>
      </c>
      <c r="FE57" s="549">
        <f>SUMIF('ไรแดง(มังคุด)'!$B$5:$B$76,ทดสอบ!$E57,'ไรแดง(มังคุด)'!$F$5:$F$76)</f>
        <v>0</v>
      </c>
      <c r="FF57" s="549">
        <f>SUMIF(โรคแอนแทรคโนส!$B$5:$B$76,ทดสอบ!$E57,โรคแอนแทรคโนส!$F$5:$F$76)</f>
        <v>0</v>
      </c>
      <c r="FG57" s="549">
        <f>SUMIF('โรคใบจุดสาหร่าย (mangosteen)'!$B$5:$B$69,ทดสอบ!$E57,'โรคใบจุดสาหร่าย (mangosteen)'!$F$5:$F$69)</f>
        <v>0</v>
      </c>
      <c r="FH57" s="549">
        <f>SUMIF(โรคใบแห้งและขอบใบแห้ง!$B$5:$B$76,ทดสอบ!$E57,โรคใบแห้งและขอบใบแห้ง!$F$5:$F$76)</f>
        <v>0</v>
      </c>
      <c r="FI57" s="549">
        <f>SUMIF(เพลี้ยแป้ง!$B$5:$B$76,ทดสอบ!$E57,เพลี้ยแป้ง!$F$5:$F$76)</f>
        <v>0</v>
      </c>
      <c r="FJ57" s="549">
        <f>SUMIF('โรคใบจุด (mangosteen)'!$B$5:$B$69,ทดสอบ!$E57,'โรคใบจุด (mangosteen)'!$F$5:$F$69)</f>
        <v>0</v>
      </c>
      <c r="FK57" s="576">
        <f t="shared" si="128"/>
        <v>0</v>
      </c>
      <c r="FL57" s="549">
        <f>SUMIF(โรคพุ่มไม้กวาด!$B$5:$B$79,ทดสอบ!$E57,โรคพุ่มไม้กวาด!$F$5:$F$79)</f>
        <v>0</v>
      </c>
      <c r="FM57" s="549">
        <f>SUMIF('เพลี้ยแป้ง (ลำไย)'!$B$5:$B$76,ทดสอบ!$E57,'เพลี้ยแป้ง (ลำไย)'!$F$5:$F$76)</f>
        <v>0</v>
      </c>
      <c r="FN57" s="549">
        <f>SUMIF('โรคราดำ (ลำไย)'!$B$5:$B$79,ทดสอบ!$E57,'โรคราดำ (ลำไย)'!$F$5:$F$79)</f>
        <v>0</v>
      </c>
      <c r="FO57" s="549">
        <f>SUMIF('หนอนคืบกินใบ (ลำไย)'!$B$5:$B$76,ทดสอบ!$E57,'หนอนคืบกินใบ (ลำไย)'!$F$5:$F$76)</f>
        <v>0</v>
      </c>
      <c r="FP57" s="549">
        <f>SUMIF(ไรกำมะหยี่!$B$5:$B$79,ทดสอบ!$E57,ไรกำมะหยี่!$F$5:$F$79)</f>
        <v>0</v>
      </c>
      <c r="FQ57" s="549">
        <f>SUMIF(หนอนม้วนใบ!$B$5:$B$79,ทดสอบ!$E57,หนอนม้วนใบ!$F$5:$F$79)</f>
        <v>0</v>
      </c>
      <c r="FR57" s="549">
        <f>SUMIF(หนอนเจาะกิ่งและลำต้น!$B$5:$B$80,ทดสอบ!$E57,หนอนเจาะกิ่งและลำต้น!$F$5:$F$80)</f>
        <v>0</v>
      </c>
      <c r="FS57" s="549">
        <f>SUMIF(เพลี้ยไฟลำไย!$B$5:$B$76,ทดสอบ!$E57,เพลี้ยไฟลำไย!$F$5:$F$76)</f>
        <v>0</v>
      </c>
      <c r="FT57" s="549">
        <f>SUMIF(หนอนกินดอกลำไย!$B$5:$B$76,ทดสอบ!$E57,หนอนกินดอกลำไย!$F$5:$F$76)</f>
        <v>0</v>
      </c>
      <c r="FU57" s="549">
        <f>SUMIF(มวนลำไย!$B$5:$B$79,ทดสอบ!$E57,มวนลำไย!$F$5:$F$79)</f>
        <v>0</v>
      </c>
      <c r="FV57" s="578">
        <f t="shared" si="129"/>
        <v>0</v>
      </c>
      <c r="FW57" s="550">
        <f t="shared" si="130"/>
        <v>0</v>
      </c>
      <c r="FX57" s="353">
        <f t="shared" si="100"/>
        <v>0</v>
      </c>
      <c r="FY57" s="319">
        <f t="shared" si="31"/>
        <v>0</v>
      </c>
    </row>
    <row r="58" spans="1:181" s="117" customFormat="1" x14ac:dyDescent="0.55000000000000004">
      <c r="A58" s="303">
        <v>0</v>
      </c>
      <c r="B58" s="303" t="s">
        <v>310</v>
      </c>
      <c r="C58" s="303" t="s">
        <v>310</v>
      </c>
      <c r="D58" s="277" t="s">
        <v>306</v>
      </c>
      <c r="E58" s="278"/>
      <c r="F58" s="299"/>
      <c r="G58" s="299">
        <f ca="1">SUBTOTAL(2,$D$59:$D$67)</f>
        <v>8</v>
      </c>
      <c r="H58" s="300" t="s">
        <v>4</v>
      </c>
      <c r="I58" s="294"/>
      <c r="J58" s="290"/>
      <c r="K58" s="547">
        <f>SUM(K59:K67)</f>
        <v>1</v>
      </c>
      <c r="L58" s="547">
        <f t="shared" ref="L58:AJ58" si="132">SUM(L59:L67)</f>
        <v>0</v>
      </c>
      <c r="M58" s="547">
        <f t="shared" si="132"/>
        <v>317</v>
      </c>
      <c r="N58" s="547">
        <f t="shared" si="132"/>
        <v>0</v>
      </c>
      <c r="O58" s="547">
        <f t="shared" si="132"/>
        <v>50</v>
      </c>
      <c r="P58" s="547">
        <f t="shared" si="132"/>
        <v>0</v>
      </c>
      <c r="Q58" s="547">
        <f t="shared" si="132"/>
        <v>180</v>
      </c>
      <c r="R58" s="547">
        <f t="shared" si="132"/>
        <v>0</v>
      </c>
      <c r="S58" s="547">
        <f t="shared" si="132"/>
        <v>0</v>
      </c>
      <c r="T58" s="547">
        <f t="shared" si="132"/>
        <v>0</v>
      </c>
      <c r="U58" s="547">
        <f t="shared" si="132"/>
        <v>0</v>
      </c>
      <c r="V58" s="547">
        <f t="shared" si="132"/>
        <v>0</v>
      </c>
      <c r="W58" s="547">
        <f t="shared" si="132"/>
        <v>0</v>
      </c>
      <c r="X58" s="547">
        <f t="shared" si="132"/>
        <v>0</v>
      </c>
      <c r="Y58" s="547">
        <f t="shared" si="132"/>
        <v>0</v>
      </c>
      <c r="Z58" s="547">
        <f t="shared" si="132"/>
        <v>0</v>
      </c>
      <c r="AA58" s="547">
        <f t="shared" si="132"/>
        <v>0</v>
      </c>
      <c r="AB58" s="547">
        <f t="shared" si="132"/>
        <v>0</v>
      </c>
      <c r="AC58" s="547">
        <f t="shared" si="132"/>
        <v>0</v>
      </c>
      <c r="AD58" s="547">
        <f t="shared" si="132"/>
        <v>0</v>
      </c>
      <c r="AE58" s="547">
        <f t="shared" si="132"/>
        <v>0</v>
      </c>
      <c r="AF58" s="547">
        <f t="shared" si="132"/>
        <v>0</v>
      </c>
      <c r="AG58" s="547">
        <f t="shared" si="132"/>
        <v>0</v>
      </c>
      <c r="AH58" s="547">
        <f t="shared" si="132"/>
        <v>0</v>
      </c>
      <c r="AI58" s="547">
        <f t="shared" si="132"/>
        <v>0</v>
      </c>
      <c r="AJ58" s="547">
        <f t="shared" si="132"/>
        <v>0</v>
      </c>
      <c r="AK58" s="547">
        <f t="shared" ref="AK58:CF58" si="133">SUM(AK59:AK67)</f>
        <v>548</v>
      </c>
      <c r="AL58" s="547">
        <f t="shared" si="133"/>
        <v>3201.86</v>
      </c>
      <c r="AM58" s="547">
        <f t="shared" si="133"/>
        <v>1064.79</v>
      </c>
      <c r="AN58" s="547">
        <f t="shared" si="133"/>
        <v>1650.19</v>
      </c>
      <c r="AO58" s="547">
        <f t="shared" si="133"/>
        <v>624.15</v>
      </c>
      <c r="AP58" s="547">
        <f t="shared" si="133"/>
        <v>196.85</v>
      </c>
      <c r="AQ58" s="547">
        <f t="shared" si="133"/>
        <v>0</v>
      </c>
      <c r="AR58" s="547">
        <f t="shared" si="133"/>
        <v>0</v>
      </c>
      <c r="AS58" s="547">
        <f t="shared" ref="AS58" si="134">SUM(AS59:AS67)</f>
        <v>6737.84</v>
      </c>
      <c r="AT58" s="547">
        <f t="shared" si="133"/>
        <v>180.75</v>
      </c>
      <c r="AU58" s="547">
        <f t="shared" si="133"/>
        <v>209</v>
      </c>
      <c r="AV58" s="547">
        <f t="shared" si="133"/>
        <v>18</v>
      </c>
      <c r="AW58" s="547">
        <f t="shared" si="133"/>
        <v>62</v>
      </c>
      <c r="AX58" s="547">
        <f t="shared" si="133"/>
        <v>75</v>
      </c>
      <c r="AY58" s="547">
        <f t="shared" si="133"/>
        <v>0</v>
      </c>
      <c r="AZ58" s="547">
        <f t="shared" si="133"/>
        <v>0</v>
      </c>
      <c r="BA58" s="547">
        <f t="shared" si="133"/>
        <v>3</v>
      </c>
      <c r="BB58" s="547">
        <f t="shared" si="133"/>
        <v>972.25</v>
      </c>
      <c r="BC58" s="547">
        <f t="shared" si="133"/>
        <v>0</v>
      </c>
      <c r="BD58" s="547">
        <f t="shared" si="133"/>
        <v>1520</v>
      </c>
      <c r="BE58" s="547">
        <f t="shared" ref="BE58:BK58" si="135">SUM(BE59:BE67)</f>
        <v>3</v>
      </c>
      <c r="BF58" s="547">
        <f t="shared" si="135"/>
        <v>323</v>
      </c>
      <c r="BG58" s="547">
        <f t="shared" si="135"/>
        <v>182</v>
      </c>
      <c r="BH58" s="547">
        <f t="shared" si="135"/>
        <v>0</v>
      </c>
      <c r="BI58" s="547">
        <f t="shared" si="135"/>
        <v>102</v>
      </c>
      <c r="BJ58" s="547">
        <f t="shared" si="135"/>
        <v>5</v>
      </c>
      <c r="BK58" s="547">
        <f t="shared" si="135"/>
        <v>615</v>
      </c>
      <c r="BL58" s="547">
        <f t="shared" ref="BL58:BS58" si="136">SUM(BL59:BL67)</f>
        <v>0</v>
      </c>
      <c r="BM58" s="547">
        <f t="shared" si="136"/>
        <v>0</v>
      </c>
      <c r="BN58" s="547"/>
      <c r="BO58" s="547">
        <f t="shared" ca="1" si="136"/>
        <v>0</v>
      </c>
      <c r="BP58" s="547">
        <f t="shared" si="136"/>
        <v>0</v>
      </c>
      <c r="BQ58" s="547">
        <f t="shared" si="136"/>
        <v>0</v>
      </c>
      <c r="BR58" s="547">
        <f t="shared" si="136"/>
        <v>0</v>
      </c>
      <c r="BS58" s="547">
        <f t="shared" ca="1" si="136"/>
        <v>0</v>
      </c>
      <c r="BT58" s="547">
        <f t="shared" si="133"/>
        <v>867.75</v>
      </c>
      <c r="BU58" s="548">
        <f t="shared" si="133"/>
        <v>0</v>
      </c>
      <c r="BV58" s="547">
        <f t="shared" si="133"/>
        <v>9833</v>
      </c>
      <c r="BW58" s="547">
        <f t="shared" si="133"/>
        <v>0</v>
      </c>
      <c r="BX58" s="547">
        <f t="shared" si="133"/>
        <v>0</v>
      </c>
      <c r="BY58" s="547">
        <f t="shared" si="133"/>
        <v>0</v>
      </c>
      <c r="BZ58" s="547">
        <f t="shared" si="133"/>
        <v>0</v>
      </c>
      <c r="CA58" s="547">
        <f t="shared" si="133"/>
        <v>0</v>
      </c>
      <c r="CB58" s="547">
        <f t="shared" si="133"/>
        <v>107.05</v>
      </c>
      <c r="CC58" s="547"/>
      <c r="CD58" s="547">
        <f t="shared" si="133"/>
        <v>613.75</v>
      </c>
      <c r="CE58" s="547">
        <f>SUM(CE59:CE67)</f>
        <v>175126.25</v>
      </c>
      <c r="CF58" s="547">
        <f t="shared" si="133"/>
        <v>186547.8</v>
      </c>
      <c r="CG58" s="547">
        <f t="shared" ref="CG58:CV58" si="137">SUM(CG59:CG67)</f>
        <v>6</v>
      </c>
      <c r="CH58" s="547">
        <f t="shared" si="137"/>
        <v>0</v>
      </c>
      <c r="CI58" s="547">
        <f t="shared" si="137"/>
        <v>0</v>
      </c>
      <c r="CJ58" s="547">
        <f t="shared" si="137"/>
        <v>0</v>
      </c>
      <c r="CK58" s="547">
        <f t="shared" si="137"/>
        <v>0</v>
      </c>
      <c r="CL58" s="547">
        <f t="shared" si="137"/>
        <v>0</v>
      </c>
      <c r="CM58" s="547">
        <f t="shared" si="137"/>
        <v>0</v>
      </c>
      <c r="CN58" s="547">
        <f t="shared" si="137"/>
        <v>0</v>
      </c>
      <c r="CO58" s="547">
        <f t="shared" si="137"/>
        <v>0</v>
      </c>
      <c r="CP58" s="547">
        <f t="shared" si="137"/>
        <v>0</v>
      </c>
      <c r="CQ58" s="547">
        <f t="shared" si="137"/>
        <v>0</v>
      </c>
      <c r="CR58" s="547">
        <f t="shared" si="137"/>
        <v>0</v>
      </c>
      <c r="CS58" s="547">
        <f t="shared" si="137"/>
        <v>0</v>
      </c>
      <c r="CT58" s="547">
        <f t="shared" si="137"/>
        <v>0</v>
      </c>
      <c r="CU58" s="547">
        <f t="shared" si="137"/>
        <v>0</v>
      </c>
      <c r="CV58" s="547">
        <f t="shared" si="137"/>
        <v>6</v>
      </c>
      <c r="CW58" s="547">
        <f t="shared" ref="CW58:DL58" si="138">SUM(CW59:CW67)</f>
        <v>0</v>
      </c>
      <c r="CX58" s="547">
        <f t="shared" si="138"/>
        <v>8</v>
      </c>
      <c r="CY58" s="547">
        <f t="shared" si="138"/>
        <v>0</v>
      </c>
      <c r="CZ58" s="547">
        <f t="shared" si="138"/>
        <v>0</v>
      </c>
      <c r="DA58" s="547">
        <f t="shared" si="138"/>
        <v>0</v>
      </c>
      <c r="DB58" s="547">
        <f t="shared" si="138"/>
        <v>0</v>
      </c>
      <c r="DC58" s="547">
        <f t="shared" si="138"/>
        <v>0</v>
      </c>
      <c r="DD58" s="547">
        <f t="shared" si="138"/>
        <v>0</v>
      </c>
      <c r="DE58" s="547">
        <f t="shared" si="138"/>
        <v>0</v>
      </c>
      <c r="DF58" s="547">
        <f t="shared" si="138"/>
        <v>8</v>
      </c>
      <c r="DG58" s="547">
        <f t="shared" si="138"/>
        <v>38</v>
      </c>
      <c r="DH58" s="547">
        <f t="shared" si="138"/>
        <v>0</v>
      </c>
      <c r="DI58" s="547">
        <f t="shared" ref="DI58:DJ58" si="139">SUM(DI59:DI67)</f>
        <v>0</v>
      </c>
      <c r="DJ58" s="547">
        <f t="shared" si="139"/>
        <v>0</v>
      </c>
      <c r="DK58" s="547">
        <f t="shared" si="138"/>
        <v>0</v>
      </c>
      <c r="DL58" s="547">
        <f t="shared" si="138"/>
        <v>38</v>
      </c>
      <c r="DM58" s="547">
        <f t="shared" ref="DM58:DP58" si="140">SUM(DM59:DM67)</f>
        <v>0</v>
      </c>
      <c r="DN58" s="547">
        <f t="shared" ref="DN58:DO58" si="141">SUM(DN59:DN67)</f>
        <v>0</v>
      </c>
      <c r="DO58" s="547">
        <f t="shared" si="141"/>
        <v>0</v>
      </c>
      <c r="DP58" s="547">
        <f t="shared" si="140"/>
        <v>0</v>
      </c>
      <c r="DQ58" s="547">
        <f t="shared" ref="DQ58:DR58" si="142">SUM(DQ59:DQ67)</f>
        <v>0</v>
      </c>
      <c r="DR58" s="547">
        <f t="shared" si="142"/>
        <v>0</v>
      </c>
      <c r="DS58" s="547">
        <f t="shared" ref="DS58:EQ58" si="143">SUM(DS59:DS67)</f>
        <v>0</v>
      </c>
      <c r="DT58" s="547">
        <f t="shared" si="143"/>
        <v>0</v>
      </c>
      <c r="DU58" s="547">
        <f t="shared" si="143"/>
        <v>276</v>
      </c>
      <c r="DV58" s="547">
        <f t="shared" si="143"/>
        <v>123.5</v>
      </c>
      <c r="DW58" s="547">
        <f t="shared" si="143"/>
        <v>391</v>
      </c>
      <c r="DX58" s="547">
        <f t="shared" si="143"/>
        <v>131.5</v>
      </c>
      <c r="DY58" s="547">
        <f t="shared" si="143"/>
        <v>583</v>
      </c>
      <c r="DZ58" s="547">
        <f t="shared" si="143"/>
        <v>0</v>
      </c>
      <c r="EA58" s="547">
        <f t="shared" si="143"/>
        <v>263</v>
      </c>
      <c r="EB58" s="547">
        <f t="shared" si="143"/>
        <v>0</v>
      </c>
      <c r="EC58" s="547">
        <f t="shared" si="143"/>
        <v>2206.25</v>
      </c>
      <c r="ED58" s="547">
        <f t="shared" si="143"/>
        <v>63</v>
      </c>
      <c r="EE58" s="547">
        <f t="shared" si="143"/>
        <v>0</v>
      </c>
      <c r="EF58" s="547">
        <f t="shared" si="143"/>
        <v>10</v>
      </c>
      <c r="EG58" s="547">
        <f t="shared" si="143"/>
        <v>99</v>
      </c>
      <c r="EH58" s="547">
        <f t="shared" si="143"/>
        <v>291.5</v>
      </c>
      <c r="EI58" s="547">
        <f t="shared" si="143"/>
        <v>0</v>
      </c>
      <c r="EJ58" s="547">
        <f t="shared" si="143"/>
        <v>624.5</v>
      </c>
      <c r="EK58" s="547">
        <f t="shared" si="143"/>
        <v>41</v>
      </c>
      <c r="EL58" s="547">
        <f t="shared" ca="1" si="143"/>
        <v>0</v>
      </c>
      <c r="EM58" s="547">
        <f t="shared" si="143"/>
        <v>314</v>
      </c>
      <c r="EN58" s="547">
        <f t="shared" si="143"/>
        <v>260</v>
      </c>
      <c r="EO58" s="547">
        <f t="shared" si="143"/>
        <v>116</v>
      </c>
      <c r="EP58" s="547">
        <f t="shared" si="143"/>
        <v>12</v>
      </c>
      <c r="EQ58" s="547">
        <f t="shared" ca="1" si="143"/>
        <v>5805.25</v>
      </c>
      <c r="ER58" s="547">
        <f t="shared" ref="ER58:FA58" si="144">SUM(ER59:ER67)</f>
        <v>0</v>
      </c>
      <c r="ES58" s="547">
        <f t="shared" si="144"/>
        <v>0</v>
      </c>
      <c r="ET58" s="547">
        <f t="shared" si="144"/>
        <v>36</v>
      </c>
      <c r="EU58" s="547">
        <f t="shared" si="144"/>
        <v>213.75</v>
      </c>
      <c r="EV58" s="547">
        <f t="shared" si="144"/>
        <v>123</v>
      </c>
      <c r="EW58" s="547">
        <f t="shared" si="144"/>
        <v>0</v>
      </c>
      <c r="EX58" s="547">
        <f t="shared" si="144"/>
        <v>0</v>
      </c>
      <c r="EY58" s="547">
        <f t="shared" si="144"/>
        <v>0</v>
      </c>
      <c r="EZ58" s="547">
        <f t="shared" si="144"/>
        <v>284</v>
      </c>
      <c r="FA58" s="547">
        <f t="shared" si="144"/>
        <v>656.75</v>
      </c>
      <c r="FB58" s="547">
        <f t="shared" ref="FB58:FW58" si="145">SUM(FB59:FB67)</f>
        <v>115</v>
      </c>
      <c r="FC58" s="547">
        <f t="shared" si="145"/>
        <v>295</v>
      </c>
      <c r="FD58" s="547">
        <f t="shared" si="145"/>
        <v>200</v>
      </c>
      <c r="FE58" s="547">
        <f t="shared" si="145"/>
        <v>0</v>
      </c>
      <c r="FF58" s="547">
        <f t="shared" si="145"/>
        <v>0</v>
      </c>
      <c r="FG58" s="547">
        <f t="shared" si="145"/>
        <v>540.75</v>
      </c>
      <c r="FH58" s="547">
        <f t="shared" si="145"/>
        <v>0</v>
      </c>
      <c r="FI58" s="547">
        <f t="shared" si="145"/>
        <v>0</v>
      </c>
      <c r="FJ58" s="547">
        <f t="shared" si="145"/>
        <v>229</v>
      </c>
      <c r="FK58" s="547">
        <f t="shared" si="145"/>
        <v>1379.75</v>
      </c>
      <c r="FL58" s="547">
        <f t="shared" si="145"/>
        <v>202</v>
      </c>
      <c r="FM58" s="547">
        <f t="shared" si="145"/>
        <v>32.5</v>
      </c>
      <c r="FN58" s="547">
        <f t="shared" si="145"/>
        <v>182</v>
      </c>
      <c r="FO58" s="547">
        <f t="shared" si="145"/>
        <v>25</v>
      </c>
      <c r="FP58" s="547">
        <f t="shared" si="145"/>
        <v>47.25</v>
      </c>
      <c r="FQ58" s="547">
        <f t="shared" si="145"/>
        <v>30.25</v>
      </c>
      <c r="FR58" s="547">
        <f t="shared" si="145"/>
        <v>0</v>
      </c>
      <c r="FS58" s="547">
        <f t="shared" si="145"/>
        <v>0</v>
      </c>
      <c r="FT58" s="547">
        <f t="shared" si="145"/>
        <v>0</v>
      </c>
      <c r="FU58" s="547">
        <f t="shared" si="145"/>
        <v>6.75</v>
      </c>
      <c r="FV58" s="547">
        <f t="shared" si="145"/>
        <v>525.75</v>
      </c>
      <c r="FW58" s="547">
        <f t="shared" ca="1" si="145"/>
        <v>204388.14</v>
      </c>
      <c r="FX58" s="353">
        <f t="shared" ca="1" si="100"/>
        <v>204388.13999999998</v>
      </c>
      <c r="FY58" s="319">
        <f t="shared" ca="1" si="31"/>
        <v>0</v>
      </c>
    </row>
    <row r="59" spans="1:181" s="110" customFormat="1" x14ac:dyDescent="0.55000000000000004">
      <c r="A59" s="303">
        <v>0</v>
      </c>
      <c r="B59" s="303">
        <f t="shared" ref="B59:B67" ca="1" si="146">IF(FW59&gt;0,1,"")</f>
        <v>1</v>
      </c>
      <c r="C59" s="303">
        <f ca="1">IF(B59=1,SUBTOTAL(2,$B$59:B59),"")</f>
        <v>1</v>
      </c>
      <c r="D59" s="279">
        <f t="shared" ref="D59:D92" ca="1" si="147">C59</f>
        <v>1</v>
      </c>
      <c r="E59" s="280" t="s">
        <v>164</v>
      </c>
      <c r="F59" s="295"/>
      <c r="G59" s="295"/>
      <c r="H59" s="295"/>
      <c r="I59" s="295"/>
      <c r="J59" s="292"/>
      <c r="K59" s="549">
        <f>SUMIF(หนอนห่อใบข้าว!$B$5:$B$76,ทดสอบ!$E59,หนอนห่อใบข้าว!$G$5:$G$76)</f>
        <v>0</v>
      </c>
      <c r="L59" s="549">
        <f>SUMIF(เพลี้ยกระโดดหลังขาว!$B$5:$B$76,ทดสอบ!$E59,เพลี้ยกระโดดหลังขาว!$G$5:$G$76)</f>
        <v>0</v>
      </c>
      <c r="M59" s="549">
        <f>SUMIF(โรคไหม้ข้าว!$B$5:$B$76,ทดสอบ!$E59,โรคไหม้ข้าว!$G$5:$G$76)</f>
        <v>0</v>
      </c>
      <c r="N59" s="549">
        <f>SUMIF(แมลงหวี่ขาว!$B$5:$B$76,ทดสอบ!$E59,แมลงหวี่ขาว!$G$5:$G$76)</f>
        <v>0</v>
      </c>
      <c r="O59" s="549">
        <f>SUMIF(เพลี้ยกระโดดสีน้ำตาล!$B$5:$B$77,ทดสอบ!$E59,เพลี้ยกระโดดสีน้ำตาล!$G$5:$G$77)</f>
        <v>0</v>
      </c>
      <c r="P59" s="549">
        <f>SUMIF(แมลงสิง!$B$5:$B$81,ทดสอบ!$E59,แมลงสิง!$G$5:$G$81)</f>
        <v>0</v>
      </c>
      <c r="Q59" s="549">
        <f>SUMIF(เพลี้ยไฟ!$B$5:$B$76,ทดสอบ!$E59,เพลี้ยไฟ!$G$5:$G$76)</f>
        <v>0</v>
      </c>
      <c r="R59" s="549">
        <f>SUMIF(แมลงดำหนาม1!$B$5:$B$81,ทดสอบ!$E59,แมลงดำหนาม1!$G$5:$G$81)</f>
        <v>0</v>
      </c>
      <c r="S59" s="549">
        <f>SUMIF(โรคขอบใบแห้ง!$B$5:$B$78,ทดสอบ!$E59,โรคขอบใบแห้ง!$G$5:$G$78)</f>
        <v>0</v>
      </c>
      <c r="T59" s="549">
        <f>SUMIF(โรคกาบใบแห้ง!$B$5:$B$81,ทดสอบ!$E59,โรคกาบใบแห้ง!$G$5:$G$81)</f>
        <v>0</v>
      </c>
      <c r="U59" s="549">
        <f>SUMIF(โรคใบจุดสีน้ำตาล!$B$5:$B$77,ทดสอบ!$E59,โรคใบจุดสีน้ำตาล!$G$5:$G$77)</f>
        <v>0</v>
      </c>
      <c r="V59" s="549">
        <f>SUMIF(หนอนกระทู้กล้า!$B$5:$B$76,ทดสอบ!$E59,หนอนกระทู้กล้า!$G$5:$G$76)</f>
        <v>0</v>
      </c>
      <c r="W59" s="549">
        <f>SUMIF(โรคใบขีดโปร่งแสง!$B$5:$B$81,ทดสอบ!$E59,โรคใบขีดโปร่งแสง!$G$5:$G$81)</f>
        <v>0</v>
      </c>
      <c r="X59" s="549">
        <f>SUMIF(โรคใบขีดสีน้ำตาล!$B$5:$B$77,ทดสอบ!$E59,โรคใบขีดสีน้ำตาล!$G$5:$G$77)</f>
        <v>0</v>
      </c>
      <c r="Y59" s="549">
        <f>SUMIF(หนอนกัดใบข้าว!$B$5:$B$81,ทดสอบ!$E59,หนอนกัดใบข้าว!$G$5:$G$81)</f>
        <v>0</v>
      </c>
      <c r="Z59" s="549">
        <f>SUMIF(แมลงหล่า!$B$5:$B$81,ทดสอบ!$E59,แมลงหล่า!$G$5:$G$81)</f>
        <v>0</v>
      </c>
      <c r="AA59" s="549">
        <f>SUMIF(แมลงบั่ว!$B$5:$B$77,ทดสอบ!$E59,แมลงบั่ว!$G$5:$G$77)</f>
        <v>0</v>
      </c>
      <c r="AB59" s="549">
        <f>SUMIF(โรคเมล็ดด่าง!$B$5:$B$81,ทดสอบ!$E59,โรคเมล็ดด่าง!$G$5:$G$81)</f>
        <v>0</v>
      </c>
      <c r="AC59" s="549">
        <f>SUMIF(ด้วงดำ!$B$5:$B$81,ทดสอบ!$E59,ด้วงดำ!$G$5:$G$81)</f>
        <v>0</v>
      </c>
      <c r="AD59" s="549">
        <f>SUMIF(ตั๊กแตนหนวดสั้น!$B$5:$B$81,ทดสอบ!$E59,ตั๊กแตนหนวดสั้น!$G$5:$G$81)</f>
        <v>0</v>
      </c>
      <c r="AE59" s="549">
        <f>SUMIF(หนอนกอข้าว!$B$5:$B$77,ทดสอบ!$E59,หนอนกอข้าว!$G$5:$G$77)</f>
        <v>0</v>
      </c>
      <c r="AF59" s="549">
        <f>SUMIF(หนอนกระทู้ข้าว!$B$5:$B$81,ทดสอบ!$E59,หนอนกระทู้ข้าว!$G$5:$G$81)</f>
        <v>0</v>
      </c>
      <c r="AG59" s="549">
        <f>SUMIF(โรคกาบใบเน่า!$B$5:$B$81,ทดสอบ!$E59,โรคกาบใบเน่า!$G$5:$G$81)</f>
        <v>0</v>
      </c>
      <c r="AH59" s="549">
        <f>SUMIF(เพลี้ยจั๊กจั่นสีเขียว!$B$5:$B$80,ทดสอบ!$E59,เพลี้ยจั๊กจั่นสีเขียว!$G$5:$G$80)</f>
        <v>0</v>
      </c>
      <c r="AI59" s="549">
        <f>SUMIF(หอยเชอรี่!$B$5:$B$81,ทดสอบ!$E59,หอยเชอรี่!$G$5:$G$81)</f>
        <v>0</v>
      </c>
      <c r="AJ59" s="549">
        <f>SUMIF(โรคใบสีส้ม!$B$5:$B$77,ทดสอบ!$E59,โรคใบสีส้ม!$G$5:$G$77)</f>
        <v>0</v>
      </c>
      <c r="AK59" s="563">
        <f t="shared" ref="AK59:AK67" si="148">SUBTOTAL(9,K59:AJ59)</f>
        <v>0</v>
      </c>
      <c r="AL59" s="549">
        <f>SUMIF(หนอนหัวดำ!$B$6:$B$75,ทดสอบ!$E59,หนอนหัวดำ!$M$6:$M$75)</f>
        <v>42.36</v>
      </c>
      <c r="AM59" s="517">
        <f>SUMIF(แมลงดำหนาม!$B$6:$B$75,ทดสอบ!$E59,แมลงดำหนาม!$M$6:$M$75)</f>
        <v>26.540000000000003</v>
      </c>
      <c r="AN59" s="549">
        <f>SUMIF('ด้วงแรด มะพร้าว'!$B$6:$B$75,ทดสอบ!$E59,'ด้วงแรด มะพร้าว'!$I$6:$I$75)</f>
        <v>30.439999999999998</v>
      </c>
      <c r="AO59" s="549">
        <f>SUMIF(ด้วงงวง!$B$6:$B$75,ทดสอบ!$E59,ด้วงงวง!$I$6:$I$75)</f>
        <v>13.9</v>
      </c>
      <c r="AP59" s="549">
        <f>SUMIF(ไรสี่ขามะพร้าว!$B$6:$B$75,ทดสอบ!$E59,ไรสี่ขามะพร้าว!$I$6:$I$75)</f>
        <v>33.6</v>
      </c>
      <c r="AQ59" s="549">
        <f>SUMIF(หนอนพาราซา!$C$6:$C$67,ทดสอบ!$E59,หนอนพาราซา!$J$6:$J$67)</f>
        <v>0</v>
      </c>
      <c r="AR59" s="549">
        <f>SUMIF(หนอนกินใบมะพร้าว!$C$6:$C$67,ทดสอบ!$E59,หนอนกินใบมะพร้าว!$J$6:$J$67)</f>
        <v>0</v>
      </c>
      <c r="AS59" s="565">
        <f t="shared" si="86"/>
        <v>146.84</v>
      </c>
      <c r="AT59" s="549">
        <f>SUMIF('ด้วงแรด ปาล์ม'!$B$5:$B$73,ทดสอบ!$E59,'ด้วงแรด ปาล์ม'!$F$5:$F$73)</f>
        <v>2.5</v>
      </c>
      <c r="AU59" s="549">
        <f>SUMIF(หนอนปลอกเล็ก!$B$5:$B$73,ทดสอบ!$E59,หนอนปลอกเล็ก!$F$5:$F$73)</f>
        <v>0</v>
      </c>
      <c r="AV59" s="549">
        <f>SUMIF(ด้วงกุหลาบ!$B$5:$B$73,ทดสอบ!$E59,ด้วงกุหลาบ!$F$5:$F$73)</f>
        <v>2</v>
      </c>
      <c r="AW59" s="549">
        <f>SUMIF(โรคทะลายเน่า!$B$5:$B$73,ทดสอบ!$E59,โรคทะลายเน่า!$F$5:$F$73)</f>
        <v>0</v>
      </c>
      <c r="AX59" s="549">
        <f>SUMIF(โรคลำต้นเน่า!$B$5:$B$73,ทดสอบ!$E59,โรคลำต้นเน่า!$F$5:$F$73)</f>
        <v>1</v>
      </c>
      <c r="AY59" s="549">
        <f>SUMIF('โรคใบจุด ปาล์ม'!$B$5:$B$73,ทดสอบ!$E59,'โรคใบจุด ปาล์ม'!$F$5:$F$73)</f>
        <v>0</v>
      </c>
      <c r="AZ59" s="549">
        <f>SUMIF(โรคก้านทางใบเน่า!$C$5:$C$71,ทดสอบ!$E59,โรคก้านทางใบเน่า!$G$5:$G$71)</f>
        <v>0</v>
      </c>
      <c r="BA59" s="549">
        <f>SUMIF(หนอนหน้าแมว!$B$5:$B$73,ทดสอบ!$E59,หนอนหน้าแมว!$F$5:$F$73)</f>
        <v>0</v>
      </c>
      <c r="BB59" s="551">
        <f>SUMIF('หนอนหัวดำ ปาล์ม'!$B$5:$B$73,ทดสอบ!$E59,'หนอนหัวดำ ปาล์ม'!$F$5:$F$73)</f>
        <v>2.5</v>
      </c>
      <c r="BC59" s="549">
        <f>SUMIF('โรคใบจุดสาหร่าย ปาล์ม'!$B$5:$B$73,ทดสอบ!$E59,'โรคใบจุดสาหร่าย ปาล์ม'!$F$5:$F$73)</f>
        <v>0</v>
      </c>
      <c r="BD59" s="567">
        <f t="shared" ref="BD59:BD67" si="149">SUBTOTAL(9,AT59:BC59)</f>
        <v>8</v>
      </c>
      <c r="BE59" s="549">
        <f>SUMIF(โรครากขาว!$B$5:$B$72,ทดสอบ!$E59,โรครากขาว!$F$5:$F$72)</f>
        <v>0</v>
      </c>
      <c r="BF59" s="549">
        <f>SUMIF(โรคใบร่วงยางพาราชนิดใหม่!$B$5:$B$72,ทดสอบ!$E59,โรคใบร่วงยางพาราชนิดใหม่!$F$5:$F$72)</f>
        <v>0</v>
      </c>
      <c r="BG59" s="549">
        <f>SUMIF(โรคใบร่วงยางพารา!$B$5:$B$72,ทดสอบ!$E59,โรคใบร่วงยางพารา!$F$5:$F$72)</f>
        <v>17</v>
      </c>
      <c r="BH59" s="549">
        <f>SUMIF(โรคราแป้งยางพารา!$B$5:$B$72,ทดสอบ!$E59,โรคราแป้งยางพารา!$F$5:$F$72)</f>
        <v>0</v>
      </c>
      <c r="BI59" s="551">
        <f>SUMIF(โรคเส้นดำยางพารา!$B$5:$B$72,ทดสอบ!$E59,โรคเส้นดำยางพารา!$F$5:$F$72)</f>
        <v>100</v>
      </c>
      <c r="BJ59" s="549">
        <f>SUMIF(โรคหน้ายางแห้ง!$B$5:$B$72,ทดสอบ!$E59,โรคหน้ายางแห้ง!$F$5:$F$72)</f>
        <v>0</v>
      </c>
      <c r="BK59" s="568">
        <f t="shared" ref="BK59:BK67" si="150">SUBTOTAL(9,BE59:BJ59)</f>
        <v>117</v>
      </c>
      <c r="BL59" s="549">
        <f>SUMIF(โรคราสนิม!$C$5:$C$64,ทดสอบ!$E59,โรคราสนิม!$G$5:$G$64)</f>
        <v>0</v>
      </c>
      <c r="BM59" s="549">
        <f>SUMIF(หนอนกาแฟสีแดง!$C$5:$C$64,ทดสอบ!$E59,หนอนกาแฟสีแดง!$G$5:$G$64)</f>
        <v>0</v>
      </c>
      <c r="BN59" s="549">
        <v>0</v>
      </c>
      <c r="BO59" s="549">
        <f ca="1">SUMIF(หนอนเจาะกิ่งลำต้น!$C$5:$C513,ทดสอบ!$E59,หนอนเจาะกิ่งลำต้น!$G$5:$G$64)</f>
        <v>0</v>
      </c>
      <c r="BP59" s="551">
        <f>SUMIF(มอดเจาะเมล็ดกาแฟ!$C$5:$C$64,ทดสอบ!$E59,มอดเจาะเมล็ดกาแฟ!$G$5:$G$64)</f>
        <v>0</v>
      </c>
      <c r="BQ59" s="549">
        <f>SUMIF('ด้วงหนวดยาว (กาแฟ)'!$C$5:$C$64,ทดสอบ!$E59,'ด้วงหนวดยาว (กาแฟ)'!$G$5:$G$64)</f>
        <v>0</v>
      </c>
      <c r="BR59" s="549">
        <f>SUMIF(มอดเจาะผลกาแฟ!$C$5:$C$64,ทดสอบ!$E59,มอดเจาะผลกาแฟ!$G$5:$G$64)</f>
        <v>0</v>
      </c>
      <c r="BS59" s="570">
        <f t="shared" ref="BS59:BS67" ca="1" si="151">SUBTOTAL(9,BL59:BR59)</f>
        <v>0</v>
      </c>
      <c r="BT59" s="549">
        <f>SUMIF(เพลี้ยแป้งมัน!$B$5:$B$59,ทดสอบ!$E59,เพลี้ยแป้งมัน!$H$5:$H$59)</f>
        <v>6.75</v>
      </c>
      <c r="BU59" s="551">
        <f>SUMIF('โรคใบไหม้ (มัน)'!$B$5:$B$58,ทดสอบ!$E59,'โรคใบไหม้ (มัน)'!$H$5:$H$58)</f>
        <v>0</v>
      </c>
      <c r="BV59" s="549">
        <f>SUMIF(ไรแดง!$B$5:$B$59,ทดสอบ!$E59,ไรแดง!$H$5:$H$59)</f>
        <v>0</v>
      </c>
      <c r="BW59" s="549"/>
      <c r="BX59" s="549"/>
      <c r="BY59" s="549"/>
      <c r="BZ59" s="549"/>
      <c r="CA59" s="549"/>
      <c r="CB59" s="549">
        <f>SUMIF(โรคโคนเน่าหัวเน่า!$B$5:$B$59,ทดสอบ!$E59,โรคโคนเน่าหัวเน่า!$H$5:$H$59)</f>
        <v>0</v>
      </c>
      <c r="CC59" s="549"/>
      <c r="CD59" s="549">
        <f>SUMIF(โรคพุ่มแจ้!$B$5:$B$58,ทดสอบ!$E59,โรคพุ่มแจ้!$H$5:$H$58)</f>
        <v>5.25</v>
      </c>
      <c r="CE59" s="549">
        <f>SUMIF(โรคใบด่างมันสำปะหลัง!$B$5:$B$59,ทดสอบ!$E59,โรคใบด่างมันสำปะหลัง!$H$5:$H$59)</f>
        <v>18.25</v>
      </c>
      <c r="CF59" s="563">
        <f t="shared" ref="CF59:CF67" si="152">SUBTOTAL(9,BT59:CE59)</f>
        <v>30.25</v>
      </c>
      <c r="CG59" s="549">
        <f>SUMIF(หนอนกออ้อย!$B$5:$B$48,ทดสอบ!$E59,หนอนกออ้อย!$G$5:$G$48)</f>
        <v>0</v>
      </c>
      <c r="CH59" s="549">
        <f>SUMIF('ด้วงหนวดยาว อ้อย'!$B$5:$B$48,ทดสอบ!$E59,'ด้วงหนวดยาว อ้อย'!$G$5:$G$48)</f>
        <v>0</v>
      </c>
      <c r="CI59" s="517"/>
      <c r="CJ59" s="517"/>
      <c r="CK59" s="517"/>
      <c r="CL59" s="517"/>
      <c r="CM59" s="517"/>
      <c r="CN59" s="517"/>
      <c r="CO59" s="517"/>
      <c r="CP59" s="517"/>
      <c r="CQ59" s="517"/>
      <c r="CR59" s="517"/>
      <c r="CS59" s="549">
        <f>SUMIF('โรคแส้ดำ อ้อย '!$B$5:$B$48,ทดสอบ!$E59,'โรคแส้ดำ อ้อย '!$G$5:$G$48)</f>
        <v>0</v>
      </c>
      <c r="CT59" s="549">
        <f>SUMIF('โรคใบขาว อ้อย'!$B$5:$B$48,ทดสอบ!$E59,'โรคใบขาว อ้อย'!$G$5:$G$48)</f>
        <v>0</v>
      </c>
      <c r="CU59" s="517"/>
      <c r="CV59" s="565">
        <f t="shared" ref="CV59:CV67" si="153">SUBTOTAL(9,CG59:CU59)</f>
        <v>0</v>
      </c>
      <c r="CW59" s="517"/>
      <c r="CX59" s="549">
        <f>SUMIF('หนอนกระทู้ข้าวโพดลายจุด (FAW)'!$B$5:$B$54,ทดสอบ!$E59,'หนอนกระทู้ข้าวโพดลายจุด (FAW)'!$F$5:$F$54)</f>
        <v>5</v>
      </c>
      <c r="CY59" s="549">
        <f>SUMIF(โรคฝักเน่า!$C$5:$C$57,ทดสอบ!$E59,โรคฝักเน่า!$G$5:$G$57)</f>
        <v>0</v>
      </c>
      <c r="CZ59" s="517"/>
      <c r="DA59" s="517"/>
      <c r="DB59" s="517"/>
      <c r="DC59" s="517"/>
      <c r="DD59" s="517"/>
      <c r="DE59" s="517"/>
      <c r="DF59" s="572">
        <f t="shared" ref="DF59:DF67" si="154">SUBTOTAL(9,CW59:DE59)</f>
        <v>5</v>
      </c>
      <c r="DG59" s="549">
        <f>SUMIF(โรคเหี่ยว!$B$5:$B$65,ทดสอบ!$E59,โรคเหี่ยว!$E$5:$E$65)</f>
        <v>0</v>
      </c>
      <c r="DH59" s="517"/>
      <c r="DI59" s="517"/>
      <c r="DJ59" s="517"/>
      <c r="DK59" s="517"/>
      <c r="DL59" s="574">
        <f t="shared" ref="DL59:DL67" si="155">SUBTOTAL(9,DG59:DK59)</f>
        <v>0</v>
      </c>
      <c r="DM59" s="549"/>
      <c r="DN59" s="549"/>
      <c r="DO59" s="549"/>
      <c r="DP59" s="549"/>
      <c r="DQ59" s="549"/>
      <c r="DR59" s="550">
        <f t="shared" ref="DR59:DR67" si="156">SUBTOTAL(9,DM59:DQ59)</f>
        <v>0</v>
      </c>
      <c r="DS59" s="549"/>
      <c r="DT59" s="549"/>
      <c r="DU59" s="549">
        <f>SUMIF('เพลี้ยไฟ ทุเรียน'!$B$5:$B$81,ทดสอบ!$E59,'เพลี้ยไฟ ทุเรียน'!$F$5:$F$81)</f>
        <v>267</v>
      </c>
      <c r="DV59" s="549">
        <f>SUMIF('เพลี้ยแป้ง ทุเรียน'!$B$5:$B$81,ทดสอบ!$E59,'เพลี้ยแป้ง ทุเรียน'!$F$5:$F$81)</f>
        <v>71.5</v>
      </c>
      <c r="DW59" s="549">
        <f>SUMIF(เพลี้ยไก่แจ้ทุเรียน!$B$5:$B$81,ทดสอบ!$E59,เพลี้ยไก่แจ้ทุเรียน!$F$5:$F$81)</f>
        <v>305</v>
      </c>
      <c r="DX59" s="549">
        <f>SUMIF(เพลี้ยหอยเกล็ด!$B$5:$B$81,ทดสอบ!$E59,เพลี้ยหอยเกล็ด!$F$5:$F$81)</f>
        <v>74</v>
      </c>
      <c r="DY59" s="549">
        <f>SUMIF(เพลี้ยจั๊กจั่นฝอย!$B$5:$B$81,ทดสอบ!$E59,เพลี้ยจั๊กจั่นฝอย!$F$5:$F$81)</f>
        <v>319</v>
      </c>
      <c r="DZ59" s="549">
        <f>SUMIF(หนอนเจาะเมล็ดทุเรียน!$B$5:$B$81,ทดสอบ!$E59,หนอนเจาะเมล็ดทุเรียน!$F$5:$F$81)</f>
        <v>0</v>
      </c>
      <c r="EA59" s="549">
        <f>SUMIF(ไรแดงทุเรียน!$B$5:$B$81,ทดสอบ!$E59,ไรแดงทุเรียน!$F$5:$F$81)</f>
        <v>260</v>
      </c>
      <c r="EB59" s="549"/>
      <c r="EC59" s="549">
        <f>SUMIF(โรครากเน่าโคนเน่า!$B$5:$B$81,ทดสอบ!$E59,โรครากเน่าโคนเน่า!$F$5:$F$81)</f>
        <v>1504.25</v>
      </c>
      <c r="ED59" s="549">
        <f>SUMIF('โรคราดำ ทุเรียน'!$B$5:$B$81,ทดสอบ!$E59,'โรคราดำ ทุเรียน'!$F$5:$F$81)</f>
        <v>63</v>
      </c>
      <c r="EE59" s="549"/>
      <c r="EF59" s="549">
        <f>SUMIF(โรคผลเน่า!$B$6:$B$82,ทดสอบ!$E59,โรคผลเน่า!$F$6:$F$82)</f>
        <v>10</v>
      </c>
      <c r="EG59" s="549">
        <f>SUMIF(โรคราสีชมพู!$B$5:$B$81,ทดสอบ!$E59,โรคราสีชมพู!$F$5:$F$81)</f>
        <v>75</v>
      </c>
      <c r="EH59" s="549">
        <f>SUMIF(โรคใบติดหรือใบไหม้!$B$5:$B$81,ทดสอบ!$E59,โรคใบติดหรือใบไหม้!$F$5:$F$81)</f>
        <v>212</v>
      </c>
      <c r="EI59" s="549"/>
      <c r="EJ59" s="549">
        <f>SUMIF('โรคใบจุดสาหร่าย (durian)'!$B$5:$B$81,ทดสอบ!$E59,'โรคใบจุดสาหร่าย (durian)'!$F$5:$F$81)</f>
        <v>618.5</v>
      </c>
      <c r="EK59" s="549">
        <f>SUMIF(มอดเจาะลำต้นทุเรียน!$B$5:$B$81,ทดสอบ!$E59,มอดเจาะลำต้นทุเรียน!$F$5:$F$81)</f>
        <v>31</v>
      </c>
      <c r="EL59" s="549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549">
        <f>SUMIF(หนอนกินใบทุเรียน!$B$5:$B$81,ทดสอบ!$E59,หนอนกินใบทุเรียน!$F$5:$F$81)</f>
        <v>312</v>
      </c>
      <c r="EN59" s="549">
        <f>SUMIF(โรคกิ่งแห้งทุเรียน!$B$5:$B$81,ทดสอบ!$E59,โรคกิ่งแห้งทุเรียน!$F$5:$F$81)</f>
        <v>186</v>
      </c>
      <c r="EO59" s="551">
        <f>SUMIF(โรคแอนแทรกโนสทุเรียน!$B$5:$B$81,ทดสอบ!$E59,โรคแอนแทรกโนสทุเรียน!$F$5:$F$81)</f>
        <v>116</v>
      </c>
      <c r="EP59" s="549">
        <f>SUMIF(หนอนเจาะผล!$B$5:$B$81,ทดสอบ!$E59,หนอนเจาะผล!$F$5:$F$81)</f>
        <v>12</v>
      </c>
      <c r="EQ59" s="563">
        <f t="shared" ref="EQ59:EQ67" ca="1" si="157">SUBTOTAL(9,DS59:EP59)</f>
        <v>4436.25</v>
      </c>
      <c r="ER59" s="517"/>
      <c r="ES59" s="549">
        <f>SUMIF('เพลี้ยไฟ (เงาะ)'!$B$5:$B$76,ทดสอบ!$E59,'เพลี้ยไฟ (เงาะ)'!$F$5:$F$76)</f>
        <v>0</v>
      </c>
      <c r="ET59" s="517">
        <f>SUMIF('เพลี้ยแป้ง (เงาะ)'!$B$5:$B$75,ทดสอบ!$E59,'เพลี้ยแป้ง (เงาะ)'!$F$5:$F$75)</f>
        <v>36</v>
      </c>
      <c r="EU59" s="549">
        <f>SUMIF(หนอนคืบกินใบ!$B$5:$B$75,ทดสอบ!$E59,หนอนคืบกินใบ!$F$5:$F$75)</f>
        <v>213.75</v>
      </c>
      <c r="EV59" s="549">
        <f>SUMIF('โรคราแป้ง (เงาะ)'!$B$5:$B$75,ทดสอบ!$E59,'โรคราแป้ง (เงาะ)'!$F$5:$F$75)</f>
        <v>123</v>
      </c>
      <c r="EW59" s="517"/>
      <c r="EX59" s="549">
        <f>SUMIF('โรคขอบใบแห้ง (เงาะ)'!$B$5:$B$76,ทดสอบ!$E59,'โรคขอบใบแห้ง (เงาะ)'!$F$5:$F$76)</f>
        <v>0</v>
      </c>
      <c r="EY59" s="549">
        <f>SUMIF(หนอนกินช่อดอก!$B$5:$B$76,ทดสอบ!$E59,หนอนกินช่อดอก!$F$5:$F$76)</f>
        <v>0</v>
      </c>
      <c r="EZ59" s="549">
        <f>SUMIF('โรคใบจุดสาหร่าย(เงาะ)'!$B$5:$B$75,ทดสอบ!$E59,'โรคใบจุดสาหร่าย(เงาะ)'!$F$5:$F$75)</f>
        <v>284</v>
      </c>
      <c r="FA59" s="567">
        <f t="shared" ref="FA59:FA67" si="158">SUBTOTAL(9,ER59:EZ59)</f>
        <v>656.75</v>
      </c>
      <c r="FB59" s="549">
        <f>SUMIF('เพลี้ยไฟ (mangosteen)'!$B$5:$B$69,ทดสอบ!$E59,'เพลี้ยไฟ (mangosteen)'!$F$5:$F$69)</f>
        <v>51</v>
      </c>
      <c r="FC59" s="549">
        <f>SUMIF(หนอนชอนใบ!$B$5:$B$69,ทดสอบ!$E59,หนอนชอนใบ!$F$5:$F$69)</f>
        <v>285</v>
      </c>
      <c r="FD59" s="549">
        <f>SUMIF(หนอนกินใบ!$B$5:$B$69,ทดสอบ!$E59,หนอนกินใบ!$F$5:$F$69)</f>
        <v>175</v>
      </c>
      <c r="FE59" s="549">
        <f>SUMIF('ไรแดง(มังคุด)'!$B$5:$B$76,ทดสอบ!$E59,'ไรแดง(มังคุด)'!$F$5:$F$76)</f>
        <v>0</v>
      </c>
      <c r="FF59" s="549">
        <f>SUMIF(โรคแอนแทรคโนส!$B$5:$B$76,ทดสอบ!$E59,โรคแอนแทรคโนส!$F$5:$F$76)</f>
        <v>0</v>
      </c>
      <c r="FG59" s="549">
        <f>SUMIF('โรคใบจุดสาหร่าย (mangosteen)'!$B$5:$B$69,ทดสอบ!$E59,'โรคใบจุดสาหร่าย (mangosteen)'!$F$5:$F$69)</f>
        <v>540.75</v>
      </c>
      <c r="FH59" s="549">
        <f>SUMIF(โรคใบแห้งและขอบใบแห้ง!$B$5:$B$76,ทดสอบ!$E59,โรคใบแห้งและขอบใบแห้ง!$F$5:$F$76)</f>
        <v>0</v>
      </c>
      <c r="FI59" s="549">
        <f>SUMIF(เพลี้ยแป้ง!$B$5:$B$76,ทดสอบ!$E59,เพลี้ยแป้ง!$F$5:$F$76)</f>
        <v>0</v>
      </c>
      <c r="FJ59" s="549">
        <f>SUMIF('โรคใบจุด (mangosteen)'!$B$5:$B$69,ทดสอบ!$E59,'โรคใบจุด (mangosteen)'!$F$5:$F$69)</f>
        <v>229</v>
      </c>
      <c r="FK59" s="576">
        <f t="shared" ref="FK59:FK67" si="159">SUBTOTAL(9,FB59:FJ59)</f>
        <v>1280.75</v>
      </c>
      <c r="FL59" s="549">
        <f>SUMIF(โรคพุ่มไม้กวาด!$B$5:$B$79,ทดสอบ!$E59,โรคพุ่มไม้กวาด!$F$5:$F$79)</f>
        <v>195</v>
      </c>
      <c r="FM59" s="549">
        <f>SUMIF('เพลี้ยแป้ง (ลำไย)'!$B$5:$B$76,ทดสอบ!$E59,'เพลี้ยแป้ง (ลำไย)'!$F$5:$F$76)</f>
        <v>23.5</v>
      </c>
      <c r="FN59" s="549">
        <f>SUMIF('โรคราดำ (ลำไย)'!$B$5:$B$79,ทดสอบ!$E59,'โรคราดำ (ลำไย)'!$F$5:$F$79)</f>
        <v>176</v>
      </c>
      <c r="FO59" s="549">
        <f>SUMIF('หนอนคืบกินใบ (ลำไย)'!$B$5:$B$76,ทดสอบ!$E59,'หนอนคืบกินใบ (ลำไย)'!$F$5:$F$76)</f>
        <v>25</v>
      </c>
      <c r="FP59" s="549">
        <f>SUMIF(ไรกำมะหยี่!$B$5:$B$79,ทดสอบ!$E59,ไรกำมะหยี่!$F$5:$F$79)</f>
        <v>47.25</v>
      </c>
      <c r="FQ59" s="549">
        <f>SUMIF(หนอนม้วนใบ!$B$5:$B$79,ทดสอบ!$E59,หนอนม้วนใบ!$F$5:$F$79)</f>
        <v>30.25</v>
      </c>
      <c r="FR59" s="549">
        <f>SUMIF(หนอนเจาะกิ่งและลำต้น!$B$5:$B$80,ทดสอบ!$E59,หนอนเจาะกิ่งและลำต้น!$F$5:$F$80)</f>
        <v>0</v>
      </c>
      <c r="FS59" s="549">
        <f>SUMIF(เพลี้ยไฟลำไย!$B$5:$B$76,ทดสอบ!$E59,เพลี้ยไฟลำไย!$F$5:$F$76)</f>
        <v>0</v>
      </c>
      <c r="FT59" s="549">
        <f>SUMIF(หนอนกินดอกลำไย!$B$5:$B$76,ทดสอบ!$E59,หนอนกินดอกลำไย!$F$5:$F$76)</f>
        <v>0</v>
      </c>
      <c r="FU59" s="549">
        <f>SUMIF(มวนลำไย!$B$5:$B$79,ทดสอบ!$E59,มวนลำไย!$F$5:$F$79)</f>
        <v>6.75</v>
      </c>
      <c r="FV59" s="578">
        <f t="shared" ref="FV59:FV67" si="160">SUBTOTAL(9,FL59:FU59)</f>
        <v>503.75</v>
      </c>
      <c r="FW59" s="550">
        <f t="shared" ref="FW59:FW67" ca="1" si="161">FV59+FK59+FA59+EQ59+DR59+DL59+DF59+CV59+CF59+BS59+BK59+BD59+AS59+AK59</f>
        <v>7184.59</v>
      </c>
      <c r="FX59" s="353">
        <f t="shared" ca="1" si="100"/>
        <v>7184.59</v>
      </c>
      <c r="FY59" s="319">
        <f t="shared" ca="1" si="31"/>
        <v>0</v>
      </c>
    </row>
    <row r="60" spans="1:181" s="111" customFormat="1" x14ac:dyDescent="0.55000000000000004">
      <c r="A60" s="303">
        <v>0</v>
      </c>
      <c r="B60" s="303">
        <f t="shared" ca="1" si="146"/>
        <v>1</v>
      </c>
      <c r="C60" s="303">
        <f ca="1">IF(B60=1,SUBTOTAL(2,$B$59:B60),"")</f>
        <v>2</v>
      </c>
      <c r="D60" s="279">
        <f t="shared" ca="1" si="147"/>
        <v>2</v>
      </c>
      <c r="E60" s="280" t="s">
        <v>165</v>
      </c>
      <c r="F60" s="295"/>
      <c r="G60" s="295"/>
      <c r="H60" s="295"/>
      <c r="I60" s="295"/>
      <c r="J60" s="292"/>
      <c r="K60" s="549">
        <f>SUMIF(หนอนห่อใบข้าว!$B$5:$B$76,ทดสอบ!$E60,หนอนห่อใบข้าว!$G$5:$G$76)</f>
        <v>0</v>
      </c>
      <c r="L60" s="549">
        <f>SUMIF(เพลี้ยกระโดดหลังขาว!$B$5:$B$76,ทดสอบ!$E60,เพลี้ยกระโดดหลังขาว!$G$5:$G$76)</f>
        <v>0</v>
      </c>
      <c r="M60" s="549">
        <f>SUMIF(โรคไหม้ข้าว!$B$5:$B$76,ทดสอบ!$E60,โรคไหม้ข้าว!$G$5:$G$76)</f>
        <v>0</v>
      </c>
      <c r="N60" s="549">
        <f>SUMIF(แมลงหวี่ขาว!$B$5:$B$76,ทดสอบ!$E60,แมลงหวี่ขาว!$G$5:$G$76)</f>
        <v>0</v>
      </c>
      <c r="O60" s="549">
        <f>SUMIF(เพลี้ยกระโดดสีน้ำตาล!$B$5:$B$77,ทดสอบ!$E60,เพลี้ยกระโดดสีน้ำตาล!$G$5:$G$77)</f>
        <v>0</v>
      </c>
      <c r="P60" s="549">
        <f>SUMIF(แมลงสิง!$B$5:$B$81,ทดสอบ!$E60,แมลงสิง!$G$5:$G$81)</f>
        <v>0</v>
      </c>
      <c r="Q60" s="549">
        <f>SUMIF(เพลี้ยไฟ!$B$5:$B$76,ทดสอบ!$E60,เพลี้ยไฟ!$G$5:$G$76)</f>
        <v>0</v>
      </c>
      <c r="R60" s="549">
        <f>SUMIF(แมลงดำหนาม1!$B$5:$B$81,ทดสอบ!$E60,แมลงดำหนาม1!$G$5:$G$81)</f>
        <v>0</v>
      </c>
      <c r="S60" s="549">
        <f>SUMIF(โรคขอบใบแห้ง!$B$5:$B$78,ทดสอบ!$E60,โรคขอบใบแห้ง!$G$5:$G$78)</f>
        <v>0</v>
      </c>
      <c r="T60" s="549">
        <f>SUMIF(โรคกาบใบแห้ง!$B$5:$B$81,ทดสอบ!$E60,โรคกาบใบแห้ง!$G$5:$G$81)</f>
        <v>0</v>
      </c>
      <c r="U60" s="549">
        <f>SUMIF(โรคใบจุดสีน้ำตาล!$B$5:$B$77,ทดสอบ!$E60,โรคใบจุดสีน้ำตาล!$G$5:$G$77)</f>
        <v>0</v>
      </c>
      <c r="V60" s="549">
        <f>SUMIF(หนอนกระทู้กล้า!$B$5:$B$76,ทดสอบ!$E60,หนอนกระทู้กล้า!$G$5:$G$76)</f>
        <v>0</v>
      </c>
      <c r="W60" s="549">
        <f>SUMIF(โรคใบขีดโปร่งแสง!$B$5:$B$81,ทดสอบ!$E60,โรคใบขีดโปร่งแสง!$G$5:$G$81)</f>
        <v>0</v>
      </c>
      <c r="X60" s="549">
        <f>SUMIF(โรคใบขีดสีน้ำตาล!$B$5:$B$77,ทดสอบ!$E60,โรคใบขีดสีน้ำตาล!$G$5:$G$77)</f>
        <v>0</v>
      </c>
      <c r="Y60" s="549">
        <f>SUMIF(หนอนกัดใบข้าว!$B$5:$B$81,ทดสอบ!$E60,หนอนกัดใบข้าว!$G$5:$G$81)</f>
        <v>0</v>
      </c>
      <c r="Z60" s="549">
        <f>SUMIF(แมลงหล่า!$B$5:$B$81,ทดสอบ!$E60,แมลงหล่า!$G$5:$G$81)</f>
        <v>0</v>
      </c>
      <c r="AA60" s="549">
        <f>SUMIF(แมลงบั่ว!$B$5:$B$77,ทดสอบ!$E60,แมลงบั่ว!$G$5:$G$77)</f>
        <v>0</v>
      </c>
      <c r="AB60" s="549">
        <f>SUMIF(โรคเมล็ดด่าง!$B$5:$B$81,ทดสอบ!$E60,โรคเมล็ดด่าง!$G$5:$G$81)</f>
        <v>0</v>
      </c>
      <c r="AC60" s="549">
        <f>SUMIF(ด้วงดำ!$B$5:$B$81,ทดสอบ!$E60,ด้วงดำ!$G$5:$G$81)</f>
        <v>0</v>
      </c>
      <c r="AD60" s="549">
        <f>SUMIF(ตั๊กแตนหนวดสั้น!$B$5:$B$81,ทดสอบ!$E60,ตั๊กแตนหนวดสั้น!$G$5:$G$81)</f>
        <v>0</v>
      </c>
      <c r="AE60" s="549">
        <f>SUMIF(หนอนกอข้าว!$B$5:$B$77,ทดสอบ!$E60,หนอนกอข้าว!$G$5:$G$77)</f>
        <v>0</v>
      </c>
      <c r="AF60" s="549">
        <f>SUMIF(หนอนกระทู้ข้าว!$B$5:$B$81,ทดสอบ!$E60,หนอนกระทู้ข้าว!$G$5:$G$81)</f>
        <v>0</v>
      </c>
      <c r="AG60" s="549">
        <f>SUMIF(โรคกาบใบเน่า!$B$5:$B$81,ทดสอบ!$E60,โรคกาบใบเน่า!$G$5:$G$81)</f>
        <v>0</v>
      </c>
      <c r="AH60" s="549">
        <f>SUMIF(เพลี้ยจั๊กจั่นสีเขียว!$B$5:$B$80,ทดสอบ!$E60,เพลี้ยจั๊กจั่นสีเขียว!$G$5:$G$80)</f>
        <v>0</v>
      </c>
      <c r="AI60" s="549">
        <f>SUMIF(หอยเชอรี่!$B$5:$B$81,ทดสอบ!$E60,หอยเชอรี่!$G$5:$G$81)</f>
        <v>0</v>
      </c>
      <c r="AJ60" s="549">
        <f>SUMIF(โรคใบสีส้ม!$B$5:$B$77,ทดสอบ!$E60,โรคใบสีส้ม!$G$5:$G$77)</f>
        <v>0</v>
      </c>
      <c r="AK60" s="563">
        <f t="shared" si="148"/>
        <v>0</v>
      </c>
      <c r="AL60" s="549">
        <f>SUMIF(หนอนหัวดำ!$B$6:$B$75,ทดสอบ!$E60,หนอนหัวดำ!$M$6:$M$75)</f>
        <v>111</v>
      </c>
      <c r="AM60" s="517">
        <f>SUMIF(แมลงดำหนาม!$B$6:$B$75,ทดสอบ!$E60,แมลงดำหนาม!$M$6:$M$75)</f>
        <v>4</v>
      </c>
      <c r="AN60" s="549">
        <f>SUMIF('ด้วงแรด มะพร้าว'!$B$6:$B$75,ทดสอบ!$E60,'ด้วงแรด มะพร้าว'!$I$6:$I$75)</f>
        <v>69</v>
      </c>
      <c r="AO60" s="549">
        <f>SUMIF(ด้วงงวง!$B$6:$B$75,ทดสอบ!$E60,ด้วงงวง!$I$6:$I$75)</f>
        <v>37.5</v>
      </c>
      <c r="AP60" s="549">
        <f>SUMIF(ไรสี่ขามะพร้าว!$B$6:$B$75,ทดสอบ!$E60,ไรสี่ขามะพร้าว!$I$6:$I$75)</f>
        <v>101.25</v>
      </c>
      <c r="AQ60" s="549">
        <f>SUMIF(หนอนพาราซา!$C$6:$C$67,ทดสอบ!$E60,หนอนพาราซา!$J$6:$J$67)</f>
        <v>0</v>
      </c>
      <c r="AR60" s="549">
        <f>SUMIF(หนอนกินใบมะพร้าว!$C$6:$C$67,ทดสอบ!$E60,หนอนกินใบมะพร้าว!$J$6:$J$67)</f>
        <v>0</v>
      </c>
      <c r="AS60" s="565">
        <f t="shared" si="86"/>
        <v>322.75</v>
      </c>
      <c r="AT60" s="549">
        <f>SUMIF('ด้วงแรด ปาล์ม'!$B$5:$B$73,ทดสอบ!$E60,'ด้วงแรด ปาล์ม'!$F$5:$F$73)</f>
        <v>16</v>
      </c>
      <c r="AU60" s="549">
        <f>SUMIF(หนอนปลอกเล็ก!$B$5:$B$73,ทดสอบ!$E60,หนอนปลอกเล็ก!$F$5:$F$73)</f>
        <v>0</v>
      </c>
      <c r="AV60" s="549">
        <f>SUMIF(ด้วงกุหลาบ!$B$5:$B$73,ทดสอบ!$E60,ด้วงกุหลาบ!$F$5:$F$73)</f>
        <v>0</v>
      </c>
      <c r="AW60" s="549">
        <f>SUMIF(โรคทะลายเน่า!$B$5:$B$73,ทดสอบ!$E60,โรคทะลายเน่า!$F$5:$F$73)</f>
        <v>0</v>
      </c>
      <c r="AX60" s="549">
        <f>SUMIF(โรคลำต้นเน่า!$B$5:$B$73,ทดสอบ!$E60,โรคลำต้นเน่า!$F$5:$F$73)</f>
        <v>0</v>
      </c>
      <c r="AY60" s="549">
        <f>SUMIF('โรคใบจุด ปาล์ม'!$B$5:$B$73,ทดสอบ!$E60,'โรคใบจุด ปาล์ม'!$F$5:$F$73)</f>
        <v>0</v>
      </c>
      <c r="AZ60" s="549">
        <f>SUMIF(โรคก้านทางใบเน่า!$C$5:$C$71,ทดสอบ!$E60,โรคก้านทางใบเน่า!$G$5:$G$71)</f>
        <v>0</v>
      </c>
      <c r="BA60" s="549">
        <f>SUMIF(หนอนหน้าแมว!$B$5:$B$73,ทดสอบ!$E60,หนอนหน้าแมว!$F$5:$F$73)</f>
        <v>0</v>
      </c>
      <c r="BB60" s="551">
        <f>SUMIF('หนอนหัวดำ ปาล์ม'!$B$5:$B$73,ทดสอบ!$E60,'หนอนหัวดำ ปาล์ม'!$F$5:$F$73)</f>
        <v>0</v>
      </c>
      <c r="BC60" s="549">
        <f>SUMIF('โรคใบจุดสาหร่าย ปาล์ม'!$B$5:$B$73,ทดสอบ!$E60,'โรคใบจุดสาหร่าย ปาล์ม'!$F$5:$F$73)</f>
        <v>0</v>
      </c>
      <c r="BD60" s="567">
        <f t="shared" si="149"/>
        <v>16</v>
      </c>
      <c r="BE60" s="549">
        <f>SUMIF(โรครากขาว!$B$5:$B$72,ทดสอบ!$E60,โรครากขาว!$F$5:$F$72)</f>
        <v>0</v>
      </c>
      <c r="BF60" s="549">
        <f>SUMIF(โรคใบร่วงยางพาราชนิดใหม่!$B$5:$B$72,ทดสอบ!$E60,โรคใบร่วงยางพาราชนิดใหม่!$F$5:$F$72)</f>
        <v>0</v>
      </c>
      <c r="BG60" s="549">
        <f>SUMIF(โรคใบร่วงยางพารา!$B$5:$B$72,ทดสอบ!$E60,โรคใบร่วงยางพารา!$F$5:$F$72)</f>
        <v>0</v>
      </c>
      <c r="BH60" s="549">
        <f>SUMIF(โรคราแป้งยางพารา!$B$5:$B$72,ทดสอบ!$E60,โรคราแป้งยางพารา!$F$5:$F$72)</f>
        <v>0</v>
      </c>
      <c r="BI60" s="551">
        <f>SUMIF(โรคเส้นดำยางพารา!$B$5:$B$72,ทดสอบ!$E60,โรคเส้นดำยางพารา!$F$5:$F$72)</f>
        <v>0</v>
      </c>
      <c r="BJ60" s="549">
        <f>SUMIF(โรคหน้ายางแห้ง!$B$5:$B$72,ทดสอบ!$E60,โรคหน้ายางแห้ง!$F$5:$F$72)</f>
        <v>0</v>
      </c>
      <c r="BK60" s="568">
        <f t="shared" si="150"/>
        <v>0</v>
      </c>
      <c r="BL60" s="549">
        <f>SUMIF(โรคราสนิม!$C$5:$C$64,ทดสอบ!$E60,โรคราสนิม!$G$5:$G$64)</f>
        <v>0</v>
      </c>
      <c r="BM60" s="549">
        <f>SUMIF(หนอนกาแฟสีแดง!$C$5:$C$64,ทดสอบ!$E60,หนอนกาแฟสีแดง!$G$5:$G$64)</f>
        <v>0</v>
      </c>
      <c r="BN60" s="549">
        <v>0</v>
      </c>
      <c r="BO60" s="549">
        <f ca="1">SUMIF(หนอนเจาะกิ่งลำต้น!$C$5:$C514,ทดสอบ!$E60,หนอนเจาะกิ่งลำต้น!$G$5:$G$64)</f>
        <v>0</v>
      </c>
      <c r="BP60" s="551">
        <f>SUMIF(มอดเจาะเมล็ดกาแฟ!$C$5:$C$64,ทดสอบ!$E60,มอดเจาะเมล็ดกาแฟ!$G$5:$G$64)</f>
        <v>0</v>
      </c>
      <c r="BQ60" s="549">
        <f>SUMIF('ด้วงหนวดยาว (กาแฟ)'!$C$5:$C$64,ทดสอบ!$E60,'ด้วงหนวดยาว (กาแฟ)'!$G$5:$G$64)</f>
        <v>0</v>
      </c>
      <c r="BR60" s="549">
        <f>SUMIF(มอดเจาะผลกาแฟ!$C$5:$C$64,ทดสอบ!$E60,มอดเจาะผลกาแฟ!$G$5:$G$64)</f>
        <v>0</v>
      </c>
      <c r="BS60" s="570">
        <f t="shared" ca="1" si="151"/>
        <v>0</v>
      </c>
      <c r="BT60" s="549">
        <f>SUMIF(เพลี้ยแป้งมัน!$B$5:$B$59,ทดสอบ!$E60,เพลี้ยแป้งมัน!$H$5:$H$59)</f>
        <v>0</v>
      </c>
      <c r="BU60" s="551">
        <f>SUMIF('โรคใบไหม้ (มัน)'!$B$5:$B$58,ทดสอบ!$E60,'โรคใบไหม้ (มัน)'!$H$5:$H$58)</f>
        <v>0</v>
      </c>
      <c r="BV60" s="549">
        <f>SUMIF(ไรแดง!$B$5:$B$59,ทดสอบ!$E60,ไรแดง!$H$5:$H$59)</f>
        <v>0</v>
      </c>
      <c r="BW60" s="549"/>
      <c r="BX60" s="549"/>
      <c r="BY60" s="549"/>
      <c r="BZ60" s="549"/>
      <c r="CA60" s="549"/>
      <c r="CB60" s="549">
        <f>SUMIF(โรคโคนเน่าหัวเน่า!$B$5:$B$59,ทดสอบ!$E60,โรคโคนเน่าหัวเน่า!$H$5:$H$59)</f>
        <v>0</v>
      </c>
      <c r="CC60" s="549"/>
      <c r="CD60" s="549">
        <f>SUMIF(โรคพุ่มแจ้!$B$5:$B$58,ทดสอบ!$E60,โรคพุ่มแจ้!$H$5:$H$58)</f>
        <v>0</v>
      </c>
      <c r="CE60" s="549">
        <f>SUMIF(โรคใบด่างมันสำปะหลัง!$B$5:$B$59,ทดสอบ!$E60,โรคใบด่างมันสำปะหลัง!$H$5:$H$59)</f>
        <v>30107</v>
      </c>
      <c r="CF60" s="563">
        <f t="shared" si="152"/>
        <v>30107</v>
      </c>
      <c r="CG60" s="549">
        <f>SUMIF(หนอนกออ้อย!$B$5:$B$48,ทดสอบ!$E60,หนอนกออ้อย!$G$5:$G$48)</f>
        <v>0</v>
      </c>
      <c r="CH60" s="549">
        <f>SUMIF('ด้วงหนวดยาว อ้อย'!$B$5:$B$48,ทดสอบ!$E60,'ด้วงหนวดยาว อ้อย'!$G$5:$G$48)</f>
        <v>0</v>
      </c>
      <c r="CI60" s="549"/>
      <c r="CJ60" s="549"/>
      <c r="CK60" s="549"/>
      <c r="CL60" s="549"/>
      <c r="CM60" s="549"/>
      <c r="CN60" s="549"/>
      <c r="CO60" s="549"/>
      <c r="CP60" s="549"/>
      <c r="CQ60" s="549"/>
      <c r="CR60" s="549"/>
      <c r="CS60" s="549">
        <f>SUMIF('โรคแส้ดำ อ้อย '!$B$5:$B$48,ทดสอบ!$E60,'โรคแส้ดำ อ้อย '!$G$5:$G$48)</f>
        <v>0</v>
      </c>
      <c r="CT60" s="549">
        <f>SUMIF('โรคใบขาว อ้อย'!$B$5:$B$48,ทดสอบ!$E60,'โรคใบขาว อ้อย'!$G$5:$G$48)</f>
        <v>0</v>
      </c>
      <c r="CU60" s="549"/>
      <c r="CV60" s="565">
        <f t="shared" si="153"/>
        <v>0</v>
      </c>
      <c r="CW60" s="549"/>
      <c r="CX60" s="549">
        <f>SUMIF('หนอนกระทู้ข้าวโพดลายจุด (FAW)'!$B$5:$B$54,ทดสอบ!$E60,'หนอนกระทู้ข้าวโพดลายจุด (FAW)'!$F$5:$F$54)</f>
        <v>0</v>
      </c>
      <c r="CY60" s="549">
        <f>SUMIF(โรคฝักเน่า!$C$5:$C$57,ทดสอบ!$E60,โรคฝักเน่า!$G$5:$G$57)</f>
        <v>0</v>
      </c>
      <c r="CZ60" s="549"/>
      <c r="DA60" s="549"/>
      <c r="DB60" s="549"/>
      <c r="DC60" s="549"/>
      <c r="DD60" s="549"/>
      <c r="DE60" s="549"/>
      <c r="DF60" s="572">
        <f t="shared" si="154"/>
        <v>0</v>
      </c>
      <c r="DG60" s="549">
        <f>SUMIF(โรคเหี่ยว!$B$5:$B$65,ทดสอบ!$E60,โรคเหี่ยว!$E$5:$E$65)</f>
        <v>0</v>
      </c>
      <c r="DH60" s="549"/>
      <c r="DI60" s="549"/>
      <c r="DJ60" s="549"/>
      <c r="DK60" s="549"/>
      <c r="DL60" s="574">
        <f t="shared" si="155"/>
        <v>0</v>
      </c>
      <c r="DM60" s="549"/>
      <c r="DN60" s="549"/>
      <c r="DO60" s="549"/>
      <c r="DP60" s="549"/>
      <c r="DQ60" s="549"/>
      <c r="DR60" s="550">
        <f t="shared" si="156"/>
        <v>0</v>
      </c>
      <c r="DS60" s="549"/>
      <c r="DT60" s="549"/>
      <c r="DU60" s="549">
        <f>SUMIF('เพลี้ยไฟ ทุเรียน'!$B$5:$B$81,ทดสอบ!$E60,'เพลี้ยไฟ ทุเรียน'!$F$5:$F$81)</f>
        <v>0</v>
      </c>
      <c r="DV60" s="549">
        <f>SUMIF('เพลี้ยแป้ง ทุเรียน'!$B$5:$B$81,ทดสอบ!$E60,'เพลี้ยแป้ง ทุเรียน'!$F$5:$F$81)</f>
        <v>0</v>
      </c>
      <c r="DW60" s="549">
        <f>SUMIF(เพลี้ยไก่แจ้ทุเรียน!$B$5:$B$81,ทดสอบ!$E60,เพลี้ยไก่แจ้ทุเรียน!$F$5:$F$81)</f>
        <v>0</v>
      </c>
      <c r="DX60" s="549">
        <f>SUMIF(เพลี้ยหอยเกล็ด!$B$5:$B$81,ทดสอบ!$E60,เพลี้ยหอยเกล็ด!$F$5:$F$81)</f>
        <v>0</v>
      </c>
      <c r="DY60" s="549">
        <f>SUMIF(เพลี้ยจั๊กจั่นฝอย!$B$5:$B$81,ทดสอบ!$E60,เพลี้ยจั๊กจั่นฝอย!$F$5:$F$81)</f>
        <v>0</v>
      </c>
      <c r="DZ60" s="549">
        <f>SUMIF(หนอนเจาะเมล็ดทุเรียน!$B$5:$B$81,ทดสอบ!$E60,หนอนเจาะเมล็ดทุเรียน!$F$5:$F$81)</f>
        <v>0</v>
      </c>
      <c r="EA60" s="549">
        <f>SUMIF(ไรแดงทุเรียน!$B$5:$B$81,ทดสอบ!$E60,ไรแดงทุเรียน!$F$5:$F$81)</f>
        <v>0</v>
      </c>
      <c r="EB60" s="549"/>
      <c r="EC60" s="549">
        <f>SUMIF(โรครากเน่าโคนเน่า!$B$5:$B$81,ทดสอบ!$E60,โรครากเน่าโคนเน่า!$F$5:$F$81)</f>
        <v>0</v>
      </c>
      <c r="ED60" s="549">
        <f>SUMIF('โรคราดำ ทุเรียน'!$B$5:$B$81,ทดสอบ!$E60,'โรคราดำ ทุเรียน'!$F$5:$F$81)</f>
        <v>0</v>
      </c>
      <c r="EE60" s="549"/>
      <c r="EF60" s="549">
        <f>SUMIF(โรคผลเน่า!$B$6:$B$82,ทดสอบ!$E60,โรคผลเน่า!$F$6:$F$82)</f>
        <v>0</v>
      </c>
      <c r="EG60" s="549">
        <f>SUMIF(โรคราสีชมพู!$B$5:$B$81,ทดสอบ!$E60,โรคราสีชมพู!$F$5:$F$81)</f>
        <v>0</v>
      </c>
      <c r="EH60" s="549">
        <f>SUMIF(โรคใบติดหรือใบไหม้!$B$5:$B$81,ทดสอบ!$E60,โรคใบติดหรือใบไหม้!$F$5:$F$81)</f>
        <v>0</v>
      </c>
      <c r="EI60" s="549"/>
      <c r="EJ60" s="549">
        <f>SUMIF('โรคใบจุดสาหร่าย (durian)'!$B$5:$B$81,ทดสอบ!$E60,'โรคใบจุดสาหร่าย (durian)'!$F$5:$F$81)</f>
        <v>0</v>
      </c>
      <c r="EK60" s="549">
        <f>SUMIF(มอดเจาะลำต้นทุเรียน!$B$5:$B$81,ทดสอบ!$E60,มอดเจาะลำต้นทุเรียน!$F$5:$F$81)</f>
        <v>0</v>
      </c>
      <c r="EL60" s="549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549">
        <f>SUMIF(หนอนกินใบทุเรียน!$B$5:$B$81,ทดสอบ!$E60,หนอนกินใบทุเรียน!$F$5:$F$81)</f>
        <v>0</v>
      </c>
      <c r="EN60" s="549">
        <f>SUMIF(โรคกิ่งแห้งทุเรียน!$B$5:$B$81,ทดสอบ!$E60,โรคกิ่งแห้งทุเรียน!$F$5:$F$81)</f>
        <v>0</v>
      </c>
      <c r="EO60" s="551">
        <f>SUMIF(โรคแอนแทรกโนสทุเรียน!$B$5:$B$81,ทดสอบ!$E60,โรคแอนแทรกโนสทุเรียน!$F$5:$F$81)</f>
        <v>0</v>
      </c>
      <c r="EP60" s="549">
        <f>SUMIF(หนอนเจาะผล!$B$5:$B$81,ทดสอบ!$E60,หนอนเจาะผล!$F$5:$F$81)</f>
        <v>0</v>
      </c>
      <c r="EQ60" s="563">
        <f t="shared" ca="1" si="157"/>
        <v>0</v>
      </c>
      <c r="ER60" s="549"/>
      <c r="ES60" s="549">
        <f>SUMIF('เพลี้ยไฟ (เงาะ)'!$B$5:$B$76,ทดสอบ!$E60,'เพลี้ยไฟ (เงาะ)'!$F$5:$F$76)</f>
        <v>0</v>
      </c>
      <c r="ET60" s="517">
        <f>SUMIF('เพลี้ยแป้ง (เงาะ)'!$B$5:$B$75,ทดสอบ!$E60,'เพลี้ยแป้ง (เงาะ)'!$F$5:$F$75)</f>
        <v>0</v>
      </c>
      <c r="EU60" s="549">
        <f>SUMIF(หนอนคืบกินใบ!$B$5:$B$75,ทดสอบ!$E60,หนอนคืบกินใบ!$F$5:$F$75)</f>
        <v>0</v>
      </c>
      <c r="EV60" s="549">
        <f>SUMIF('โรคราแป้ง (เงาะ)'!$B$5:$B$75,ทดสอบ!$E60,'โรคราแป้ง (เงาะ)'!$F$5:$F$75)</f>
        <v>0</v>
      </c>
      <c r="EW60" s="549"/>
      <c r="EX60" s="549">
        <f>SUMIF('โรคขอบใบแห้ง (เงาะ)'!$B$5:$B$76,ทดสอบ!$E60,'โรคขอบใบแห้ง (เงาะ)'!$F$5:$F$76)</f>
        <v>0</v>
      </c>
      <c r="EY60" s="549">
        <f>SUMIF(หนอนกินช่อดอก!$B$5:$B$76,ทดสอบ!$E60,หนอนกินช่อดอก!$F$5:$F$76)</f>
        <v>0</v>
      </c>
      <c r="EZ60" s="549">
        <f>SUMIF('โรคใบจุดสาหร่าย(เงาะ)'!$B$5:$B$75,ทดสอบ!$E60,'โรคใบจุดสาหร่าย(เงาะ)'!$F$5:$F$75)</f>
        <v>0</v>
      </c>
      <c r="FA60" s="567">
        <f t="shared" si="158"/>
        <v>0</v>
      </c>
      <c r="FB60" s="549">
        <f>SUMIF('เพลี้ยไฟ (mangosteen)'!$B$5:$B$69,ทดสอบ!$E60,'เพลี้ยไฟ (mangosteen)'!$F$5:$F$69)</f>
        <v>0</v>
      </c>
      <c r="FC60" s="549">
        <f>SUMIF(หนอนชอนใบ!$B$5:$B$69,ทดสอบ!$E60,หนอนชอนใบ!$F$5:$F$69)</f>
        <v>0</v>
      </c>
      <c r="FD60" s="549">
        <f>SUMIF(หนอนกินใบ!$B$5:$B$69,ทดสอบ!$E60,หนอนกินใบ!$F$5:$F$69)</f>
        <v>0</v>
      </c>
      <c r="FE60" s="549">
        <f>SUMIF('ไรแดง(มังคุด)'!$B$5:$B$76,ทดสอบ!$E60,'ไรแดง(มังคุด)'!$F$5:$F$76)</f>
        <v>0</v>
      </c>
      <c r="FF60" s="549">
        <f>SUMIF(โรคแอนแทรคโนส!$B$5:$B$76,ทดสอบ!$E60,โรคแอนแทรคโนส!$F$5:$F$76)</f>
        <v>0</v>
      </c>
      <c r="FG60" s="549">
        <f>SUMIF('โรคใบจุดสาหร่าย (mangosteen)'!$B$5:$B$69,ทดสอบ!$E60,'โรคใบจุดสาหร่าย (mangosteen)'!$F$5:$F$69)</f>
        <v>0</v>
      </c>
      <c r="FH60" s="549">
        <f>SUMIF(โรคใบแห้งและขอบใบแห้ง!$B$5:$B$76,ทดสอบ!$E60,โรคใบแห้งและขอบใบแห้ง!$F$5:$F$76)</f>
        <v>0</v>
      </c>
      <c r="FI60" s="549">
        <f>SUMIF(เพลี้ยแป้ง!$B$5:$B$76,ทดสอบ!$E60,เพลี้ยแป้ง!$F$5:$F$76)</f>
        <v>0</v>
      </c>
      <c r="FJ60" s="549">
        <f>SUMIF('โรคใบจุด (mangosteen)'!$B$5:$B$69,ทดสอบ!$E60,'โรคใบจุด (mangosteen)'!$F$5:$F$69)</f>
        <v>0</v>
      </c>
      <c r="FK60" s="576">
        <f t="shared" si="159"/>
        <v>0</v>
      </c>
      <c r="FL60" s="549">
        <f>SUMIF(โรคพุ่มไม้กวาด!$B$5:$B$79,ทดสอบ!$E60,โรคพุ่มไม้กวาด!$F$5:$F$79)</f>
        <v>0</v>
      </c>
      <c r="FM60" s="549">
        <f>SUMIF('เพลี้ยแป้ง (ลำไย)'!$B$5:$B$76,ทดสอบ!$E60,'เพลี้ยแป้ง (ลำไย)'!$F$5:$F$76)</f>
        <v>0</v>
      </c>
      <c r="FN60" s="549">
        <f>SUMIF('โรคราดำ (ลำไย)'!$B$5:$B$79,ทดสอบ!$E60,'โรคราดำ (ลำไย)'!$F$5:$F$79)</f>
        <v>0</v>
      </c>
      <c r="FO60" s="549">
        <f>SUMIF('หนอนคืบกินใบ (ลำไย)'!$B$5:$B$76,ทดสอบ!$E60,'หนอนคืบกินใบ (ลำไย)'!$F$5:$F$76)</f>
        <v>0</v>
      </c>
      <c r="FP60" s="549">
        <f>SUMIF(ไรกำมะหยี่!$B$5:$B$79,ทดสอบ!$E60,ไรกำมะหยี่!$F$5:$F$79)</f>
        <v>0</v>
      </c>
      <c r="FQ60" s="549">
        <f>SUMIF(หนอนม้วนใบ!$B$5:$B$79,ทดสอบ!$E60,หนอนม้วนใบ!$F$5:$F$79)</f>
        <v>0</v>
      </c>
      <c r="FR60" s="549">
        <f>SUMIF(หนอนเจาะกิ่งและลำต้น!$B$5:$B$80,ทดสอบ!$E60,หนอนเจาะกิ่งและลำต้น!$F$5:$F$80)</f>
        <v>0</v>
      </c>
      <c r="FS60" s="549">
        <f>SUMIF(เพลี้ยไฟลำไย!$B$5:$B$76,ทดสอบ!$E60,เพลี้ยไฟลำไย!$F$5:$F$76)</f>
        <v>0</v>
      </c>
      <c r="FT60" s="549">
        <f>SUMIF(หนอนกินดอกลำไย!$B$5:$B$76,ทดสอบ!$E60,หนอนกินดอกลำไย!$F$5:$F$76)</f>
        <v>0</v>
      </c>
      <c r="FU60" s="549">
        <f>SUMIF(มวนลำไย!$B$5:$B$79,ทดสอบ!$E60,มวนลำไย!$F$5:$F$79)</f>
        <v>0</v>
      </c>
      <c r="FV60" s="578">
        <f t="shared" si="160"/>
        <v>0</v>
      </c>
      <c r="FW60" s="550">
        <f t="shared" ca="1" si="161"/>
        <v>30445.75</v>
      </c>
      <c r="FX60" s="353">
        <f t="shared" ca="1" si="100"/>
        <v>30445.75</v>
      </c>
      <c r="FY60" s="319">
        <f t="shared" ca="1" si="31"/>
        <v>0</v>
      </c>
    </row>
    <row r="61" spans="1:181" s="111" customFormat="1" x14ac:dyDescent="0.55000000000000004">
      <c r="A61" s="303">
        <v>0</v>
      </c>
      <c r="B61" s="303">
        <f t="shared" ca="1" si="146"/>
        <v>1</v>
      </c>
      <c r="C61" s="303">
        <f ca="1">IF(B61=1,SUBTOTAL(2,$B$59:B61),"")</f>
        <v>3</v>
      </c>
      <c r="D61" s="279">
        <f t="shared" ca="1" si="147"/>
        <v>3</v>
      </c>
      <c r="E61" s="280" t="s">
        <v>166</v>
      </c>
      <c r="F61" s="295"/>
      <c r="G61" s="295"/>
      <c r="H61" s="295"/>
      <c r="I61" s="295"/>
      <c r="J61" s="292"/>
      <c r="K61" s="549">
        <f>SUMIF(หนอนห่อใบข้าว!$B$5:$B$76,ทดสอบ!$E61,หนอนห่อใบข้าว!$G$5:$G$76)</f>
        <v>1</v>
      </c>
      <c r="L61" s="549">
        <f>SUMIF(เพลี้ยกระโดดหลังขาว!$B$5:$B$76,ทดสอบ!$E61,เพลี้ยกระโดดหลังขาว!$G$5:$G$76)</f>
        <v>0</v>
      </c>
      <c r="M61" s="549">
        <f>SUMIF(โรคไหม้ข้าว!$B$5:$B$76,ทดสอบ!$E61,โรคไหม้ข้าว!$G$5:$G$76)</f>
        <v>0</v>
      </c>
      <c r="N61" s="549">
        <f>SUMIF(แมลงหวี่ขาว!$B$5:$B$76,ทดสอบ!$E61,แมลงหวี่ขาว!$G$5:$G$76)</f>
        <v>0</v>
      </c>
      <c r="O61" s="549">
        <f>SUMIF(เพลี้ยกระโดดสีน้ำตาล!$B$5:$B$77,ทดสอบ!$E61,เพลี้ยกระโดดสีน้ำตาล!$G$5:$G$77)</f>
        <v>50</v>
      </c>
      <c r="P61" s="549">
        <f>SUMIF(แมลงสิง!$B$5:$B$81,ทดสอบ!$E61,แมลงสิง!$G$5:$G$81)</f>
        <v>0</v>
      </c>
      <c r="Q61" s="549">
        <f>SUMIF(เพลี้ยไฟ!$B$5:$B$76,ทดสอบ!$E61,เพลี้ยไฟ!$G$5:$G$76)</f>
        <v>0</v>
      </c>
      <c r="R61" s="549">
        <f>SUMIF(แมลงดำหนาม1!$B$5:$B$81,ทดสอบ!$E61,แมลงดำหนาม1!$G$5:$G$81)</f>
        <v>0</v>
      </c>
      <c r="S61" s="549">
        <f>SUMIF(โรคขอบใบแห้ง!$B$5:$B$78,ทดสอบ!$E61,โรคขอบใบแห้ง!$G$5:$G$78)</f>
        <v>0</v>
      </c>
      <c r="T61" s="549">
        <f>SUMIF(โรคกาบใบแห้ง!$B$5:$B$81,ทดสอบ!$E61,โรคกาบใบแห้ง!$G$5:$G$81)</f>
        <v>0</v>
      </c>
      <c r="U61" s="549">
        <f>SUMIF(โรคใบจุดสีน้ำตาล!$B$5:$B$77,ทดสอบ!$E61,โรคใบจุดสีน้ำตาล!$G$5:$G$77)</f>
        <v>0</v>
      </c>
      <c r="V61" s="549">
        <f>SUMIF(หนอนกระทู้กล้า!$B$5:$B$76,ทดสอบ!$E61,หนอนกระทู้กล้า!$G$5:$G$76)</f>
        <v>0</v>
      </c>
      <c r="W61" s="549">
        <f>SUMIF(โรคใบขีดโปร่งแสง!$B$5:$B$81,ทดสอบ!$E61,โรคใบขีดโปร่งแสง!$G$5:$G$81)</f>
        <v>0</v>
      </c>
      <c r="X61" s="549">
        <f>SUMIF(โรคใบขีดสีน้ำตาล!$B$5:$B$77,ทดสอบ!$E61,โรคใบขีดสีน้ำตาล!$G$5:$G$77)</f>
        <v>0</v>
      </c>
      <c r="Y61" s="549">
        <f>SUMIF(หนอนกัดใบข้าว!$B$5:$B$81,ทดสอบ!$E61,หนอนกัดใบข้าว!$G$5:$G$81)</f>
        <v>0</v>
      </c>
      <c r="Z61" s="549">
        <f>SUMIF(แมลงหล่า!$B$5:$B$81,ทดสอบ!$E61,แมลงหล่า!$G$5:$G$81)</f>
        <v>0</v>
      </c>
      <c r="AA61" s="549">
        <f>SUMIF(แมลงบั่ว!$B$5:$B$77,ทดสอบ!$E61,แมลงบั่ว!$G$5:$G$77)</f>
        <v>0</v>
      </c>
      <c r="AB61" s="549">
        <f>SUMIF(โรคเมล็ดด่าง!$B$5:$B$81,ทดสอบ!$E61,โรคเมล็ดด่าง!$G$5:$G$81)</f>
        <v>0</v>
      </c>
      <c r="AC61" s="549">
        <f>SUMIF(ด้วงดำ!$B$5:$B$81,ทดสอบ!$E61,ด้วงดำ!$G$5:$G$81)</f>
        <v>0</v>
      </c>
      <c r="AD61" s="549">
        <f>SUMIF(ตั๊กแตนหนวดสั้น!$B$5:$B$81,ทดสอบ!$E61,ตั๊กแตนหนวดสั้น!$G$5:$G$81)</f>
        <v>0</v>
      </c>
      <c r="AE61" s="549">
        <f>SUMIF(หนอนกอข้าว!$B$5:$B$77,ทดสอบ!$E61,หนอนกอข้าว!$G$5:$G$77)</f>
        <v>0</v>
      </c>
      <c r="AF61" s="549">
        <f>SUMIF(หนอนกระทู้ข้าว!$B$5:$B$81,ทดสอบ!$E61,หนอนกระทู้ข้าว!$G$5:$G$81)</f>
        <v>0</v>
      </c>
      <c r="AG61" s="549">
        <f>SUMIF(โรคกาบใบเน่า!$B$5:$B$81,ทดสอบ!$E61,โรคกาบใบเน่า!$G$5:$G$81)</f>
        <v>0</v>
      </c>
      <c r="AH61" s="549">
        <f>SUMIF(เพลี้ยจั๊กจั่นสีเขียว!$B$5:$B$80,ทดสอบ!$E61,เพลี้ยจั๊กจั่นสีเขียว!$G$5:$G$80)</f>
        <v>0</v>
      </c>
      <c r="AI61" s="549">
        <f>SUMIF(หอยเชอรี่!$B$5:$B$81,ทดสอบ!$E61,หอยเชอรี่!$G$5:$G$81)</f>
        <v>0</v>
      </c>
      <c r="AJ61" s="549">
        <f>SUMIF(โรคใบสีส้ม!$B$5:$B$77,ทดสอบ!$E61,โรคใบสีส้ม!$G$5:$G$77)</f>
        <v>0</v>
      </c>
      <c r="AK61" s="563">
        <f t="shared" si="148"/>
        <v>51</v>
      </c>
      <c r="AL61" s="549">
        <f>SUMIF(หนอนหัวดำ!$B$6:$B$75,ทดสอบ!$E61,หนอนหัวดำ!$M$6:$M$75)</f>
        <v>2797.75</v>
      </c>
      <c r="AM61" s="517">
        <f>SUMIF(แมลงดำหนาม!$B$6:$B$75,ทดสอบ!$E61,แมลงดำหนาม!$M$6:$M$75)</f>
        <v>877.25</v>
      </c>
      <c r="AN61" s="549">
        <f>SUMIF('ด้วงแรด มะพร้าว'!$B$6:$B$75,ทดสอบ!$E61,'ด้วงแรด มะพร้าว'!$I$6:$I$75)</f>
        <v>1300</v>
      </c>
      <c r="AO61" s="549">
        <f>SUMIF(ด้วงงวง!$B$6:$B$75,ทดสอบ!$E61,ด้วงงวง!$I$6:$I$75)</f>
        <v>427.25</v>
      </c>
      <c r="AP61" s="549">
        <f>SUMIF(ไรสี่ขามะพร้าว!$B$6:$B$75,ทดสอบ!$E61,ไรสี่ขามะพร้าว!$I$6:$I$75)</f>
        <v>37</v>
      </c>
      <c r="AQ61" s="549">
        <f>SUMIF(หนอนพาราซา!$C$6:$C$67,ทดสอบ!$E61,หนอนพาราซา!$J$6:$J$67)</f>
        <v>0</v>
      </c>
      <c r="AR61" s="549">
        <f>SUMIF(หนอนกินใบมะพร้าว!$C$6:$C$67,ทดสอบ!$E61,หนอนกินใบมะพร้าว!$J$6:$J$67)</f>
        <v>0</v>
      </c>
      <c r="AS61" s="565">
        <f t="shared" si="86"/>
        <v>5439.25</v>
      </c>
      <c r="AT61" s="549">
        <f>SUMIF('ด้วงแรด ปาล์ม'!$B$5:$B$73,ทดสอบ!$E61,'ด้วงแรด ปาล์ม'!$F$5:$F$73)</f>
        <v>160.25</v>
      </c>
      <c r="AU61" s="549">
        <f>SUMIF(หนอนปลอกเล็ก!$B$5:$B$73,ทดสอบ!$E61,หนอนปลอกเล็ก!$F$5:$F$73)</f>
        <v>209</v>
      </c>
      <c r="AV61" s="549">
        <f>SUMIF(ด้วงกุหลาบ!$B$5:$B$73,ทดสอบ!$E61,ด้วงกุหลาบ!$F$5:$F$73)</f>
        <v>0</v>
      </c>
      <c r="AW61" s="549">
        <f>SUMIF(โรคทะลายเน่า!$B$5:$B$73,ทดสอบ!$E61,โรคทะลายเน่า!$F$5:$F$73)</f>
        <v>0</v>
      </c>
      <c r="AX61" s="549">
        <f>SUMIF(โรคลำต้นเน่า!$B$5:$B$73,ทดสอบ!$E61,โรคลำต้นเน่า!$F$5:$F$73)</f>
        <v>1</v>
      </c>
      <c r="AY61" s="549">
        <f>SUMIF('โรคใบจุด ปาล์ม'!$B$5:$B$73,ทดสอบ!$E61,'โรคใบจุด ปาล์ม'!$F$5:$F$73)</f>
        <v>0</v>
      </c>
      <c r="AZ61" s="549">
        <f>SUMIF(โรคก้านทางใบเน่า!$C$5:$C$71,ทดสอบ!$E61,โรคก้านทางใบเน่า!$G$5:$G$71)</f>
        <v>0</v>
      </c>
      <c r="BA61" s="549">
        <f>SUMIF(หนอนหน้าแมว!$B$5:$B$73,ทดสอบ!$E61,หนอนหน้าแมว!$F$5:$F$73)</f>
        <v>3</v>
      </c>
      <c r="BB61" s="551">
        <f>SUMIF('หนอนหัวดำ ปาล์ม'!$B$5:$B$73,ทดสอบ!$E61,'หนอนหัวดำ ปาล์ม'!$F$5:$F$73)</f>
        <v>969.75</v>
      </c>
      <c r="BC61" s="549">
        <f>SUMIF('โรคใบจุดสาหร่าย ปาล์ม'!$B$5:$B$73,ทดสอบ!$E61,'โรคใบจุดสาหร่าย ปาล์ม'!$F$5:$F$73)</f>
        <v>0</v>
      </c>
      <c r="BD61" s="567">
        <f t="shared" si="149"/>
        <v>1343</v>
      </c>
      <c r="BE61" s="549">
        <f>SUMIF(โรครากขาว!$B$5:$B$72,ทดสอบ!$E61,โรครากขาว!$F$5:$F$72)</f>
        <v>0</v>
      </c>
      <c r="BF61" s="549">
        <f>SUMIF(โรคใบร่วงยางพาราชนิดใหม่!$B$5:$B$72,ทดสอบ!$E61,โรคใบร่วงยางพาราชนิดใหม่!$F$5:$F$72)</f>
        <v>0</v>
      </c>
      <c r="BG61" s="549">
        <f>SUMIF(โรคใบร่วงยางพารา!$B$5:$B$72,ทดสอบ!$E61,โรคใบร่วงยางพารา!$F$5:$F$72)</f>
        <v>0</v>
      </c>
      <c r="BH61" s="549">
        <f>SUMIF(โรคราแป้งยางพารา!$B$5:$B$72,ทดสอบ!$E61,โรคราแป้งยางพารา!$F$5:$F$72)</f>
        <v>0</v>
      </c>
      <c r="BI61" s="551">
        <f>SUMIF(โรคเส้นดำยางพารา!$B$5:$B$72,ทดสอบ!$E61,โรคเส้นดำยางพารา!$F$5:$F$72)</f>
        <v>0</v>
      </c>
      <c r="BJ61" s="549">
        <f>SUMIF(โรคหน้ายางแห้ง!$B$5:$B$72,ทดสอบ!$E61,โรคหน้ายางแห้ง!$F$5:$F$72)</f>
        <v>2</v>
      </c>
      <c r="BK61" s="568">
        <f t="shared" si="150"/>
        <v>2</v>
      </c>
      <c r="BL61" s="549">
        <f>SUMIF(โรคราสนิม!$C$5:$C$64,ทดสอบ!$E61,โรคราสนิม!$G$5:$G$64)</f>
        <v>0</v>
      </c>
      <c r="BM61" s="549">
        <f>SUMIF(หนอนกาแฟสีแดง!$C$5:$C$64,ทดสอบ!$E61,หนอนกาแฟสีแดง!$G$5:$G$64)</f>
        <v>0</v>
      </c>
      <c r="BN61" s="549">
        <v>0</v>
      </c>
      <c r="BO61" s="549">
        <f ca="1">SUMIF(หนอนเจาะกิ่งลำต้น!$C$5:$C515,ทดสอบ!$E61,หนอนเจาะกิ่งลำต้น!$G$5:$G$64)</f>
        <v>0</v>
      </c>
      <c r="BP61" s="551">
        <f>SUMIF(มอดเจาะเมล็ดกาแฟ!$C$5:$C$64,ทดสอบ!$E61,มอดเจาะเมล็ดกาแฟ!$G$5:$G$64)</f>
        <v>0</v>
      </c>
      <c r="BQ61" s="549">
        <f>SUMIF('ด้วงหนวดยาว (กาแฟ)'!$C$5:$C$64,ทดสอบ!$E61,'ด้วงหนวดยาว (กาแฟ)'!$G$5:$G$64)</f>
        <v>0</v>
      </c>
      <c r="BR61" s="549">
        <f>SUMIF(มอดเจาะผลกาแฟ!$C$5:$C$64,ทดสอบ!$E61,มอดเจาะผลกาแฟ!$G$5:$G$64)</f>
        <v>0</v>
      </c>
      <c r="BS61" s="570">
        <f t="shared" ca="1" si="151"/>
        <v>0</v>
      </c>
      <c r="BT61" s="549">
        <f>SUMIF(เพลี้ยแป้งมัน!$B$5:$B$59,ทดสอบ!$E61,เพลี้ยแป้งมัน!$H$5:$H$59)</f>
        <v>845</v>
      </c>
      <c r="BU61" s="551">
        <f>SUMIF('โรคใบไหม้ (มัน)'!$B$5:$B$58,ทดสอบ!$E61,'โรคใบไหม้ (มัน)'!$H$5:$H$58)</f>
        <v>0</v>
      </c>
      <c r="BV61" s="549">
        <f>SUMIF(ไรแดง!$B$5:$B$59,ทดสอบ!$E61,ไรแดง!$H$5:$H$59)</f>
        <v>9755</v>
      </c>
      <c r="BW61" s="549"/>
      <c r="BX61" s="549"/>
      <c r="BY61" s="549"/>
      <c r="BZ61" s="549"/>
      <c r="CA61" s="549"/>
      <c r="CB61" s="549">
        <f>SUMIF(โรคโคนเน่าหัวเน่า!$B$5:$B$59,ทดสอบ!$E61,โรคโคนเน่าหัวเน่า!$H$5:$H$59)</f>
        <v>10.050000000000001</v>
      </c>
      <c r="CC61" s="549"/>
      <c r="CD61" s="549">
        <f>SUMIF(โรคพุ่มแจ้!$B$5:$B$58,ทดสอบ!$E61,โรคพุ่มแจ้!$H$5:$H$58)</f>
        <v>284</v>
      </c>
      <c r="CE61" s="549">
        <f>SUMIF(โรคใบด่างมันสำปะหลัง!$B$5:$B$59,ทดสอบ!$E61,โรคใบด่างมันสำปะหลัง!$H$5:$H$59)</f>
        <v>55965</v>
      </c>
      <c r="CF61" s="563">
        <f t="shared" si="152"/>
        <v>66859.05</v>
      </c>
      <c r="CG61" s="549">
        <f>SUMIF(หนอนกออ้อย!$B$5:$B$48,ทดสอบ!$E61,หนอนกออ้อย!$G$5:$G$48)</f>
        <v>6</v>
      </c>
      <c r="CH61" s="549">
        <f>SUMIF('ด้วงหนวดยาว อ้อย'!$B$5:$B$48,ทดสอบ!$E61,'ด้วงหนวดยาว อ้อย'!$G$5:$G$48)</f>
        <v>0</v>
      </c>
      <c r="CI61" s="549"/>
      <c r="CJ61" s="549"/>
      <c r="CK61" s="549"/>
      <c r="CL61" s="549"/>
      <c r="CM61" s="549"/>
      <c r="CN61" s="549"/>
      <c r="CO61" s="549"/>
      <c r="CP61" s="549"/>
      <c r="CQ61" s="549"/>
      <c r="CR61" s="549"/>
      <c r="CS61" s="549">
        <f>SUMIF('โรคแส้ดำ อ้อย '!$B$5:$B$48,ทดสอบ!$E61,'โรคแส้ดำ อ้อย '!$G$5:$G$48)</f>
        <v>0</v>
      </c>
      <c r="CT61" s="549">
        <f>SUMIF('โรคใบขาว อ้อย'!$B$5:$B$48,ทดสอบ!$E61,'โรคใบขาว อ้อย'!$G$5:$G$48)</f>
        <v>0</v>
      </c>
      <c r="CU61" s="549"/>
      <c r="CV61" s="565">
        <f t="shared" si="153"/>
        <v>6</v>
      </c>
      <c r="CW61" s="549"/>
      <c r="CX61" s="549">
        <f>SUMIF('หนอนกระทู้ข้าวโพดลายจุด (FAW)'!$B$5:$B$54,ทดสอบ!$E61,'หนอนกระทู้ข้าวโพดลายจุด (FAW)'!$F$5:$F$54)</f>
        <v>0</v>
      </c>
      <c r="CY61" s="549">
        <f>SUMIF(โรคฝักเน่า!$C$5:$C$57,ทดสอบ!$E61,โรคฝักเน่า!$G$5:$G$57)</f>
        <v>0</v>
      </c>
      <c r="CZ61" s="549"/>
      <c r="DA61" s="549"/>
      <c r="DB61" s="549"/>
      <c r="DC61" s="549"/>
      <c r="DD61" s="549"/>
      <c r="DE61" s="549"/>
      <c r="DF61" s="572">
        <f t="shared" si="154"/>
        <v>0</v>
      </c>
      <c r="DG61" s="549">
        <f>SUMIF(โรคเหี่ยว!$B$5:$B$65,ทดสอบ!$E61,โรคเหี่ยว!$E$5:$E$65)</f>
        <v>0</v>
      </c>
      <c r="DH61" s="549"/>
      <c r="DI61" s="549"/>
      <c r="DJ61" s="549"/>
      <c r="DK61" s="549"/>
      <c r="DL61" s="574">
        <f t="shared" si="155"/>
        <v>0</v>
      </c>
      <c r="DM61" s="549"/>
      <c r="DN61" s="549"/>
      <c r="DO61" s="549"/>
      <c r="DP61" s="549"/>
      <c r="DQ61" s="549"/>
      <c r="DR61" s="550">
        <f t="shared" si="156"/>
        <v>0</v>
      </c>
      <c r="DS61" s="549"/>
      <c r="DT61" s="549"/>
      <c r="DU61" s="549">
        <f>SUMIF('เพลี้ยไฟ ทุเรียน'!$B$5:$B$81,ทดสอบ!$E61,'เพลี้ยไฟ ทุเรียน'!$F$5:$F$81)</f>
        <v>0</v>
      </c>
      <c r="DV61" s="549">
        <f>SUMIF('เพลี้ยแป้ง ทุเรียน'!$B$5:$B$81,ทดสอบ!$E61,'เพลี้ยแป้ง ทุเรียน'!$F$5:$F$81)</f>
        <v>0</v>
      </c>
      <c r="DW61" s="549">
        <f>SUMIF(เพลี้ยไก่แจ้ทุเรียน!$B$5:$B$81,ทดสอบ!$E61,เพลี้ยไก่แจ้ทุเรียน!$F$5:$F$81)</f>
        <v>0</v>
      </c>
      <c r="DX61" s="549">
        <f>SUMIF(เพลี้ยหอยเกล็ด!$B$5:$B$81,ทดสอบ!$E61,เพลี้ยหอยเกล็ด!$F$5:$F$81)</f>
        <v>0</v>
      </c>
      <c r="DY61" s="549">
        <f>SUMIF(เพลี้ยจั๊กจั่นฝอย!$B$5:$B$81,ทดสอบ!$E61,เพลี้ยจั๊กจั่นฝอย!$F$5:$F$81)</f>
        <v>0</v>
      </c>
      <c r="DZ61" s="549">
        <f>SUMIF(หนอนเจาะเมล็ดทุเรียน!$B$5:$B$81,ทดสอบ!$E61,หนอนเจาะเมล็ดทุเรียน!$F$5:$F$81)</f>
        <v>0</v>
      </c>
      <c r="EA61" s="549">
        <f>SUMIF(ไรแดงทุเรียน!$B$5:$B$81,ทดสอบ!$E61,ไรแดงทุเรียน!$F$5:$F$81)</f>
        <v>0</v>
      </c>
      <c r="EB61" s="549"/>
      <c r="EC61" s="549">
        <f>SUMIF(โรครากเน่าโคนเน่า!$B$5:$B$81,ทดสอบ!$E61,โรครากเน่าโคนเน่า!$F$5:$F$81)</f>
        <v>0</v>
      </c>
      <c r="ED61" s="549">
        <f>SUMIF('โรคราดำ ทุเรียน'!$B$5:$B$81,ทดสอบ!$E61,'โรคราดำ ทุเรียน'!$F$5:$F$81)</f>
        <v>0</v>
      </c>
      <c r="EE61" s="549"/>
      <c r="EF61" s="549">
        <f>SUMIF(โรคผลเน่า!$B$6:$B$82,ทดสอบ!$E61,โรคผลเน่า!$F$6:$F$82)</f>
        <v>0</v>
      </c>
      <c r="EG61" s="549">
        <f>SUMIF(โรคราสีชมพู!$B$5:$B$81,ทดสอบ!$E61,โรคราสีชมพู!$F$5:$F$81)</f>
        <v>0</v>
      </c>
      <c r="EH61" s="549">
        <f>SUMIF(โรคใบติดหรือใบไหม้!$B$5:$B$81,ทดสอบ!$E61,โรคใบติดหรือใบไหม้!$F$5:$F$81)</f>
        <v>0</v>
      </c>
      <c r="EI61" s="549"/>
      <c r="EJ61" s="549">
        <f>SUMIF('โรคใบจุดสาหร่าย (durian)'!$B$5:$B$81,ทดสอบ!$E61,'โรคใบจุดสาหร่าย (durian)'!$F$5:$F$81)</f>
        <v>0</v>
      </c>
      <c r="EK61" s="549">
        <f>SUMIF(มอดเจาะลำต้นทุเรียน!$B$5:$B$81,ทดสอบ!$E61,มอดเจาะลำต้นทุเรียน!$F$5:$F$81)</f>
        <v>0</v>
      </c>
      <c r="EL61" s="549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549">
        <f>SUMIF(หนอนกินใบทุเรียน!$B$5:$B$81,ทดสอบ!$E61,หนอนกินใบทุเรียน!$F$5:$F$81)</f>
        <v>0</v>
      </c>
      <c r="EN61" s="549">
        <f>SUMIF(โรคกิ่งแห้งทุเรียน!$B$5:$B$81,ทดสอบ!$E61,โรคกิ่งแห้งทุเรียน!$F$5:$F$81)</f>
        <v>0</v>
      </c>
      <c r="EO61" s="551">
        <f>SUMIF(โรคแอนแทรกโนสทุเรียน!$B$5:$B$81,ทดสอบ!$E61,โรคแอนแทรกโนสทุเรียน!$F$5:$F$81)</f>
        <v>0</v>
      </c>
      <c r="EP61" s="549">
        <f>SUMIF(หนอนเจาะผล!$B$5:$B$81,ทดสอบ!$E61,หนอนเจาะผล!$F$5:$F$81)</f>
        <v>0</v>
      </c>
      <c r="EQ61" s="563">
        <f t="shared" ca="1" si="157"/>
        <v>0</v>
      </c>
      <c r="ER61" s="549"/>
      <c r="ES61" s="549">
        <f>SUMIF('เพลี้ยไฟ (เงาะ)'!$B$5:$B$76,ทดสอบ!$E61,'เพลี้ยไฟ (เงาะ)'!$F$5:$F$76)</f>
        <v>0</v>
      </c>
      <c r="ET61" s="517">
        <f>SUMIF('เพลี้ยแป้ง (เงาะ)'!$B$5:$B$75,ทดสอบ!$E61,'เพลี้ยแป้ง (เงาะ)'!$F$5:$F$75)</f>
        <v>0</v>
      </c>
      <c r="EU61" s="549">
        <f>SUMIF(หนอนคืบกินใบ!$B$5:$B$75,ทดสอบ!$E61,หนอนคืบกินใบ!$F$5:$F$75)</f>
        <v>0</v>
      </c>
      <c r="EV61" s="549">
        <f>SUMIF('โรคราแป้ง (เงาะ)'!$B$5:$B$75,ทดสอบ!$E61,'โรคราแป้ง (เงาะ)'!$F$5:$F$75)</f>
        <v>0</v>
      </c>
      <c r="EW61" s="549"/>
      <c r="EX61" s="549">
        <f>SUMIF('โรคขอบใบแห้ง (เงาะ)'!$B$5:$B$76,ทดสอบ!$E61,'โรคขอบใบแห้ง (เงาะ)'!$F$5:$F$76)</f>
        <v>0</v>
      </c>
      <c r="EY61" s="549">
        <f>SUMIF(หนอนกินช่อดอก!$B$5:$B$76,ทดสอบ!$E61,หนอนกินช่อดอก!$F$5:$F$76)</f>
        <v>0</v>
      </c>
      <c r="EZ61" s="549">
        <f>SUMIF('โรคใบจุดสาหร่าย(เงาะ)'!$B$5:$B$75,ทดสอบ!$E61,'โรคใบจุดสาหร่าย(เงาะ)'!$F$5:$F$75)</f>
        <v>0</v>
      </c>
      <c r="FA61" s="567">
        <f t="shared" si="158"/>
        <v>0</v>
      </c>
      <c r="FB61" s="549">
        <f>SUMIF('เพลี้ยไฟ (mangosteen)'!$B$5:$B$69,ทดสอบ!$E61,'เพลี้ยไฟ (mangosteen)'!$F$5:$F$69)</f>
        <v>0</v>
      </c>
      <c r="FC61" s="549">
        <f>SUMIF(หนอนชอนใบ!$B$5:$B$69,ทดสอบ!$E61,หนอนชอนใบ!$F$5:$F$69)</f>
        <v>0</v>
      </c>
      <c r="FD61" s="549">
        <f>SUMIF(หนอนกินใบ!$B$5:$B$69,ทดสอบ!$E61,หนอนกินใบ!$F$5:$F$69)</f>
        <v>0</v>
      </c>
      <c r="FE61" s="549">
        <f>SUMIF('ไรแดง(มังคุด)'!$B$5:$B$76,ทดสอบ!$E61,'ไรแดง(มังคุด)'!$F$5:$F$76)</f>
        <v>0</v>
      </c>
      <c r="FF61" s="549">
        <f>SUMIF(โรคแอนแทรคโนส!$B$5:$B$76,ทดสอบ!$E61,โรคแอนแทรคโนส!$F$5:$F$76)</f>
        <v>0</v>
      </c>
      <c r="FG61" s="549">
        <f>SUMIF('โรคใบจุดสาหร่าย (mangosteen)'!$B$5:$B$69,ทดสอบ!$E61,'โรคใบจุดสาหร่าย (mangosteen)'!$F$5:$F$69)</f>
        <v>0</v>
      </c>
      <c r="FH61" s="549">
        <f>SUMIF(โรคใบแห้งและขอบใบแห้ง!$B$5:$B$76,ทดสอบ!$E61,โรคใบแห้งและขอบใบแห้ง!$F$5:$F$76)</f>
        <v>0</v>
      </c>
      <c r="FI61" s="549">
        <f>SUMIF(เพลี้ยแป้ง!$B$5:$B$76,ทดสอบ!$E61,เพลี้ยแป้ง!$F$5:$F$76)</f>
        <v>0</v>
      </c>
      <c r="FJ61" s="549">
        <f>SUMIF('โรคใบจุด (mangosteen)'!$B$5:$B$69,ทดสอบ!$E61,'โรคใบจุด (mangosteen)'!$F$5:$F$69)</f>
        <v>0</v>
      </c>
      <c r="FK61" s="576">
        <f t="shared" si="159"/>
        <v>0</v>
      </c>
      <c r="FL61" s="549">
        <f>SUMIF(โรคพุ่มไม้กวาด!$B$5:$B$79,ทดสอบ!$E61,โรคพุ่มไม้กวาด!$F$5:$F$79)</f>
        <v>0</v>
      </c>
      <c r="FM61" s="549">
        <f>SUMIF('เพลี้ยแป้ง (ลำไย)'!$B$5:$B$76,ทดสอบ!$E61,'เพลี้ยแป้ง (ลำไย)'!$F$5:$F$76)</f>
        <v>0</v>
      </c>
      <c r="FN61" s="549">
        <f>SUMIF('โรคราดำ (ลำไย)'!$B$5:$B$79,ทดสอบ!$E61,'โรคราดำ (ลำไย)'!$F$5:$F$79)</f>
        <v>0</v>
      </c>
      <c r="FO61" s="549">
        <f>SUMIF('หนอนคืบกินใบ (ลำไย)'!$B$5:$B$76,ทดสอบ!$E61,'หนอนคืบกินใบ (ลำไย)'!$F$5:$F$76)</f>
        <v>0</v>
      </c>
      <c r="FP61" s="549">
        <f>SUMIF(ไรกำมะหยี่!$B$5:$B$79,ทดสอบ!$E61,ไรกำมะหยี่!$F$5:$F$79)</f>
        <v>0</v>
      </c>
      <c r="FQ61" s="549">
        <f>SUMIF(หนอนม้วนใบ!$B$5:$B$79,ทดสอบ!$E61,หนอนม้วนใบ!$F$5:$F$79)</f>
        <v>0</v>
      </c>
      <c r="FR61" s="549">
        <f>SUMIF(หนอนเจาะกิ่งและลำต้น!$B$5:$B$80,ทดสอบ!$E61,หนอนเจาะกิ่งและลำต้น!$F$5:$F$80)</f>
        <v>0</v>
      </c>
      <c r="FS61" s="549">
        <f>SUMIF(เพลี้ยไฟลำไย!$B$5:$B$76,ทดสอบ!$E61,เพลี้ยไฟลำไย!$F$5:$F$76)</f>
        <v>0</v>
      </c>
      <c r="FT61" s="549">
        <f>SUMIF(หนอนกินดอกลำไย!$B$5:$B$76,ทดสอบ!$E61,หนอนกินดอกลำไย!$F$5:$F$76)</f>
        <v>0</v>
      </c>
      <c r="FU61" s="549">
        <f>SUMIF(มวนลำไย!$B$5:$B$79,ทดสอบ!$E61,มวนลำไย!$F$5:$F$79)</f>
        <v>0</v>
      </c>
      <c r="FV61" s="578">
        <f t="shared" si="160"/>
        <v>0</v>
      </c>
      <c r="FW61" s="550">
        <f t="shared" ca="1" si="161"/>
        <v>73700.3</v>
      </c>
      <c r="FX61" s="353">
        <f t="shared" ca="1" si="100"/>
        <v>73700.3</v>
      </c>
      <c r="FY61" s="319">
        <f t="shared" ca="1" si="31"/>
        <v>0</v>
      </c>
    </row>
    <row r="62" spans="1:181" s="110" customFormat="1" x14ac:dyDescent="0.55000000000000004">
      <c r="A62" s="303">
        <v>0</v>
      </c>
      <c r="B62" s="303">
        <f t="shared" ca="1" si="146"/>
        <v>1</v>
      </c>
      <c r="C62" s="303">
        <f ca="1">IF(B62=1,SUBTOTAL(2,$B$59:B62),"")</f>
        <v>4</v>
      </c>
      <c r="D62" s="279">
        <f t="shared" ca="1" si="147"/>
        <v>4</v>
      </c>
      <c r="E62" s="280" t="s">
        <v>167</v>
      </c>
      <c r="F62" s="295"/>
      <c r="G62" s="295"/>
      <c r="H62" s="295"/>
      <c r="I62" s="295"/>
      <c r="J62" s="292"/>
      <c r="K62" s="549">
        <f>SUMIF(หนอนห่อใบข้าว!$B$5:$B$76,ทดสอบ!$E62,หนอนห่อใบข้าว!$G$5:$G$76)</f>
        <v>0</v>
      </c>
      <c r="L62" s="549">
        <f>SUMIF(เพลี้ยกระโดดหลังขาว!$B$5:$B$76,ทดสอบ!$E62,เพลี้ยกระโดดหลังขาว!$G$5:$G$76)</f>
        <v>0</v>
      </c>
      <c r="M62" s="549">
        <f>SUMIF(โรคไหม้ข้าว!$B$5:$B$76,ทดสอบ!$E62,โรคไหม้ข้าว!$G$5:$G$76)</f>
        <v>0</v>
      </c>
      <c r="N62" s="549">
        <f>SUMIF(แมลงหวี่ขาว!$B$5:$B$76,ทดสอบ!$E62,แมลงหวี่ขาว!$G$5:$G$76)</f>
        <v>0</v>
      </c>
      <c r="O62" s="549">
        <f>SUMIF(เพลี้ยกระโดดสีน้ำตาล!$B$5:$B$77,ทดสอบ!$E62,เพลี้ยกระโดดสีน้ำตาล!$G$5:$G$77)</f>
        <v>0</v>
      </c>
      <c r="P62" s="549">
        <f>SUMIF(แมลงสิง!$B$5:$B$81,ทดสอบ!$E62,แมลงสิง!$G$5:$G$81)</f>
        <v>0</v>
      </c>
      <c r="Q62" s="549">
        <f>SUMIF(เพลี้ยไฟ!$B$5:$B$76,ทดสอบ!$E62,เพลี้ยไฟ!$G$5:$G$76)</f>
        <v>0</v>
      </c>
      <c r="R62" s="549">
        <f>SUMIF(แมลงดำหนาม1!$B$5:$B$81,ทดสอบ!$E62,แมลงดำหนาม1!$G$5:$G$81)</f>
        <v>0</v>
      </c>
      <c r="S62" s="549">
        <f>SUMIF(โรคขอบใบแห้ง!$B$5:$B$78,ทดสอบ!$E62,โรคขอบใบแห้ง!$G$5:$G$78)</f>
        <v>0</v>
      </c>
      <c r="T62" s="549">
        <f>SUMIF(โรคกาบใบแห้ง!$B$5:$B$81,ทดสอบ!$E62,โรคกาบใบแห้ง!$G$5:$G$81)</f>
        <v>0</v>
      </c>
      <c r="U62" s="549">
        <f>SUMIF(โรคใบจุดสีน้ำตาล!$B$5:$B$77,ทดสอบ!$E62,โรคใบจุดสีน้ำตาล!$G$5:$G$77)</f>
        <v>0</v>
      </c>
      <c r="V62" s="549">
        <f>SUMIF(หนอนกระทู้กล้า!$B$5:$B$76,ทดสอบ!$E62,หนอนกระทู้กล้า!$G$5:$G$76)</f>
        <v>0</v>
      </c>
      <c r="W62" s="549">
        <f>SUMIF(โรคใบขีดโปร่งแสง!$B$5:$B$81,ทดสอบ!$E62,โรคใบขีดโปร่งแสง!$G$5:$G$81)</f>
        <v>0</v>
      </c>
      <c r="X62" s="549">
        <f>SUMIF(โรคใบขีดสีน้ำตาล!$B$5:$B$77,ทดสอบ!$E62,โรคใบขีดสีน้ำตาล!$G$5:$G$77)</f>
        <v>0</v>
      </c>
      <c r="Y62" s="549">
        <f>SUMIF(หนอนกัดใบข้าว!$B$5:$B$81,ทดสอบ!$E62,หนอนกัดใบข้าว!$G$5:$G$81)</f>
        <v>0</v>
      </c>
      <c r="Z62" s="549">
        <f>SUMIF(แมลงหล่า!$B$5:$B$81,ทดสอบ!$E62,แมลงหล่า!$G$5:$G$81)</f>
        <v>0</v>
      </c>
      <c r="AA62" s="549">
        <f>SUMIF(แมลงบั่ว!$B$5:$B$77,ทดสอบ!$E62,แมลงบั่ว!$G$5:$G$77)</f>
        <v>0</v>
      </c>
      <c r="AB62" s="549">
        <f>SUMIF(โรคเมล็ดด่าง!$B$5:$B$81,ทดสอบ!$E62,โรคเมล็ดด่าง!$G$5:$G$81)</f>
        <v>0</v>
      </c>
      <c r="AC62" s="549">
        <f>SUMIF(ด้วงดำ!$B$5:$B$81,ทดสอบ!$E62,ด้วงดำ!$G$5:$G$81)</f>
        <v>0</v>
      </c>
      <c r="AD62" s="549">
        <f>SUMIF(ตั๊กแตนหนวดสั้น!$B$5:$B$81,ทดสอบ!$E62,ตั๊กแตนหนวดสั้น!$G$5:$G$81)</f>
        <v>0</v>
      </c>
      <c r="AE62" s="549">
        <f>SUMIF(หนอนกอข้าว!$B$5:$B$77,ทดสอบ!$E62,หนอนกอข้าว!$G$5:$G$77)</f>
        <v>0</v>
      </c>
      <c r="AF62" s="549">
        <f>SUMIF(หนอนกระทู้ข้าว!$B$5:$B$81,ทดสอบ!$E62,หนอนกระทู้ข้าว!$G$5:$G$81)</f>
        <v>0</v>
      </c>
      <c r="AG62" s="549">
        <f>SUMIF(โรคกาบใบเน่า!$B$5:$B$81,ทดสอบ!$E62,โรคกาบใบเน่า!$G$5:$G$81)</f>
        <v>0</v>
      </c>
      <c r="AH62" s="549">
        <f>SUMIF(เพลี้ยจั๊กจั่นสีเขียว!$B$5:$B$80,ทดสอบ!$E62,เพลี้ยจั๊กจั่นสีเขียว!$G$5:$G$80)</f>
        <v>0</v>
      </c>
      <c r="AI62" s="549">
        <f>SUMIF(หอยเชอรี่!$B$5:$B$81,ทดสอบ!$E62,หอยเชอรี่!$G$5:$G$81)</f>
        <v>0</v>
      </c>
      <c r="AJ62" s="549">
        <f>SUMIF(โรคใบสีส้ม!$B$5:$B$77,ทดสอบ!$E62,โรคใบสีส้ม!$G$5:$G$77)</f>
        <v>0</v>
      </c>
      <c r="AK62" s="563">
        <f t="shared" si="148"/>
        <v>0</v>
      </c>
      <c r="AL62" s="549">
        <f>SUMIF(หนอนหัวดำ!$B$6:$B$75,ทดสอบ!$E62,หนอนหัวดำ!$M$6:$M$75)</f>
        <v>198</v>
      </c>
      <c r="AM62" s="517">
        <f>SUMIF(แมลงดำหนาม!$B$6:$B$75,ทดสอบ!$E62,แมลงดำหนาม!$M$6:$M$75)</f>
        <v>151</v>
      </c>
      <c r="AN62" s="549">
        <f>SUMIF('ด้วงแรด มะพร้าว'!$B$6:$B$75,ทดสอบ!$E62,'ด้วงแรด มะพร้าว'!$I$6:$I$75)</f>
        <v>210.75</v>
      </c>
      <c r="AO62" s="549">
        <f>SUMIF(ด้วงงวง!$B$6:$B$75,ทดสอบ!$E62,ด้วงงวง!$I$6:$I$75)</f>
        <v>145.5</v>
      </c>
      <c r="AP62" s="549">
        <f>SUMIF(ไรสี่ขามะพร้าว!$B$6:$B$75,ทดสอบ!$E62,ไรสี่ขามะพร้าว!$I$6:$I$75)</f>
        <v>2</v>
      </c>
      <c r="AQ62" s="549">
        <f>SUMIF(หนอนพาราซา!$C$6:$C$67,ทดสอบ!$E62,หนอนพาราซา!$J$6:$J$67)</f>
        <v>0</v>
      </c>
      <c r="AR62" s="549">
        <f>SUMIF(หนอนกินใบมะพร้าว!$C$6:$C$67,ทดสอบ!$E62,หนอนกินใบมะพร้าว!$J$6:$J$67)</f>
        <v>0</v>
      </c>
      <c r="AS62" s="565">
        <f t="shared" si="86"/>
        <v>707.25</v>
      </c>
      <c r="AT62" s="549">
        <f>SUMIF('ด้วงแรด ปาล์ม'!$B$5:$B$73,ทดสอบ!$E62,'ด้วงแรด ปาล์ม'!$F$5:$F$73)</f>
        <v>0</v>
      </c>
      <c r="AU62" s="549">
        <f>SUMIF(หนอนปลอกเล็ก!$B$5:$B$73,ทดสอบ!$E62,หนอนปลอกเล็ก!$F$5:$F$73)</f>
        <v>0</v>
      </c>
      <c r="AV62" s="549">
        <f>SUMIF(ด้วงกุหลาบ!$B$5:$B$73,ทดสอบ!$E62,ด้วงกุหลาบ!$F$5:$F$73)</f>
        <v>16</v>
      </c>
      <c r="AW62" s="549">
        <f>SUMIF(โรคทะลายเน่า!$B$5:$B$73,ทดสอบ!$E62,โรคทะลายเน่า!$F$5:$F$73)</f>
        <v>37</v>
      </c>
      <c r="AX62" s="549">
        <f>SUMIF(โรคลำต้นเน่า!$B$5:$B$73,ทดสอบ!$E62,โรคลำต้นเน่า!$F$5:$F$73)</f>
        <v>0</v>
      </c>
      <c r="AY62" s="549">
        <f>SUMIF('โรคใบจุด ปาล์ม'!$B$5:$B$73,ทดสอบ!$E62,'โรคใบจุด ปาล์ม'!$F$5:$F$73)</f>
        <v>0</v>
      </c>
      <c r="AZ62" s="549">
        <f>SUMIF(โรคก้านทางใบเน่า!$C$5:$C$71,ทดสอบ!$E62,โรคก้านทางใบเน่า!$G$5:$G$71)</f>
        <v>0</v>
      </c>
      <c r="BA62" s="549">
        <f>SUMIF(หนอนหน้าแมว!$B$5:$B$73,ทดสอบ!$E62,หนอนหน้าแมว!$F$5:$F$73)</f>
        <v>0</v>
      </c>
      <c r="BB62" s="551">
        <f>SUMIF('หนอนหัวดำ ปาล์ม'!$B$5:$B$73,ทดสอบ!$E62,'หนอนหัวดำ ปาล์ม'!$F$5:$F$73)</f>
        <v>0</v>
      </c>
      <c r="BC62" s="549">
        <f>SUMIF('โรคใบจุดสาหร่าย ปาล์ม'!$B$5:$B$73,ทดสอบ!$E62,'โรคใบจุดสาหร่าย ปาล์ม'!$F$5:$F$73)</f>
        <v>0</v>
      </c>
      <c r="BD62" s="567">
        <f t="shared" si="149"/>
        <v>53</v>
      </c>
      <c r="BE62" s="549">
        <f>SUMIF(โรครากขาว!$B$5:$B$72,ทดสอบ!$E62,โรครากขาว!$F$5:$F$72)</f>
        <v>3</v>
      </c>
      <c r="BF62" s="549">
        <f>SUMIF(โรคใบร่วงยางพาราชนิดใหม่!$B$5:$B$72,ทดสอบ!$E62,โรคใบร่วงยางพาราชนิดใหม่!$F$5:$F$72)</f>
        <v>0</v>
      </c>
      <c r="BG62" s="549">
        <f>SUMIF(โรคใบร่วงยางพารา!$B$5:$B$72,ทดสอบ!$E62,โรคใบร่วงยางพารา!$F$5:$F$72)</f>
        <v>165</v>
      </c>
      <c r="BH62" s="549">
        <f>SUMIF(โรคราแป้งยางพารา!$B$5:$B$72,ทดสอบ!$E62,โรคราแป้งยางพารา!$F$5:$F$72)</f>
        <v>0</v>
      </c>
      <c r="BI62" s="551">
        <f>SUMIF(โรคเส้นดำยางพารา!$B$5:$B$72,ทดสอบ!$E62,โรคเส้นดำยางพารา!$F$5:$F$72)</f>
        <v>2</v>
      </c>
      <c r="BJ62" s="549">
        <f>SUMIF(โรคหน้ายางแห้ง!$B$5:$B$72,ทดสอบ!$E62,โรคหน้ายางแห้ง!$F$5:$F$72)</f>
        <v>3</v>
      </c>
      <c r="BK62" s="568">
        <f t="shared" si="150"/>
        <v>173</v>
      </c>
      <c r="BL62" s="549">
        <f>SUMIF(โรคราสนิม!$C$5:$C$64,ทดสอบ!$E62,โรคราสนิม!$G$5:$G$64)</f>
        <v>0</v>
      </c>
      <c r="BM62" s="549">
        <f>SUMIF(หนอนกาแฟสีแดง!$C$5:$C$64,ทดสอบ!$E62,หนอนกาแฟสีแดง!$G$5:$G$64)</f>
        <v>0</v>
      </c>
      <c r="BN62" s="549">
        <v>0</v>
      </c>
      <c r="BO62" s="549">
        <f ca="1">SUMIF(หนอนเจาะกิ่งลำต้น!$C$5:$C516,ทดสอบ!$E62,หนอนเจาะกิ่งลำต้น!$G$5:$G$64)</f>
        <v>0</v>
      </c>
      <c r="BP62" s="551">
        <f>SUMIF(มอดเจาะเมล็ดกาแฟ!$C$5:$C$64,ทดสอบ!$E62,มอดเจาะเมล็ดกาแฟ!$G$5:$G$64)</f>
        <v>0</v>
      </c>
      <c r="BQ62" s="549">
        <f>SUMIF('ด้วงหนวดยาว (กาแฟ)'!$C$5:$C$64,ทดสอบ!$E62,'ด้วงหนวดยาว (กาแฟ)'!$G$5:$G$64)</f>
        <v>0</v>
      </c>
      <c r="BR62" s="549">
        <f>SUMIF(มอดเจาะผลกาแฟ!$C$5:$C$64,ทดสอบ!$E62,มอดเจาะผลกาแฟ!$G$5:$G$64)</f>
        <v>0</v>
      </c>
      <c r="BS62" s="570">
        <f t="shared" ca="1" si="151"/>
        <v>0</v>
      </c>
      <c r="BT62" s="549">
        <f>SUMIF(เพลี้ยแป้งมัน!$B$5:$B$59,ทดสอบ!$E62,เพลี้ยแป้งมัน!$H$5:$H$59)</f>
        <v>0</v>
      </c>
      <c r="BU62" s="551">
        <f>SUMIF('โรคใบไหม้ (มัน)'!$B$5:$B$58,ทดสอบ!$E62,'โรคใบไหม้ (มัน)'!$H$5:$H$58)</f>
        <v>0</v>
      </c>
      <c r="BV62" s="549">
        <f>SUMIF(ไรแดง!$B$5:$B$59,ทดสอบ!$E62,ไรแดง!$H$5:$H$59)</f>
        <v>0</v>
      </c>
      <c r="BW62" s="549"/>
      <c r="BX62" s="549"/>
      <c r="BY62" s="549"/>
      <c r="BZ62" s="549"/>
      <c r="CA62" s="549"/>
      <c r="CB62" s="549">
        <f>SUMIF(โรคโคนเน่าหัวเน่า!$B$5:$B$59,ทดสอบ!$E62,โรคโคนเน่าหัวเน่า!$H$5:$H$59)</f>
        <v>0</v>
      </c>
      <c r="CC62" s="549"/>
      <c r="CD62" s="549">
        <f>SUMIF(โรคพุ่มแจ้!$B$5:$B$58,ทดสอบ!$E62,โรคพุ่มแจ้!$H$5:$H$58)</f>
        <v>0</v>
      </c>
      <c r="CE62" s="549">
        <f>SUMIF(โรคใบด่างมันสำปะหลัง!$B$5:$B$59,ทดสอบ!$E62,โรคใบด่างมันสำปะหลัง!$H$5:$H$59)</f>
        <v>0</v>
      </c>
      <c r="CF62" s="563">
        <f t="shared" si="152"/>
        <v>0</v>
      </c>
      <c r="CG62" s="549">
        <f>SUMIF(หนอนกออ้อย!$B$5:$B$48,ทดสอบ!$E62,หนอนกออ้อย!$G$5:$G$48)</f>
        <v>0</v>
      </c>
      <c r="CH62" s="549">
        <f>SUMIF('ด้วงหนวดยาว อ้อย'!$B$5:$B$48,ทดสอบ!$E62,'ด้วงหนวดยาว อ้อย'!$G$5:$G$48)</f>
        <v>0</v>
      </c>
      <c r="CI62" s="549"/>
      <c r="CJ62" s="549"/>
      <c r="CK62" s="549"/>
      <c r="CL62" s="549"/>
      <c r="CM62" s="549"/>
      <c r="CN62" s="549"/>
      <c r="CO62" s="549"/>
      <c r="CP62" s="549"/>
      <c r="CQ62" s="549"/>
      <c r="CR62" s="549"/>
      <c r="CS62" s="549">
        <f>SUMIF('โรคแส้ดำ อ้อย '!$B$5:$B$48,ทดสอบ!$E62,'โรคแส้ดำ อ้อย '!$G$5:$G$48)</f>
        <v>0</v>
      </c>
      <c r="CT62" s="549">
        <f>SUMIF('โรคใบขาว อ้อย'!$B$5:$B$48,ทดสอบ!$E62,'โรคใบขาว อ้อย'!$G$5:$G$48)</f>
        <v>0</v>
      </c>
      <c r="CU62" s="549"/>
      <c r="CV62" s="565">
        <f t="shared" si="153"/>
        <v>0</v>
      </c>
      <c r="CW62" s="549"/>
      <c r="CX62" s="549">
        <f>SUMIF('หนอนกระทู้ข้าวโพดลายจุด (FAW)'!$B$5:$B$54,ทดสอบ!$E62,'หนอนกระทู้ข้าวโพดลายจุด (FAW)'!$F$5:$F$54)</f>
        <v>0</v>
      </c>
      <c r="CY62" s="549">
        <f>SUMIF(โรคฝักเน่า!$C$5:$C$57,ทดสอบ!$E62,โรคฝักเน่า!$G$5:$G$57)</f>
        <v>0</v>
      </c>
      <c r="CZ62" s="549"/>
      <c r="DA62" s="549"/>
      <c r="DB62" s="549"/>
      <c r="DC62" s="549"/>
      <c r="DD62" s="549"/>
      <c r="DE62" s="549"/>
      <c r="DF62" s="572">
        <f t="shared" si="154"/>
        <v>0</v>
      </c>
      <c r="DG62" s="549">
        <f>SUMIF(โรคเหี่ยว!$B$5:$B$65,ทดสอบ!$E62,โรคเหี่ยว!$E$5:$E$65)</f>
        <v>38</v>
      </c>
      <c r="DH62" s="549"/>
      <c r="DI62" s="549"/>
      <c r="DJ62" s="549"/>
      <c r="DK62" s="549"/>
      <c r="DL62" s="574">
        <f t="shared" si="155"/>
        <v>38</v>
      </c>
      <c r="DM62" s="549"/>
      <c r="DN62" s="549"/>
      <c r="DO62" s="549"/>
      <c r="DP62" s="549"/>
      <c r="DQ62" s="549"/>
      <c r="DR62" s="550">
        <f t="shared" si="156"/>
        <v>0</v>
      </c>
      <c r="DS62" s="549"/>
      <c r="DT62" s="549"/>
      <c r="DU62" s="549">
        <f>SUMIF('เพลี้ยไฟ ทุเรียน'!$B$5:$B$81,ทดสอบ!$E62,'เพลี้ยไฟ ทุเรียน'!$F$5:$F$81)</f>
        <v>0</v>
      </c>
      <c r="DV62" s="549">
        <f>SUMIF('เพลี้ยแป้ง ทุเรียน'!$B$5:$B$81,ทดสอบ!$E62,'เพลี้ยแป้ง ทุเรียน'!$F$5:$F$81)</f>
        <v>52</v>
      </c>
      <c r="DW62" s="549">
        <f>SUMIF(เพลี้ยไก่แจ้ทุเรียน!$B$5:$B$81,ทดสอบ!$E62,เพลี้ยไก่แจ้ทุเรียน!$F$5:$F$81)</f>
        <v>86</v>
      </c>
      <c r="DX62" s="549">
        <f>SUMIF(เพลี้ยหอยเกล็ด!$B$5:$B$81,ทดสอบ!$E62,เพลี้ยหอยเกล็ด!$F$5:$F$81)</f>
        <v>57.5</v>
      </c>
      <c r="DY62" s="549">
        <f>SUMIF(เพลี้ยจั๊กจั่นฝอย!$B$5:$B$81,ทดสอบ!$E62,เพลี้ยจั๊กจั่นฝอย!$F$5:$F$81)</f>
        <v>158</v>
      </c>
      <c r="DZ62" s="549">
        <f>SUMIF(หนอนเจาะเมล็ดทุเรียน!$B$5:$B$81,ทดสอบ!$E62,หนอนเจาะเมล็ดทุเรียน!$F$5:$F$81)</f>
        <v>0</v>
      </c>
      <c r="EA62" s="549">
        <f>SUMIF(ไรแดงทุเรียน!$B$5:$B$81,ทดสอบ!$E62,ไรแดงทุเรียน!$F$5:$F$81)</f>
        <v>3</v>
      </c>
      <c r="EB62" s="549"/>
      <c r="EC62" s="549">
        <f>SUMIF(โรครากเน่าโคนเน่า!$B$5:$B$81,ทดสอบ!$E62,โรครากเน่าโคนเน่า!$F$5:$F$81)</f>
        <v>627</v>
      </c>
      <c r="ED62" s="549">
        <f>SUMIF('โรคราดำ ทุเรียน'!$B$5:$B$81,ทดสอบ!$E62,'โรคราดำ ทุเรียน'!$F$5:$F$81)</f>
        <v>0</v>
      </c>
      <c r="EE62" s="549"/>
      <c r="EF62" s="549">
        <f>SUMIF(โรคผลเน่า!$B$6:$B$82,ทดสอบ!$E62,โรคผลเน่า!$F$6:$F$82)</f>
        <v>0</v>
      </c>
      <c r="EG62" s="549">
        <f>SUMIF(โรคราสีชมพู!$B$5:$B$81,ทดสอบ!$E62,โรคราสีชมพู!$F$5:$F$81)</f>
        <v>24</v>
      </c>
      <c r="EH62" s="549">
        <f>SUMIF(โรคใบติดหรือใบไหม้!$B$5:$B$81,ทดสอบ!$E62,โรคใบติดหรือใบไหม้!$F$5:$F$81)</f>
        <v>79.5</v>
      </c>
      <c r="EI62" s="549"/>
      <c r="EJ62" s="549">
        <f>SUMIF('โรคใบจุดสาหร่าย (durian)'!$B$5:$B$81,ทดสอบ!$E62,'โรคใบจุดสาหร่าย (durian)'!$F$5:$F$81)</f>
        <v>6</v>
      </c>
      <c r="EK62" s="549">
        <f>SUMIF(มอดเจาะลำต้นทุเรียน!$B$5:$B$81,ทดสอบ!$E62,มอดเจาะลำต้นทุเรียน!$F$5:$F$81)</f>
        <v>10</v>
      </c>
      <c r="EL62" s="549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549">
        <f>SUMIF(หนอนกินใบทุเรียน!$B$5:$B$81,ทดสอบ!$E62,หนอนกินใบทุเรียน!$F$5:$F$81)</f>
        <v>2</v>
      </c>
      <c r="EN62" s="549">
        <f>SUMIF(โรคกิ่งแห้งทุเรียน!$B$5:$B$81,ทดสอบ!$E62,โรคกิ่งแห้งทุเรียน!$F$5:$F$81)</f>
        <v>17</v>
      </c>
      <c r="EO62" s="551">
        <f>SUMIF(โรคแอนแทรกโนสทุเรียน!$B$5:$B$81,ทดสอบ!$E62,โรคแอนแทรกโนสทุเรียน!$F$5:$F$81)</f>
        <v>0</v>
      </c>
      <c r="EP62" s="549">
        <f>SUMIF(หนอนเจาะผล!$B$5:$B$81,ทดสอบ!$E62,หนอนเจาะผล!$F$5:$F$81)</f>
        <v>0</v>
      </c>
      <c r="EQ62" s="563">
        <f t="shared" ca="1" si="157"/>
        <v>1122</v>
      </c>
      <c r="ER62" s="549"/>
      <c r="ES62" s="549">
        <f>SUMIF('เพลี้ยไฟ (เงาะ)'!$B$5:$B$76,ทดสอบ!$E62,'เพลี้ยไฟ (เงาะ)'!$F$5:$F$76)</f>
        <v>0</v>
      </c>
      <c r="ET62" s="517">
        <f>SUMIF('เพลี้ยแป้ง (เงาะ)'!$B$5:$B$75,ทดสอบ!$E62,'เพลี้ยแป้ง (เงาะ)'!$F$5:$F$75)</f>
        <v>0</v>
      </c>
      <c r="EU62" s="549">
        <f>SUMIF(หนอนคืบกินใบ!$B$5:$B$75,ทดสอบ!$E62,หนอนคืบกินใบ!$F$5:$F$75)</f>
        <v>0</v>
      </c>
      <c r="EV62" s="549">
        <f>SUMIF('โรคราแป้ง (เงาะ)'!$B$5:$B$75,ทดสอบ!$E62,'โรคราแป้ง (เงาะ)'!$F$5:$F$75)</f>
        <v>0</v>
      </c>
      <c r="EW62" s="549"/>
      <c r="EX62" s="549">
        <f>SUMIF('โรคขอบใบแห้ง (เงาะ)'!$B$5:$B$76,ทดสอบ!$E62,'โรคขอบใบแห้ง (เงาะ)'!$F$5:$F$76)</f>
        <v>0</v>
      </c>
      <c r="EY62" s="549">
        <f>SUMIF(หนอนกินช่อดอก!$B$5:$B$76,ทดสอบ!$E62,หนอนกินช่อดอก!$F$5:$F$76)</f>
        <v>0</v>
      </c>
      <c r="EZ62" s="549">
        <f>SUMIF('โรคใบจุดสาหร่าย(เงาะ)'!$B$5:$B$75,ทดสอบ!$E62,'โรคใบจุดสาหร่าย(เงาะ)'!$F$5:$F$75)</f>
        <v>0</v>
      </c>
      <c r="FA62" s="567">
        <f t="shared" si="158"/>
        <v>0</v>
      </c>
      <c r="FB62" s="549">
        <f>SUMIF('เพลี้ยไฟ (mangosteen)'!$B$5:$B$69,ทดสอบ!$E62,'เพลี้ยไฟ (mangosteen)'!$F$5:$F$69)</f>
        <v>28</v>
      </c>
      <c r="FC62" s="549">
        <f>SUMIF(หนอนชอนใบ!$B$5:$B$69,ทดสอบ!$E62,หนอนชอนใบ!$F$5:$F$69)</f>
        <v>0</v>
      </c>
      <c r="FD62" s="549">
        <f>SUMIF(หนอนกินใบ!$B$5:$B$69,ทดสอบ!$E62,หนอนกินใบ!$F$5:$F$69)</f>
        <v>0</v>
      </c>
      <c r="FE62" s="549">
        <f>SUMIF('ไรแดง(มังคุด)'!$B$5:$B$76,ทดสอบ!$E62,'ไรแดง(มังคุด)'!$F$5:$F$76)</f>
        <v>0</v>
      </c>
      <c r="FF62" s="549">
        <f>SUMIF(โรคแอนแทรคโนส!$B$5:$B$76,ทดสอบ!$E62,โรคแอนแทรคโนส!$F$5:$F$76)</f>
        <v>0</v>
      </c>
      <c r="FG62" s="549">
        <f>SUMIF('โรคใบจุดสาหร่าย (mangosteen)'!$B$5:$B$69,ทดสอบ!$E62,'โรคใบจุดสาหร่าย (mangosteen)'!$F$5:$F$69)</f>
        <v>0</v>
      </c>
      <c r="FH62" s="549">
        <f>SUMIF(โรคใบแห้งและขอบใบแห้ง!$B$5:$B$76,ทดสอบ!$E62,โรคใบแห้งและขอบใบแห้ง!$F$5:$F$76)</f>
        <v>0</v>
      </c>
      <c r="FI62" s="549">
        <f>SUMIF(เพลี้ยแป้ง!$B$5:$B$76,ทดสอบ!$E62,เพลี้ยแป้ง!$F$5:$F$76)</f>
        <v>0</v>
      </c>
      <c r="FJ62" s="549">
        <f>SUMIF('โรคใบจุด (mangosteen)'!$B$5:$B$69,ทดสอบ!$E62,'โรคใบจุด (mangosteen)'!$F$5:$F$69)</f>
        <v>0</v>
      </c>
      <c r="FK62" s="576">
        <f t="shared" si="159"/>
        <v>28</v>
      </c>
      <c r="FL62" s="549">
        <f>SUMIF(โรคพุ่มไม้กวาด!$B$5:$B$79,ทดสอบ!$E62,โรคพุ่มไม้กวาด!$F$5:$F$79)</f>
        <v>0</v>
      </c>
      <c r="FM62" s="549">
        <f>SUMIF('เพลี้ยแป้ง (ลำไย)'!$B$5:$B$76,ทดสอบ!$E62,'เพลี้ยแป้ง (ลำไย)'!$F$5:$F$76)</f>
        <v>0</v>
      </c>
      <c r="FN62" s="549">
        <f>SUMIF('โรคราดำ (ลำไย)'!$B$5:$B$79,ทดสอบ!$E62,'โรคราดำ (ลำไย)'!$F$5:$F$79)</f>
        <v>0</v>
      </c>
      <c r="FO62" s="549">
        <f>SUMIF('หนอนคืบกินใบ (ลำไย)'!$B$5:$B$76,ทดสอบ!$E62,'หนอนคืบกินใบ (ลำไย)'!$F$5:$F$76)</f>
        <v>0</v>
      </c>
      <c r="FP62" s="549">
        <f>SUMIF(ไรกำมะหยี่!$B$5:$B$79,ทดสอบ!$E62,ไรกำมะหยี่!$F$5:$F$79)</f>
        <v>0</v>
      </c>
      <c r="FQ62" s="549">
        <f>SUMIF(หนอนม้วนใบ!$B$5:$B$79,ทดสอบ!$E62,หนอนม้วนใบ!$F$5:$F$79)</f>
        <v>0</v>
      </c>
      <c r="FR62" s="549">
        <f>SUMIF(หนอนเจาะกิ่งและลำต้น!$B$5:$B$80,ทดสอบ!$E62,หนอนเจาะกิ่งและลำต้น!$F$5:$F$80)</f>
        <v>0</v>
      </c>
      <c r="FS62" s="549">
        <f>SUMIF(เพลี้ยไฟลำไย!$B$5:$B$76,ทดสอบ!$E62,เพลี้ยไฟลำไย!$F$5:$F$76)</f>
        <v>0</v>
      </c>
      <c r="FT62" s="549">
        <f>SUMIF(หนอนกินดอกลำไย!$B$5:$B$76,ทดสอบ!$E62,หนอนกินดอกลำไย!$F$5:$F$76)</f>
        <v>0</v>
      </c>
      <c r="FU62" s="549">
        <f>SUMIF(มวนลำไย!$B$5:$B$79,ทดสอบ!$E62,มวนลำไย!$F$5:$F$79)</f>
        <v>0</v>
      </c>
      <c r="FV62" s="578">
        <f t="shared" si="160"/>
        <v>0</v>
      </c>
      <c r="FW62" s="550">
        <f t="shared" ca="1" si="161"/>
        <v>2121.25</v>
      </c>
      <c r="FX62" s="353">
        <f t="shared" ca="1" si="100"/>
        <v>2121.25</v>
      </c>
      <c r="FY62" s="319">
        <f t="shared" ca="1" si="31"/>
        <v>0</v>
      </c>
    </row>
    <row r="63" spans="1:181" s="111" customFormat="1" hidden="1" x14ac:dyDescent="0.55000000000000004">
      <c r="A63" s="303">
        <v>0</v>
      </c>
      <c r="B63" s="303" t="str">
        <f t="shared" si="146"/>
        <v/>
      </c>
      <c r="C63" s="303" t="str">
        <f>IF(B63=1,SUBTOTAL(2,$B$59:B63),"")</f>
        <v/>
      </c>
      <c r="D63" s="279" t="str">
        <f t="shared" si="147"/>
        <v/>
      </c>
      <c r="E63" s="280" t="s">
        <v>168</v>
      </c>
      <c r="F63" s="295"/>
      <c r="G63" s="295"/>
      <c r="H63" s="295"/>
      <c r="I63" s="295"/>
      <c r="J63" s="292"/>
      <c r="K63" s="549">
        <f>SUMIF(หนอนห่อใบข้าว!$B$5:$B$76,ทดสอบ!$E63,หนอนห่อใบข้าว!$G$5:$G$76)</f>
        <v>0</v>
      </c>
      <c r="L63" s="549">
        <f>SUMIF(เพลี้ยกระโดดหลังขาว!$B$5:$B$76,ทดสอบ!$E63,เพลี้ยกระโดดหลังขาว!$G$5:$G$76)</f>
        <v>0</v>
      </c>
      <c r="M63" s="549">
        <f>SUMIF(โรคไหม้ข้าว!$B$5:$B$76,ทดสอบ!$E63,โรคไหม้ข้าว!$G$5:$G$76)</f>
        <v>0</v>
      </c>
      <c r="N63" s="549">
        <f>SUMIF(แมลงหวี่ขาว!$B$5:$B$76,ทดสอบ!$E63,แมลงหวี่ขาว!$G$5:$G$76)</f>
        <v>0</v>
      </c>
      <c r="O63" s="549">
        <f>SUMIF(เพลี้ยกระโดดสีน้ำตาล!$B$5:$B$77,ทดสอบ!$E63,เพลี้ยกระโดดสีน้ำตาล!$G$5:$G$77)</f>
        <v>0</v>
      </c>
      <c r="P63" s="549">
        <f>SUMIF(แมลงสิง!$B$5:$B$81,ทดสอบ!$E63,แมลงสิง!$G$5:$G$81)</f>
        <v>0</v>
      </c>
      <c r="Q63" s="549">
        <f>SUMIF(เพลี้ยไฟ!$B$5:$B$76,ทดสอบ!$E63,เพลี้ยไฟ!$G$5:$G$76)</f>
        <v>0</v>
      </c>
      <c r="R63" s="549">
        <f>SUMIF(แมลงดำหนาม1!$B$5:$B$81,ทดสอบ!$E63,แมลงดำหนาม1!$G$5:$G$81)</f>
        <v>0</v>
      </c>
      <c r="S63" s="549">
        <f>SUMIF(โรคขอบใบแห้ง!$B$5:$B$78,ทดสอบ!$E63,โรคขอบใบแห้ง!$G$5:$G$78)</f>
        <v>0</v>
      </c>
      <c r="T63" s="549">
        <f>SUMIF(โรคกาบใบแห้ง!$B$5:$B$81,ทดสอบ!$E63,โรคกาบใบแห้ง!$G$5:$G$81)</f>
        <v>0</v>
      </c>
      <c r="U63" s="549">
        <f>SUMIF(โรคใบจุดสีน้ำตาล!$B$5:$B$77,ทดสอบ!$E63,โรคใบจุดสีน้ำตาล!$G$5:$G$77)</f>
        <v>0</v>
      </c>
      <c r="V63" s="549">
        <f>SUMIF(หนอนกระทู้กล้า!$B$5:$B$76,ทดสอบ!$E63,หนอนกระทู้กล้า!$G$5:$G$76)</f>
        <v>0</v>
      </c>
      <c r="W63" s="549">
        <f>SUMIF(โรคใบขีดโปร่งแสง!$B$5:$B$81,ทดสอบ!$E63,โรคใบขีดโปร่งแสง!$G$5:$G$81)</f>
        <v>0</v>
      </c>
      <c r="X63" s="549">
        <f>SUMIF(โรคใบขีดสีน้ำตาล!$B$5:$B$77,ทดสอบ!$E63,โรคใบขีดสีน้ำตาล!$G$5:$G$77)</f>
        <v>0</v>
      </c>
      <c r="Y63" s="549">
        <f>SUMIF(หนอนกัดใบข้าว!$B$5:$B$81,ทดสอบ!$E63,หนอนกัดใบข้าว!$G$5:$G$81)</f>
        <v>0</v>
      </c>
      <c r="Z63" s="549">
        <f>SUMIF(แมลงหล่า!$B$5:$B$81,ทดสอบ!$E63,แมลงหล่า!$G$5:$G$81)</f>
        <v>0</v>
      </c>
      <c r="AA63" s="549">
        <f>SUMIF(แมลงบั่ว!$B$5:$B$77,ทดสอบ!$E63,แมลงบั่ว!$G$5:$G$77)</f>
        <v>0</v>
      </c>
      <c r="AB63" s="549">
        <f>SUMIF(โรคเมล็ดด่าง!$B$5:$B$81,ทดสอบ!$E63,โรคเมล็ดด่าง!$G$5:$G$81)</f>
        <v>0</v>
      </c>
      <c r="AC63" s="549">
        <f>SUMIF(ด้วงดำ!$B$5:$B$81,ทดสอบ!$E63,ด้วงดำ!$G$5:$G$81)</f>
        <v>0</v>
      </c>
      <c r="AD63" s="549">
        <f>SUMIF(ตั๊กแตนหนวดสั้น!$B$5:$B$81,ทดสอบ!$E63,ตั๊กแตนหนวดสั้น!$G$5:$G$81)</f>
        <v>0</v>
      </c>
      <c r="AE63" s="549">
        <f>SUMIF(หนอนกอข้าว!$B$5:$B$77,ทดสอบ!$E63,หนอนกอข้าว!$G$5:$G$77)</f>
        <v>0</v>
      </c>
      <c r="AF63" s="549">
        <f>SUMIF(หนอนกระทู้ข้าว!$B$5:$B$81,ทดสอบ!$E63,หนอนกระทู้ข้าว!$G$5:$G$81)</f>
        <v>0</v>
      </c>
      <c r="AG63" s="549">
        <f>SUMIF(โรคกาบใบเน่า!$B$5:$B$81,ทดสอบ!$E63,โรคกาบใบเน่า!$G$5:$G$81)</f>
        <v>0</v>
      </c>
      <c r="AH63" s="549">
        <f>SUMIF(เพลี้ยจั๊กจั่นสีเขียว!$B$5:$B$80,ทดสอบ!$E63,เพลี้ยจั๊กจั่นสีเขียว!$G$5:$G$80)</f>
        <v>0</v>
      </c>
      <c r="AI63" s="549">
        <f>SUMIF(หอยเชอรี่!$B$5:$B$81,ทดสอบ!$E63,หอยเชอรี่!$G$5:$G$81)</f>
        <v>0</v>
      </c>
      <c r="AJ63" s="549">
        <f>SUMIF(โรคใบสีส้ม!$B$5:$B$77,ทดสอบ!$E63,โรคใบสีส้ม!$G$5:$G$77)</f>
        <v>0</v>
      </c>
      <c r="AK63" s="563">
        <f t="shared" si="148"/>
        <v>0</v>
      </c>
      <c r="AL63" s="549">
        <f>SUMIF(หนอนหัวดำ!$B$6:$B$75,ทดสอบ!$E63,หนอนหัวดำ!$M$6:$M$75)</f>
        <v>0</v>
      </c>
      <c r="AM63" s="517">
        <f>SUMIF(แมลงดำหนาม!$B$6:$B$75,ทดสอบ!$E63,แมลงดำหนาม!$M$6:$M$75)</f>
        <v>0</v>
      </c>
      <c r="AN63" s="549">
        <f>SUMIF('ด้วงแรด มะพร้าว'!$B$6:$B$75,ทดสอบ!$E63,'ด้วงแรด มะพร้าว'!$I$6:$I$75)</f>
        <v>0</v>
      </c>
      <c r="AO63" s="549">
        <f>SUMIF(ด้วงงวง!$B$6:$B$75,ทดสอบ!$E63,ด้วงงวง!$I$6:$I$75)</f>
        <v>0</v>
      </c>
      <c r="AP63" s="549">
        <f>SUMIF(ไรสี่ขามะพร้าว!$B$6:$B$75,ทดสอบ!$E63,ไรสี่ขามะพร้าว!$I$6:$I$75)</f>
        <v>0</v>
      </c>
      <c r="AQ63" s="549">
        <f>SUMIF(หนอนพาราซา!$C$6:$C$67,ทดสอบ!$E63,หนอนพาราซา!$J$6:$J$67)</f>
        <v>0</v>
      </c>
      <c r="AR63" s="549">
        <f>SUMIF(หนอนกินใบมะพร้าว!$C$6:$C$67,ทดสอบ!$E63,หนอนกินใบมะพร้าว!$J$6:$J$67)</f>
        <v>0</v>
      </c>
      <c r="AS63" s="565">
        <f t="shared" si="86"/>
        <v>0</v>
      </c>
      <c r="AT63" s="549">
        <f>SUMIF('ด้วงแรด ปาล์ม'!$B$5:$B$73,ทดสอบ!$E63,'ด้วงแรด ปาล์ม'!$F$5:$F$73)</f>
        <v>0</v>
      </c>
      <c r="AU63" s="549">
        <f>SUMIF(หนอนปลอกเล็ก!$B$5:$B$73,ทดสอบ!$E63,หนอนปลอกเล็ก!$F$5:$F$73)</f>
        <v>0</v>
      </c>
      <c r="AV63" s="549">
        <f>SUMIF(ด้วงกุหลาบ!$B$5:$B$73,ทดสอบ!$E63,ด้วงกุหลาบ!$F$5:$F$73)</f>
        <v>0</v>
      </c>
      <c r="AW63" s="549">
        <f>SUMIF(โรคทะลายเน่า!$B$5:$B$73,ทดสอบ!$E63,โรคทะลายเน่า!$F$5:$F$73)</f>
        <v>0</v>
      </c>
      <c r="AX63" s="549">
        <f>SUMIF(โรคลำต้นเน่า!$B$5:$B$73,ทดสอบ!$E63,โรคลำต้นเน่า!$F$5:$F$73)</f>
        <v>0</v>
      </c>
      <c r="AY63" s="549">
        <f>SUMIF('โรคใบจุด ปาล์ม'!$B$5:$B$73,ทดสอบ!$E63,'โรคใบจุด ปาล์ม'!$F$5:$F$73)</f>
        <v>0</v>
      </c>
      <c r="AZ63" s="549">
        <f>SUMIF(โรคก้านทางใบเน่า!$C$5:$C$71,ทดสอบ!$E63,โรคก้านทางใบเน่า!$G$5:$G$71)</f>
        <v>0</v>
      </c>
      <c r="BA63" s="549">
        <f>SUMIF(หนอนหน้าแมว!$B$5:$B$73,ทดสอบ!$E63,หนอนหน้าแมว!$F$5:$F$73)</f>
        <v>0</v>
      </c>
      <c r="BB63" s="551">
        <f>SUMIF('หนอนหัวดำ ปาล์ม'!$B$5:$B$73,ทดสอบ!$E63,'หนอนหัวดำ ปาล์ม'!$F$5:$F$73)</f>
        <v>0</v>
      </c>
      <c r="BC63" s="549">
        <f>SUMIF('โรคใบจุดสาหร่าย ปาล์ม'!$B$5:$B$73,ทดสอบ!$E63,'โรคใบจุดสาหร่าย ปาล์ม'!$F$5:$F$73)</f>
        <v>0</v>
      </c>
      <c r="BD63" s="567">
        <f t="shared" si="149"/>
        <v>0</v>
      </c>
      <c r="BE63" s="549">
        <f>SUMIF(โรครากขาว!$B$5:$B$72,ทดสอบ!$E63,โรครากขาว!$F$5:$F$72)</f>
        <v>0</v>
      </c>
      <c r="BF63" s="549">
        <f>SUMIF(โรคใบร่วงยางพาราชนิดใหม่!$B$5:$B$72,ทดสอบ!$E63,โรคใบร่วงยางพาราชนิดใหม่!$F$5:$F$72)</f>
        <v>0</v>
      </c>
      <c r="BG63" s="549">
        <f>SUMIF(โรคใบร่วงยางพารา!$B$5:$B$72,ทดสอบ!$E63,โรคใบร่วงยางพารา!$F$5:$F$72)</f>
        <v>0</v>
      </c>
      <c r="BH63" s="549">
        <f>SUMIF(โรคราแป้งยางพารา!$B$5:$B$72,ทดสอบ!$E63,โรคราแป้งยางพารา!$F$5:$F$72)</f>
        <v>0</v>
      </c>
      <c r="BI63" s="551">
        <f>SUMIF(โรคเส้นดำยางพารา!$B$5:$B$72,ทดสอบ!$E63,โรคเส้นดำยางพารา!$F$5:$F$72)</f>
        <v>0</v>
      </c>
      <c r="BJ63" s="549">
        <f>SUMIF(โรคหน้ายางแห้ง!$B$5:$B$72,ทดสอบ!$E63,โรคหน้ายางแห้ง!$F$5:$F$72)</f>
        <v>0</v>
      </c>
      <c r="BK63" s="568">
        <f t="shared" si="150"/>
        <v>0</v>
      </c>
      <c r="BL63" s="549">
        <f>SUMIF(โรคราสนิม!$C$5:$C$64,ทดสอบ!$E63,โรคราสนิม!$G$5:$G$64)</f>
        <v>0</v>
      </c>
      <c r="BM63" s="549">
        <f>SUMIF(หนอนกาแฟสีแดง!$C$5:$C$64,ทดสอบ!$E63,หนอนกาแฟสีแดง!$G$5:$G$64)</f>
        <v>0</v>
      </c>
      <c r="BN63" s="549">
        <v>0</v>
      </c>
      <c r="BO63" s="549">
        <f ca="1">SUMIF(หนอนเจาะกิ่งลำต้น!$C$5:$C517,ทดสอบ!$E63,หนอนเจาะกิ่งลำต้น!$G$5:$G$64)</f>
        <v>0</v>
      </c>
      <c r="BP63" s="551">
        <f>SUMIF(มอดเจาะเมล็ดกาแฟ!$C$5:$C$64,ทดสอบ!$E63,มอดเจาะเมล็ดกาแฟ!$G$5:$G$64)</f>
        <v>0</v>
      </c>
      <c r="BQ63" s="549">
        <f>SUMIF('ด้วงหนวดยาว (กาแฟ)'!$C$5:$C$64,ทดสอบ!$E63,'ด้วงหนวดยาว (กาแฟ)'!$G$5:$G$64)</f>
        <v>0</v>
      </c>
      <c r="BR63" s="549">
        <f>SUMIF(มอดเจาะผลกาแฟ!$C$5:$C$64,ทดสอบ!$E63,มอดเจาะผลกาแฟ!$G$5:$G$64)</f>
        <v>0</v>
      </c>
      <c r="BS63" s="570">
        <f t="shared" si="151"/>
        <v>0</v>
      </c>
      <c r="BT63" s="549">
        <f>SUMIF(เพลี้ยแป้งมัน!$B$5:$B$59,ทดสอบ!$E63,เพลี้ยแป้งมัน!$H$5:$H$59)</f>
        <v>0</v>
      </c>
      <c r="BU63" s="551">
        <f>SUMIF('โรคใบไหม้ (มัน)'!$B$5:$B$58,ทดสอบ!$E63,'โรคใบไหม้ (มัน)'!$H$5:$H$58)</f>
        <v>0</v>
      </c>
      <c r="BV63" s="549">
        <f>SUMIF(ไรแดง!$B$5:$B$59,ทดสอบ!$E63,ไรแดง!$H$5:$H$59)</f>
        <v>0</v>
      </c>
      <c r="BW63" s="549"/>
      <c r="BX63" s="549"/>
      <c r="BY63" s="549"/>
      <c r="BZ63" s="549"/>
      <c r="CA63" s="549"/>
      <c r="CB63" s="549">
        <f>SUMIF(โรคโคนเน่าหัวเน่า!$B$5:$B$59,ทดสอบ!$E63,โรคโคนเน่าหัวเน่า!$H$5:$H$59)</f>
        <v>0</v>
      </c>
      <c r="CC63" s="549"/>
      <c r="CD63" s="549">
        <f>SUMIF(โรคพุ่มแจ้!$B$5:$B$58,ทดสอบ!$E63,โรคพุ่มแจ้!$H$5:$H$58)</f>
        <v>0</v>
      </c>
      <c r="CE63" s="549">
        <f>SUMIF(โรคใบด่างมันสำปะหลัง!$B$5:$B$59,ทดสอบ!$E63,โรคใบด่างมันสำปะหลัง!$H$5:$H$59)</f>
        <v>0</v>
      </c>
      <c r="CF63" s="563">
        <f t="shared" si="152"/>
        <v>0</v>
      </c>
      <c r="CG63" s="549">
        <f>SUMIF(หนอนกออ้อย!$B$5:$B$48,ทดสอบ!$E63,หนอนกออ้อย!$G$5:$G$48)</f>
        <v>0</v>
      </c>
      <c r="CH63" s="549">
        <f>SUMIF('ด้วงหนวดยาว อ้อย'!$B$5:$B$48,ทดสอบ!$E63,'ด้วงหนวดยาว อ้อย'!$G$5:$G$48)</f>
        <v>0</v>
      </c>
      <c r="CI63" s="549"/>
      <c r="CJ63" s="549"/>
      <c r="CK63" s="549"/>
      <c r="CL63" s="549"/>
      <c r="CM63" s="549"/>
      <c r="CN63" s="549"/>
      <c r="CO63" s="549"/>
      <c r="CP63" s="549"/>
      <c r="CQ63" s="549"/>
      <c r="CR63" s="549"/>
      <c r="CS63" s="549">
        <f>SUMIF('โรคแส้ดำ อ้อย '!$B$5:$B$48,ทดสอบ!$E63,'โรคแส้ดำ อ้อย '!$G$5:$G$48)</f>
        <v>0</v>
      </c>
      <c r="CT63" s="549">
        <f>SUMIF('โรคใบขาว อ้อย'!$B$5:$B$48,ทดสอบ!$E63,'โรคใบขาว อ้อย'!$G$5:$G$48)</f>
        <v>0</v>
      </c>
      <c r="CU63" s="549"/>
      <c r="CV63" s="565">
        <f t="shared" si="153"/>
        <v>0</v>
      </c>
      <c r="CW63" s="549"/>
      <c r="CX63" s="549">
        <f>SUMIF('หนอนกระทู้ข้าวโพดลายจุด (FAW)'!$B$5:$B$54,ทดสอบ!$E63,'หนอนกระทู้ข้าวโพดลายจุด (FAW)'!$F$5:$F$54)</f>
        <v>0</v>
      </c>
      <c r="CY63" s="549">
        <f>SUMIF(โรคฝักเน่า!$C$5:$C$57,ทดสอบ!$E63,โรคฝักเน่า!$G$5:$G$57)</f>
        <v>0</v>
      </c>
      <c r="CZ63" s="549"/>
      <c r="DA63" s="549"/>
      <c r="DB63" s="549"/>
      <c r="DC63" s="549"/>
      <c r="DD63" s="549"/>
      <c r="DE63" s="549"/>
      <c r="DF63" s="572">
        <f t="shared" si="154"/>
        <v>0</v>
      </c>
      <c r="DG63" s="549">
        <f>SUMIF(โรคเหี่ยว!$B$5:$B$65,ทดสอบ!$E63,โรคเหี่ยว!$E$5:$E$65)</f>
        <v>0</v>
      </c>
      <c r="DH63" s="549"/>
      <c r="DI63" s="549"/>
      <c r="DJ63" s="549"/>
      <c r="DK63" s="549"/>
      <c r="DL63" s="574">
        <f t="shared" si="155"/>
        <v>0</v>
      </c>
      <c r="DM63" s="549"/>
      <c r="DN63" s="549"/>
      <c r="DO63" s="549"/>
      <c r="DP63" s="549"/>
      <c r="DQ63" s="549"/>
      <c r="DR63" s="550">
        <f t="shared" si="156"/>
        <v>0</v>
      </c>
      <c r="DS63" s="549"/>
      <c r="DT63" s="549"/>
      <c r="DU63" s="549">
        <f>SUMIF('เพลี้ยไฟ ทุเรียน'!$B$5:$B$81,ทดสอบ!$E63,'เพลี้ยไฟ ทุเรียน'!$F$5:$F$81)</f>
        <v>0</v>
      </c>
      <c r="DV63" s="549">
        <f>SUMIF('เพลี้ยแป้ง ทุเรียน'!$B$5:$B$81,ทดสอบ!$E63,'เพลี้ยแป้ง ทุเรียน'!$F$5:$F$81)</f>
        <v>0</v>
      </c>
      <c r="DW63" s="549">
        <f>SUMIF(เพลี้ยไก่แจ้ทุเรียน!$B$5:$B$81,ทดสอบ!$E63,เพลี้ยไก่แจ้ทุเรียน!$F$5:$F$81)</f>
        <v>0</v>
      </c>
      <c r="DX63" s="549">
        <f>SUMIF(เพลี้ยหอยเกล็ด!$B$5:$B$81,ทดสอบ!$E63,เพลี้ยหอยเกล็ด!$F$5:$F$81)</f>
        <v>0</v>
      </c>
      <c r="DY63" s="549">
        <f>SUMIF(เพลี้ยจั๊กจั่นฝอย!$B$5:$B$81,ทดสอบ!$E63,เพลี้ยจั๊กจั่นฝอย!$F$5:$F$81)</f>
        <v>0</v>
      </c>
      <c r="DZ63" s="549">
        <f>SUMIF(หนอนเจาะเมล็ดทุเรียน!$B$5:$B$81,ทดสอบ!$E63,หนอนเจาะเมล็ดทุเรียน!$F$5:$F$81)</f>
        <v>0</v>
      </c>
      <c r="EA63" s="549">
        <f>SUMIF(ไรแดงทุเรียน!$B$5:$B$81,ทดสอบ!$E63,ไรแดงทุเรียน!$F$5:$F$81)</f>
        <v>0</v>
      </c>
      <c r="EB63" s="549"/>
      <c r="EC63" s="549">
        <f>SUMIF(โรครากเน่าโคนเน่า!$B$5:$B$81,ทดสอบ!$E63,โรครากเน่าโคนเน่า!$F$5:$F$81)</f>
        <v>0</v>
      </c>
      <c r="ED63" s="549">
        <f>SUMIF('โรคราดำ ทุเรียน'!$B$5:$B$81,ทดสอบ!$E63,'โรคราดำ ทุเรียน'!$F$5:$F$81)</f>
        <v>0</v>
      </c>
      <c r="EE63" s="549"/>
      <c r="EF63" s="549">
        <f>SUMIF(โรคผลเน่า!$B$6:$B$82,ทดสอบ!$E63,โรคผลเน่า!$F$6:$F$82)</f>
        <v>0</v>
      </c>
      <c r="EG63" s="549">
        <f>SUMIF(โรคราสีชมพู!$B$5:$B$81,ทดสอบ!$E63,โรคราสีชมพู!$F$5:$F$81)</f>
        <v>0</v>
      </c>
      <c r="EH63" s="549">
        <f>SUMIF(โรคใบติดหรือใบไหม้!$B$5:$B$81,ทดสอบ!$E63,โรคใบติดหรือใบไหม้!$F$5:$F$81)</f>
        <v>0</v>
      </c>
      <c r="EI63" s="549"/>
      <c r="EJ63" s="549">
        <f>SUMIF('โรคใบจุดสาหร่าย (durian)'!$B$5:$B$81,ทดสอบ!$E63,'โรคใบจุดสาหร่าย (durian)'!$F$5:$F$81)</f>
        <v>0</v>
      </c>
      <c r="EK63" s="549">
        <f>SUMIF(มอดเจาะลำต้นทุเรียน!$B$5:$B$81,ทดสอบ!$E63,มอดเจาะลำต้นทุเรียน!$F$5:$F$81)</f>
        <v>0</v>
      </c>
      <c r="EL63" s="549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549">
        <f>SUMIF(หนอนกินใบทุเรียน!$B$5:$B$81,ทดสอบ!$E63,หนอนกินใบทุเรียน!$F$5:$F$81)</f>
        <v>0</v>
      </c>
      <c r="EN63" s="549">
        <f>SUMIF(โรคกิ่งแห้งทุเรียน!$B$5:$B$81,ทดสอบ!$E63,โรคกิ่งแห้งทุเรียน!$F$5:$F$81)</f>
        <v>0</v>
      </c>
      <c r="EO63" s="551">
        <f>SUMIF(โรคแอนแทรกโนสทุเรียน!$B$5:$B$81,ทดสอบ!$E63,โรคแอนแทรกโนสทุเรียน!$F$5:$F$81)</f>
        <v>0</v>
      </c>
      <c r="EP63" s="549">
        <f>SUMIF(หนอนเจาะผล!$B$5:$B$81,ทดสอบ!$E63,หนอนเจาะผล!$F$5:$F$81)</f>
        <v>0</v>
      </c>
      <c r="EQ63" s="563">
        <f t="shared" si="157"/>
        <v>0</v>
      </c>
      <c r="ER63" s="549"/>
      <c r="ES63" s="549">
        <f>SUMIF('เพลี้ยไฟ (เงาะ)'!$B$5:$B$76,ทดสอบ!$E63,'เพลี้ยไฟ (เงาะ)'!$F$5:$F$76)</f>
        <v>0</v>
      </c>
      <c r="ET63" s="517">
        <f>SUMIF('เพลี้ยแป้ง (เงาะ)'!$B$5:$B$75,ทดสอบ!$E63,'เพลี้ยแป้ง (เงาะ)'!$F$5:$F$75)</f>
        <v>0</v>
      </c>
      <c r="EU63" s="549">
        <f>SUMIF(หนอนคืบกินใบ!$B$5:$B$75,ทดสอบ!$E63,หนอนคืบกินใบ!$F$5:$F$75)</f>
        <v>0</v>
      </c>
      <c r="EV63" s="549">
        <f>SUMIF('โรคราแป้ง (เงาะ)'!$B$5:$B$75,ทดสอบ!$E63,'โรคราแป้ง (เงาะ)'!$F$5:$F$75)</f>
        <v>0</v>
      </c>
      <c r="EW63" s="549"/>
      <c r="EX63" s="549">
        <f>SUMIF('โรคขอบใบแห้ง (เงาะ)'!$B$5:$B$76,ทดสอบ!$E63,'โรคขอบใบแห้ง (เงาะ)'!$F$5:$F$76)</f>
        <v>0</v>
      </c>
      <c r="EY63" s="549">
        <f>SUMIF(หนอนกินช่อดอก!$B$5:$B$76,ทดสอบ!$E63,หนอนกินช่อดอก!$F$5:$F$76)</f>
        <v>0</v>
      </c>
      <c r="EZ63" s="549">
        <f>SUMIF('โรคใบจุดสาหร่าย(เงาะ)'!$B$5:$B$75,ทดสอบ!$E63,'โรคใบจุดสาหร่าย(เงาะ)'!$F$5:$F$75)</f>
        <v>0</v>
      </c>
      <c r="FA63" s="567">
        <f t="shared" si="158"/>
        <v>0</v>
      </c>
      <c r="FB63" s="549">
        <f>SUMIF('เพลี้ยไฟ (mangosteen)'!$B$5:$B$69,ทดสอบ!$E63,'เพลี้ยไฟ (mangosteen)'!$F$5:$F$69)</f>
        <v>0</v>
      </c>
      <c r="FC63" s="549">
        <f>SUMIF(หนอนชอนใบ!$B$5:$B$69,ทดสอบ!$E63,หนอนชอนใบ!$F$5:$F$69)</f>
        <v>0</v>
      </c>
      <c r="FD63" s="549">
        <f>SUMIF(หนอนกินใบ!$B$5:$B$69,ทดสอบ!$E63,หนอนกินใบ!$F$5:$F$69)</f>
        <v>0</v>
      </c>
      <c r="FE63" s="549">
        <f>SUMIF('ไรแดง(มังคุด)'!$B$5:$B$76,ทดสอบ!$E63,'ไรแดง(มังคุด)'!$F$5:$F$76)</f>
        <v>0</v>
      </c>
      <c r="FF63" s="549">
        <f>SUMIF(โรคแอนแทรคโนส!$B$5:$B$76,ทดสอบ!$E63,โรคแอนแทรคโนส!$F$5:$F$76)</f>
        <v>0</v>
      </c>
      <c r="FG63" s="549">
        <f>SUMIF('โรคใบจุดสาหร่าย (mangosteen)'!$B$5:$B$69,ทดสอบ!$E63,'โรคใบจุดสาหร่าย (mangosteen)'!$F$5:$F$69)</f>
        <v>0</v>
      </c>
      <c r="FH63" s="549">
        <f>SUMIF(โรคใบแห้งและขอบใบแห้ง!$B$5:$B$76,ทดสอบ!$E63,โรคใบแห้งและขอบใบแห้ง!$F$5:$F$76)</f>
        <v>0</v>
      </c>
      <c r="FI63" s="549">
        <f>SUMIF(เพลี้ยแป้ง!$B$5:$B$76,ทดสอบ!$E63,เพลี้ยแป้ง!$F$5:$F$76)</f>
        <v>0</v>
      </c>
      <c r="FJ63" s="549">
        <f>SUMIF('โรคใบจุด (mangosteen)'!$B$5:$B$69,ทดสอบ!$E63,'โรคใบจุด (mangosteen)'!$F$5:$F$69)</f>
        <v>0</v>
      </c>
      <c r="FK63" s="576">
        <f t="shared" si="159"/>
        <v>0</v>
      </c>
      <c r="FL63" s="549">
        <f>SUMIF(โรคพุ่มไม้กวาด!$B$5:$B$79,ทดสอบ!$E63,โรคพุ่มไม้กวาด!$F$5:$F$79)</f>
        <v>0</v>
      </c>
      <c r="FM63" s="549">
        <f>SUMIF('เพลี้ยแป้ง (ลำไย)'!$B$5:$B$76,ทดสอบ!$E63,'เพลี้ยแป้ง (ลำไย)'!$F$5:$F$76)</f>
        <v>0</v>
      </c>
      <c r="FN63" s="549">
        <f>SUMIF('โรคราดำ (ลำไย)'!$B$5:$B$79,ทดสอบ!$E63,'โรคราดำ (ลำไย)'!$F$5:$F$79)</f>
        <v>0</v>
      </c>
      <c r="FO63" s="549">
        <f>SUMIF('หนอนคืบกินใบ (ลำไย)'!$B$5:$B$76,ทดสอบ!$E63,'หนอนคืบกินใบ (ลำไย)'!$F$5:$F$76)</f>
        <v>0</v>
      </c>
      <c r="FP63" s="549">
        <f>SUMIF(ไรกำมะหยี่!$B$5:$B$79,ทดสอบ!$E63,ไรกำมะหยี่!$F$5:$F$79)</f>
        <v>0</v>
      </c>
      <c r="FQ63" s="549">
        <f>SUMIF(หนอนม้วนใบ!$B$5:$B$79,ทดสอบ!$E63,หนอนม้วนใบ!$F$5:$F$79)</f>
        <v>0</v>
      </c>
      <c r="FR63" s="549">
        <f>SUMIF(หนอนเจาะกิ่งและลำต้น!$B$5:$B$80,ทดสอบ!$E63,หนอนเจาะกิ่งและลำต้น!$F$5:$F$80)</f>
        <v>0</v>
      </c>
      <c r="FS63" s="549">
        <f>SUMIF(เพลี้ยไฟลำไย!$B$5:$B$76,ทดสอบ!$E63,เพลี้ยไฟลำไย!$F$5:$F$76)</f>
        <v>0</v>
      </c>
      <c r="FT63" s="549">
        <f>SUMIF(หนอนกินดอกลำไย!$B$5:$B$76,ทดสอบ!$E63,หนอนกินดอกลำไย!$F$5:$F$76)</f>
        <v>0</v>
      </c>
      <c r="FU63" s="549">
        <f>SUMIF(มวนลำไย!$B$5:$B$79,ทดสอบ!$E63,มวนลำไย!$F$5:$F$79)</f>
        <v>0</v>
      </c>
      <c r="FV63" s="578">
        <f t="shared" si="160"/>
        <v>0</v>
      </c>
      <c r="FW63" s="550">
        <f t="shared" si="161"/>
        <v>0</v>
      </c>
      <c r="FX63" s="353">
        <f t="shared" si="100"/>
        <v>0</v>
      </c>
      <c r="FY63" s="319">
        <f t="shared" si="31"/>
        <v>0</v>
      </c>
    </row>
    <row r="64" spans="1:181" s="110" customFormat="1" x14ac:dyDescent="0.55000000000000004">
      <c r="A64" s="303">
        <v>0</v>
      </c>
      <c r="B64" s="303">
        <f t="shared" ca="1" si="146"/>
        <v>1</v>
      </c>
      <c r="C64" s="303">
        <f ca="1">IF(B64=1,SUBTOTAL(2,$B$59:B64),"")</f>
        <v>5</v>
      </c>
      <c r="D64" s="279">
        <f t="shared" ca="1" si="147"/>
        <v>5</v>
      </c>
      <c r="E64" s="280" t="s">
        <v>169</v>
      </c>
      <c r="F64" s="295"/>
      <c r="G64" s="295"/>
      <c r="H64" s="295"/>
      <c r="I64" s="295"/>
      <c r="J64" s="291"/>
      <c r="K64" s="549">
        <f>SUMIF(หนอนห่อใบข้าว!$B$5:$B$76,ทดสอบ!$E64,หนอนห่อใบข้าว!$G$5:$G$76)</f>
        <v>0</v>
      </c>
      <c r="L64" s="549">
        <f>SUMIF(เพลี้ยกระโดดหลังขาว!$B$5:$B$76,ทดสอบ!$E64,เพลี้ยกระโดดหลังขาว!$G$5:$G$76)</f>
        <v>0</v>
      </c>
      <c r="M64" s="549">
        <f>SUMIF(โรคไหม้ข้าว!$B$5:$B$76,ทดสอบ!$E64,โรคไหม้ข้าว!$G$5:$G$76)</f>
        <v>317</v>
      </c>
      <c r="N64" s="549">
        <f>SUMIF(แมลงหวี่ขาว!$B$5:$B$76,ทดสอบ!$E64,แมลงหวี่ขาว!$G$5:$G$76)</f>
        <v>0</v>
      </c>
      <c r="O64" s="549">
        <f>SUMIF(เพลี้ยกระโดดสีน้ำตาล!$B$5:$B$77,ทดสอบ!$E64,เพลี้ยกระโดดสีน้ำตาล!$G$5:$G$77)</f>
        <v>0</v>
      </c>
      <c r="P64" s="549">
        <f>SUMIF(แมลงสิง!$B$5:$B$81,ทดสอบ!$E64,แมลงสิง!$G$5:$G$81)</f>
        <v>0</v>
      </c>
      <c r="Q64" s="549">
        <f>SUMIF(เพลี้ยไฟ!$B$5:$B$76,ทดสอบ!$E64,เพลี้ยไฟ!$G$5:$G$76)</f>
        <v>180</v>
      </c>
      <c r="R64" s="549">
        <f>SUMIF(แมลงดำหนาม1!$B$5:$B$81,ทดสอบ!$E64,แมลงดำหนาม1!$G$5:$G$81)</f>
        <v>0</v>
      </c>
      <c r="S64" s="549">
        <f>SUMIF(โรคขอบใบแห้ง!$B$5:$B$78,ทดสอบ!$E64,โรคขอบใบแห้ง!$G$5:$G$78)</f>
        <v>0</v>
      </c>
      <c r="T64" s="549">
        <f>SUMIF(โรคกาบใบแห้ง!$B$5:$B$81,ทดสอบ!$E64,โรคกาบใบแห้ง!$G$5:$G$81)</f>
        <v>0</v>
      </c>
      <c r="U64" s="549">
        <f>SUMIF(โรคใบจุดสีน้ำตาล!$B$5:$B$77,ทดสอบ!$E64,โรคใบจุดสีน้ำตาล!$G$5:$G$77)</f>
        <v>0</v>
      </c>
      <c r="V64" s="549">
        <f>SUMIF(หนอนกระทู้กล้า!$B$5:$B$76,ทดสอบ!$E64,หนอนกระทู้กล้า!$G$5:$G$76)</f>
        <v>0</v>
      </c>
      <c r="W64" s="549">
        <f>SUMIF(โรคใบขีดโปร่งแสง!$B$5:$B$81,ทดสอบ!$E64,โรคใบขีดโปร่งแสง!$G$5:$G$81)</f>
        <v>0</v>
      </c>
      <c r="X64" s="549">
        <f>SUMIF(โรคใบขีดสีน้ำตาล!$B$5:$B$77,ทดสอบ!$E64,โรคใบขีดสีน้ำตาล!$G$5:$G$77)</f>
        <v>0</v>
      </c>
      <c r="Y64" s="549">
        <f>SUMIF(หนอนกัดใบข้าว!$B$5:$B$81,ทดสอบ!$E64,หนอนกัดใบข้าว!$G$5:$G$81)</f>
        <v>0</v>
      </c>
      <c r="Z64" s="549">
        <f>SUMIF(แมลงหล่า!$B$5:$B$81,ทดสอบ!$E64,แมลงหล่า!$G$5:$G$81)</f>
        <v>0</v>
      </c>
      <c r="AA64" s="549">
        <f>SUMIF(แมลงบั่ว!$B$5:$B$77,ทดสอบ!$E64,แมลงบั่ว!$G$5:$G$77)</f>
        <v>0</v>
      </c>
      <c r="AB64" s="549">
        <f>SUMIF(โรคเมล็ดด่าง!$B$5:$B$81,ทดสอบ!$E64,โรคเมล็ดด่าง!$G$5:$G$81)</f>
        <v>0</v>
      </c>
      <c r="AC64" s="549">
        <f>SUMIF(ด้วงดำ!$B$5:$B$81,ทดสอบ!$E64,ด้วงดำ!$G$5:$G$81)</f>
        <v>0</v>
      </c>
      <c r="AD64" s="549">
        <f>SUMIF(ตั๊กแตนหนวดสั้น!$B$5:$B$81,ทดสอบ!$E64,ตั๊กแตนหนวดสั้น!$G$5:$G$81)</f>
        <v>0</v>
      </c>
      <c r="AE64" s="549">
        <f>SUMIF(หนอนกอข้าว!$B$5:$B$77,ทดสอบ!$E64,หนอนกอข้าว!$G$5:$G$77)</f>
        <v>0</v>
      </c>
      <c r="AF64" s="549">
        <f>SUMIF(หนอนกระทู้ข้าว!$B$5:$B$81,ทดสอบ!$E64,หนอนกระทู้ข้าว!$G$5:$G$81)</f>
        <v>0</v>
      </c>
      <c r="AG64" s="549">
        <f>SUMIF(โรคกาบใบเน่า!$B$5:$B$81,ทดสอบ!$E64,โรคกาบใบเน่า!$G$5:$G$81)</f>
        <v>0</v>
      </c>
      <c r="AH64" s="549">
        <f>SUMIF(เพลี้ยจั๊กจั่นสีเขียว!$B$5:$B$80,ทดสอบ!$E64,เพลี้ยจั๊กจั่นสีเขียว!$G$5:$G$80)</f>
        <v>0</v>
      </c>
      <c r="AI64" s="549">
        <f>SUMIF(หอยเชอรี่!$B$5:$B$81,ทดสอบ!$E64,หอยเชอรี่!$G$5:$G$81)</f>
        <v>0</v>
      </c>
      <c r="AJ64" s="549">
        <f>SUMIF(โรคใบสีส้ม!$B$5:$B$77,ทดสอบ!$E64,โรคใบสีส้ม!$G$5:$G$77)</f>
        <v>0</v>
      </c>
      <c r="AK64" s="563">
        <f t="shared" si="148"/>
        <v>497</v>
      </c>
      <c r="AL64" s="549">
        <f>SUMIF(หนอนหัวดำ!$B$6:$B$75,ทดสอบ!$E64,หนอนหัวดำ!$M$6:$M$75)</f>
        <v>0</v>
      </c>
      <c r="AM64" s="517">
        <f>SUMIF(แมลงดำหนาม!$B$6:$B$75,ทดสอบ!$E64,แมลงดำหนาม!$M$6:$M$75)</f>
        <v>0</v>
      </c>
      <c r="AN64" s="549">
        <f>SUMIF('ด้วงแรด มะพร้าว'!$B$6:$B$75,ทดสอบ!$E64,'ด้วงแรด มะพร้าว'!$I$6:$I$75)</f>
        <v>0</v>
      </c>
      <c r="AO64" s="549">
        <f>SUMIF(ด้วงงวง!$B$6:$B$75,ทดสอบ!$E64,ด้วงงวง!$I$6:$I$75)</f>
        <v>0</v>
      </c>
      <c r="AP64" s="549">
        <f>SUMIF(ไรสี่ขามะพร้าว!$B$6:$B$75,ทดสอบ!$E64,ไรสี่ขามะพร้าว!$I$6:$I$75)</f>
        <v>0</v>
      </c>
      <c r="AQ64" s="549">
        <f>SUMIF(หนอนพาราซา!$C$6:$C$67,ทดสอบ!$E64,หนอนพาราซา!$J$6:$J$67)</f>
        <v>0</v>
      </c>
      <c r="AR64" s="549">
        <f>SUMIF(หนอนกินใบมะพร้าว!$C$6:$C$67,ทดสอบ!$E64,หนอนกินใบมะพร้าว!$J$6:$J$67)</f>
        <v>0</v>
      </c>
      <c r="AS64" s="565">
        <f t="shared" si="86"/>
        <v>0</v>
      </c>
      <c r="AT64" s="549">
        <f>SUMIF('ด้วงแรด ปาล์ม'!$B$5:$B$73,ทดสอบ!$E64,'ด้วงแรด ปาล์ม'!$F$5:$F$73)</f>
        <v>0</v>
      </c>
      <c r="AU64" s="549">
        <f>SUMIF(หนอนปลอกเล็ก!$B$5:$B$73,ทดสอบ!$E64,หนอนปลอกเล็ก!$F$5:$F$73)</f>
        <v>0</v>
      </c>
      <c r="AV64" s="549">
        <f>SUMIF(ด้วงกุหลาบ!$B$5:$B$73,ทดสอบ!$E64,ด้วงกุหลาบ!$F$5:$F$73)</f>
        <v>0</v>
      </c>
      <c r="AW64" s="549">
        <f>SUMIF(โรคทะลายเน่า!$B$5:$B$73,ทดสอบ!$E64,โรคทะลายเน่า!$F$5:$F$73)</f>
        <v>0</v>
      </c>
      <c r="AX64" s="549">
        <f>SUMIF(โรคลำต้นเน่า!$B$5:$B$73,ทดสอบ!$E64,โรคลำต้นเน่า!$F$5:$F$73)</f>
        <v>0</v>
      </c>
      <c r="AY64" s="549">
        <f>SUMIF('โรคใบจุด ปาล์ม'!$B$5:$B$73,ทดสอบ!$E64,'โรคใบจุด ปาล์ม'!$F$5:$F$73)</f>
        <v>0</v>
      </c>
      <c r="AZ64" s="549">
        <f>SUMIF(โรคก้านทางใบเน่า!$C$5:$C$71,ทดสอบ!$E64,โรคก้านทางใบเน่า!$G$5:$G$71)</f>
        <v>0</v>
      </c>
      <c r="BA64" s="549">
        <f>SUMIF(หนอนหน้าแมว!$B$5:$B$73,ทดสอบ!$E64,หนอนหน้าแมว!$F$5:$F$73)</f>
        <v>0</v>
      </c>
      <c r="BB64" s="551">
        <f>SUMIF('หนอนหัวดำ ปาล์ม'!$B$5:$B$73,ทดสอบ!$E64,'หนอนหัวดำ ปาล์ม'!$F$5:$F$73)</f>
        <v>0</v>
      </c>
      <c r="BC64" s="549">
        <f>SUMIF('โรคใบจุดสาหร่าย ปาล์ม'!$B$5:$B$73,ทดสอบ!$E64,'โรคใบจุดสาหร่าย ปาล์ม'!$F$5:$F$73)</f>
        <v>0</v>
      </c>
      <c r="BD64" s="567">
        <f t="shared" si="149"/>
        <v>0</v>
      </c>
      <c r="BE64" s="549">
        <f>SUMIF(โรครากขาว!$B$5:$B$72,ทดสอบ!$E64,โรครากขาว!$F$5:$F$72)</f>
        <v>0</v>
      </c>
      <c r="BF64" s="549">
        <f>SUMIF(โรคใบร่วงยางพาราชนิดใหม่!$B$5:$B$72,ทดสอบ!$E64,โรคใบร่วงยางพาราชนิดใหม่!$F$5:$F$72)</f>
        <v>0</v>
      </c>
      <c r="BG64" s="549">
        <f>SUMIF(โรคใบร่วงยางพารา!$B$5:$B$72,ทดสอบ!$E64,โรคใบร่วงยางพารา!$F$5:$F$72)</f>
        <v>0</v>
      </c>
      <c r="BH64" s="549">
        <f>SUMIF(โรคราแป้งยางพารา!$B$5:$B$72,ทดสอบ!$E64,โรคราแป้งยางพารา!$F$5:$F$72)</f>
        <v>0</v>
      </c>
      <c r="BI64" s="551">
        <f>SUMIF(โรคเส้นดำยางพารา!$B$5:$B$72,ทดสอบ!$E64,โรคเส้นดำยางพารา!$F$5:$F$72)</f>
        <v>0</v>
      </c>
      <c r="BJ64" s="549">
        <f>SUMIF(โรคหน้ายางแห้ง!$B$5:$B$72,ทดสอบ!$E64,โรคหน้ายางแห้ง!$F$5:$F$72)</f>
        <v>0</v>
      </c>
      <c r="BK64" s="568">
        <f t="shared" si="150"/>
        <v>0</v>
      </c>
      <c r="BL64" s="549">
        <f>SUMIF(โรคราสนิม!$C$5:$C$64,ทดสอบ!$E64,โรคราสนิม!$G$5:$G$64)</f>
        <v>0</v>
      </c>
      <c r="BM64" s="549">
        <f>SUMIF(หนอนกาแฟสีแดง!$C$5:$C$64,ทดสอบ!$E64,หนอนกาแฟสีแดง!$G$5:$G$64)</f>
        <v>0</v>
      </c>
      <c r="BN64" s="549">
        <v>0</v>
      </c>
      <c r="BO64" s="549">
        <f ca="1">SUMIF(หนอนเจาะกิ่งลำต้น!$C$5:$C518,ทดสอบ!$E64,หนอนเจาะกิ่งลำต้น!$G$5:$G$64)</f>
        <v>0</v>
      </c>
      <c r="BP64" s="551">
        <f>SUMIF(มอดเจาะเมล็ดกาแฟ!$C$5:$C$64,ทดสอบ!$E64,มอดเจาะเมล็ดกาแฟ!$G$5:$G$64)</f>
        <v>0</v>
      </c>
      <c r="BQ64" s="549">
        <f>SUMIF('ด้วงหนวดยาว (กาแฟ)'!$C$5:$C$64,ทดสอบ!$E64,'ด้วงหนวดยาว (กาแฟ)'!$G$5:$G$64)</f>
        <v>0</v>
      </c>
      <c r="BR64" s="549">
        <f>SUMIF(มอดเจาะผลกาแฟ!$C$5:$C$64,ทดสอบ!$E64,มอดเจาะผลกาแฟ!$G$5:$G$64)</f>
        <v>0</v>
      </c>
      <c r="BS64" s="570">
        <f t="shared" ca="1" si="151"/>
        <v>0</v>
      </c>
      <c r="BT64" s="549">
        <f>SUMIF(เพลี้ยแป้งมัน!$B$5:$B$59,ทดสอบ!$E64,เพลี้ยแป้งมัน!$H$5:$H$59)</f>
        <v>0</v>
      </c>
      <c r="BU64" s="551">
        <f>SUMIF('โรคใบไหม้ (มัน)'!$B$5:$B$58,ทดสอบ!$E64,'โรคใบไหม้ (มัน)'!$H$5:$H$58)</f>
        <v>0</v>
      </c>
      <c r="BV64" s="549">
        <f>SUMIF(ไรแดง!$B$5:$B$59,ทดสอบ!$E64,ไรแดง!$H$5:$H$59)</f>
        <v>0</v>
      </c>
      <c r="BW64" s="549"/>
      <c r="BX64" s="549"/>
      <c r="BY64" s="549"/>
      <c r="BZ64" s="549"/>
      <c r="CA64" s="549"/>
      <c r="CB64" s="549">
        <f>SUMIF(โรคโคนเน่าหัวเน่า!$B$5:$B$59,ทดสอบ!$E64,โรคโคนเน่าหัวเน่า!$H$5:$H$59)</f>
        <v>0</v>
      </c>
      <c r="CC64" s="549"/>
      <c r="CD64" s="549">
        <f>SUMIF(โรคพุ่มแจ้!$B$5:$B$58,ทดสอบ!$E64,โรคพุ่มแจ้!$H$5:$H$58)</f>
        <v>0</v>
      </c>
      <c r="CE64" s="549">
        <f>SUMIF(โรคใบด่างมันสำปะหลัง!$B$5:$B$59,ทดสอบ!$E64,โรคใบด่างมันสำปะหลัง!$H$5:$H$59)</f>
        <v>52227</v>
      </c>
      <c r="CF64" s="563">
        <f t="shared" si="152"/>
        <v>52227</v>
      </c>
      <c r="CG64" s="549">
        <f>SUMIF(หนอนกออ้อย!$B$5:$B$48,ทดสอบ!$E64,หนอนกออ้อย!$G$5:$G$48)</f>
        <v>0</v>
      </c>
      <c r="CH64" s="549">
        <f>SUMIF('ด้วงหนวดยาว อ้อย'!$B$5:$B$48,ทดสอบ!$E64,'ด้วงหนวดยาว อ้อย'!$G$5:$G$48)</f>
        <v>0</v>
      </c>
      <c r="CI64" s="549"/>
      <c r="CJ64" s="549"/>
      <c r="CK64" s="549"/>
      <c r="CL64" s="549"/>
      <c r="CM64" s="549"/>
      <c r="CN64" s="549"/>
      <c r="CO64" s="549"/>
      <c r="CP64" s="549"/>
      <c r="CQ64" s="549"/>
      <c r="CR64" s="549"/>
      <c r="CS64" s="549">
        <f>SUMIF('โรคแส้ดำ อ้อย '!$B$5:$B$48,ทดสอบ!$E64,'โรคแส้ดำ อ้อย '!$G$5:$G$48)</f>
        <v>0</v>
      </c>
      <c r="CT64" s="549">
        <f>SUMIF('โรคใบขาว อ้อย'!$B$5:$B$48,ทดสอบ!$E64,'โรคใบขาว อ้อย'!$G$5:$G$48)</f>
        <v>0</v>
      </c>
      <c r="CU64" s="549"/>
      <c r="CV64" s="565">
        <f t="shared" si="153"/>
        <v>0</v>
      </c>
      <c r="CW64" s="549"/>
      <c r="CX64" s="549">
        <f>SUMIF('หนอนกระทู้ข้าวโพดลายจุด (FAW)'!$B$5:$B$54,ทดสอบ!$E64,'หนอนกระทู้ข้าวโพดลายจุด (FAW)'!$F$5:$F$54)</f>
        <v>0</v>
      </c>
      <c r="CY64" s="549">
        <f>SUMIF(โรคฝักเน่า!$C$5:$C$57,ทดสอบ!$E64,โรคฝักเน่า!$G$5:$G$57)</f>
        <v>0</v>
      </c>
      <c r="CZ64" s="549"/>
      <c r="DA64" s="549"/>
      <c r="DB64" s="549"/>
      <c r="DC64" s="549"/>
      <c r="DD64" s="549"/>
      <c r="DE64" s="549"/>
      <c r="DF64" s="572">
        <f t="shared" si="154"/>
        <v>0</v>
      </c>
      <c r="DG64" s="549">
        <f>SUMIF(โรคเหี่ยว!$B$5:$B$65,ทดสอบ!$E64,โรคเหี่ยว!$E$5:$E$65)</f>
        <v>0</v>
      </c>
      <c r="DH64" s="549"/>
      <c r="DI64" s="549"/>
      <c r="DJ64" s="549"/>
      <c r="DK64" s="549"/>
      <c r="DL64" s="574">
        <f t="shared" si="155"/>
        <v>0</v>
      </c>
      <c r="DM64" s="549"/>
      <c r="DN64" s="549"/>
      <c r="DO64" s="549"/>
      <c r="DP64" s="549"/>
      <c r="DQ64" s="549"/>
      <c r="DR64" s="550">
        <f t="shared" si="156"/>
        <v>0</v>
      </c>
      <c r="DS64" s="549"/>
      <c r="DT64" s="549"/>
      <c r="DU64" s="549">
        <f>SUMIF('เพลี้ยไฟ ทุเรียน'!$B$5:$B$81,ทดสอบ!$E64,'เพลี้ยไฟ ทุเรียน'!$F$5:$F$81)</f>
        <v>0</v>
      </c>
      <c r="DV64" s="549">
        <f>SUMIF('เพลี้ยแป้ง ทุเรียน'!$B$5:$B$81,ทดสอบ!$E64,'เพลี้ยแป้ง ทุเรียน'!$F$5:$F$81)</f>
        <v>0</v>
      </c>
      <c r="DW64" s="549">
        <f>SUMIF(เพลี้ยไก่แจ้ทุเรียน!$B$5:$B$81,ทดสอบ!$E64,เพลี้ยไก่แจ้ทุเรียน!$F$5:$F$81)</f>
        <v>0</v>
      </c>
      <c r="DX64" s="549">
        <f>SUMIF(เพลี้ยหอยเกล็ด!$B$5:$B$81,ทดสอบ!$E64,เพลี้ยหอยเกล็ด!$F$5:$F$81)</f>
        <v>0</v>
      </c>
      <c r="DY64" s="549">
        <f>SUMIF(เพลี้ยจั๊กจั่นฝอย!$B$5:$B$81,ทดสอบ!$E64,เพลี้ยจั๊กจั่นฝอย!$F$5:$F$81)</f>
        <v>30</v>
      </c>
      <c r="DZ64" s="549">
        <f>SUMIF(หนอนเจาะเมล็ดทุเรียน!$B$5:$B$81,ทดสอบ!$E64,หนอนเจาะเมล็ดทุเรียน!$F$5:$F$81)</f>
        <v>0</v>
      </c>
      <c r="EA64" s="549">
        <f>SUMIF(ไรแดงทุเรียน!$B$5:$B$81,ทดสอบ!$E64,ไรแดงทุเรียน!$F$5:$F$81)</f>
        <v>0</v>
      </c>
      <c r="EB64" s="549"/>
      <c r="EC64" s="549">
        <f>SUMIF(โรครากเน่าโคนเน่า!$B$5:$B$81,ทดสอบ!$E64,โรครากเน่าโคนเน่า!$F$5:$F$81)</f>
        <v>0</v>
      </c>
      <c r="ED64" s="549">
        <f>SUMIF('โรคราดำ ทุเรียน'!$B$5:$B$81,ทดสอบ!$E64,'โรคราดำ ทุเรียน'!$F$5:$F$81)</f>
        <v>0</v>
      </c>
      <c r="EE64" s="549"/>
      <c r="EF64" s="549">
        <f>SUMIF(โรคผลเน่า!$B$6:$B$82,ทดสอบ!$E64,โรคผลเน่า!$F$6:$F$82)</f>
        <v>0</v>
      </c>
      <c r="EG64" s="549">
        <f>SUMIF(โรคราสีชมพู!$B$5:$B$81,ทดสอบ!$E64,โรคราสีชมพู!$F$5:$F$81)</f>
        <v>0</v>
      </c>
      <c r="EH64" s="549">
        <f>SUMIF(โรคใบติดหรือใบไหม้!$B$5:$B$81,ทดสอบ!$E64,โรคใบติดหรือใบไหม้!$F$5:$F$81)</f>
        <v>0</v>
      </c>
      <c r="EI64" s="549"/>
      <c r="EJ64" s="549">
        <f>SUMIF('โรคใบจุดสาหร่าย (durian)'!$B$5:$B$81,ทดสอบ!$E64,'โรคใบจุดสาหร่าย (durian)'!$F$5:$F$81)</f>
        <v>0</v>
      </c>
      <c r="EK64" s="549">
        <f>SUMIF(มอดเจาะลำต้นทุเรียน!$B$5:$B$81,ทดสอบ!$E64,มอดเจาะลำต้นทุเรียน!$F$5:$F$81)</f>
        <v>0</v>
      </c>
      <c r="EL64" s="549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549">
        <f>SUMIF(หนอนกินใบทุเรียน!$B$5:$B$81,ทดสอบ!$E64,หนอนกินใบทุเรียน!$F$5:$F$81)</f>
        <v>0</v>
      </c>
      <c r="EN64" s="549">
        <f>SUMIF(โรคกิ่งแห้งทุเรียน!$B$5:$B$81,ทดสอบ!$E64,โรคกิ่งแห้งทุเรียน!$F$5:$F$81)</f>
        <v>57</v>
      </c>
      <c r="EO64" s="551">
        <f>SUMIF(โรคแอนแทรกโนสทุเรียน!$B$5:$B$81,ทดสอบ!$E64,โรคแอนแทรกโนสทุเรียน!$F$5:$F$81)</f>
        <v>0</v>
      </c>
      <c r="EP64" s="549">
        <f>SUMIF(หนอนเจาะผล!$B$5:$B$81,ทดสอบ!$E64,หนอนเจาะผล!$F$5:$F$81)</f>
        <v>0</v>
      </c>
      <c r="EQ64" s="563">
        <f t="shared" ca="1" si="157"/>
        <v>87</v>
      </c>
      <c r="ER64" s="549"/>
      <c r="ES64" s="549">
        <f>SUMIF('เพลี้ยไฟ (เงาะ)'!$B$5:$B$76,ทดสอบ!$E64,'เพลี้ยไฟ (เงาะ)'!$F$5:$F$76)</f>
        <v>0</v>
      </c>
      <c r="ET64" s="517">
        <f>SUMIF('เพลี้ยแป้ง (เงาะ)'!$B$5:$B$75,ทดสอบ!$E64,'เพลี้ยแป้ง (เงาะ)'!$F$5:$F$75)</f>
        <v>0</v>
      </c>
      <c r="EU64" s="549">
        <f>SUMIF(หนอนคืบกินใบ!$B$5:$B$75,ทดสอบ!$E64,หนอนคืบกินใบ!$F$5:$F$75)</f>
        <v>0</v>
      </c>
      <c r="EV64" s="549">
        <f>SUMIF('โรคราแป้ง (เงาะ)'!$B$5:$B$75,ทดสอบ!$E64,'โรคราแป้ง (เงาะ)'!$F$5:$F$75)</f>
        <v>0</v>
      </c>
      <c r="EW64" s="549"/>
      <c r="EX64" s="549">
        <f>SUMIF('โรคขอบใบแห้ง (เงาะ)'!$B$5:$B$76,ทดสอบ!$E64,'โรคขอบใบแห้ง (เงาะ)'!$F$5:$F$76)</f>
        <v>0</v>
      </c>
      <c r="EY64" s="549">
        <f>SUMIF(หนอนกินช่อดอก!$B$5:$B$76,ทดสอบ!$E64,หนอนกินช่อดอก!$F$5:$F$76)</f>
        <v>0</v>
      </c>
      <c r="EZ64" s="549">
        <f>SUMIF('โรคใบจุดสาหร่าย(เงาะ)'!$B$5:$B$75,ทดสอบ!$E64,'โรคใบจุดสาหร่าย(เงาะ)'!$F$5:$F$75)</f>
        <v>0</v>
      </c>
      <c r="FA64" s="567">
        <f t="shared" si="158"/>
        <v>0</v>
      </c>
      <c r="FB64" s="549">
        <f>SUMIF('เพลี้ยไฟ (mangosteen)'!$B$5:$B$69,ทดสอบ!$E64,'เพลี้ยไฟ (mangosteen)'!$F$5:$F$69)</f>
        <v>0</v>
      </c>
      <c r="FC64" s="549">
        <f>SUMIF(หนอนชอนใบ!$B$5:$B$69,ทดสอบ!$E64,หนอนชอนใบ!$F$5:$F$69)</f>
        <v>0</v>
      </c>
      <c r="FD64" s="549">
        <f>SUMIF(หนอนกินใบ!$B$5:$B$69,ทดสอบ!$E64,หนอนกินใบ!$F$5:$F$69)</f>
        <v>0</v>
      </c>
      <c r="FE64" s="549">
        <f>SUMIF('ไรแดง(มังคุด)'!$B$5:$B$76,ทดสอบ!$E64,'ไรแดง(มังคุด)'!$F$5:$F$76)</f>
        <v>0</v>
      </c>
      <c r="FF64" s="549">
        <f>SUMIF(โรคแอนแทรคโนส!$B$5:$B$76,ทดสอบ!$E64,โรคแอนแทรคโนส!$F$5:$F$76)</f>
        <v>0</v>
      </c>
      <c r="FG64" s="549">
        <f>SUMIF('โรคใบจุดสาหร่าย (mangosteen)'!$B$5:$B$69,ทดสอบ!$E64,'โรคใบจุดสาหร่าย (mangosteen)'!$F$5:$F$69)</f>
        <v>0</v>
      </c>
      <c r="FH64" s="549">
        <f>SUMIF(โรคใบแห้งและขอบใบแห้ง!$B$5:$B$76,ทดสอบ!$E64,โรคใบแห้งและขอบใบแห้ง!$F$5:$F$76)</f>
        <v>0</v>
      </c>
      <c r="FI64" s="549">
        <f>SUMIF(เพลี้ยแป้ง!$B$5:$B$76,ทดสอบ!$E64,เพลี้ยแป้ง!$F$5:$F$76)</f>
        <v>0</v>
      </c>
      <c r="FJ64" s="549">
        <f>SUMIF('โรคใบจุด (mangosteen)'!$B$5:$B$69,ทดสอบ!$E64,'โรคใบจุด (mangosteen)'!$F$5:$F$69)</f>
        <v>0</v>
      </c>
      <c r="FK64" s="576">
        <f t="shared" si="159"/>
        <v>0</v>
      </c>
      <c r="FL64" s="549">
        <f>SUMIF(โรคพุ่มไม้กวาด!$B$5:$B$79,ทดสอบ!$E64,โรคพุ่มไม้กวาด!$F$5:$F$79)</f>
        <v>0</v>
      </c>
      <c r="FM64" s="549">
        <f>SUMIF('เพลี้ยแป้ง (ลำไย)'!$B$5:$B$76,ทดสอบ!$E64,'เพลี้ยแป้ง (ลำไย)'!$F$5:$F$76)</f>
        <v>0</v>
      </c>
      <c r="FN64" s="549">
        <f>SUMIF('โรคราดำ (ลำไย)'!$B$5:$B$79,ทดสอบ!$E64,'โรคราดำ (ลำไย)'!$F$5:$F$79)</f>
        <v>0</v>
      </c>
      <c r="FO64" s="549">
        <f>SUMIF('หนอนคืบกินใบ (ลำไย)'!$B$5:$B$76,ทดสอบ!$E64,'หนอนคืบกินใบ (ลำไย)'!$F$5:$F$76)</f>
        <v>0</v>
      </c>
      <c r="FP64" s="549">
        <f>SUMIF(ไรกำมะหยี่!$B$5:$B$79,ทดสอบ!$E64,ไรกำมะหยี่!$F$5:$F$79)</f>
        <v>0</v>
      </c>
      <c r="FQ64" s="549">
        <f>SUMIF(หนอนม้วนใบ!$B$5:$B$79,ทดสอบ!$E64,หนอนม้วนใบ!$F$5:$F$79)</f>
        <v>0</v>
      </c>
      <c r="FR64" s="549">
        <f>SUMIF(หนอนเจาะกิ่งและลำต้น!$B$5:$B$80,ทดสอบ!$E64,หนอนเจาะกิ่งและลำต้น!$F$5:$F$80)</f>
        <v>0</v>
      </c>
      <c r="FS64" s="549">
        <f>SUMIF(เพลี้ยไฟลำไย!$B$5:$B$76,ทดสอบ!$E64,เพลี้ยไฟลำไย!$F$5:$F$76)</f>
        <v>0</v>
      </c>
      <c r="FT64" s="549">
        <f>SUMIF(หนอนกินดอกลำไย!$B$5:$B$76,ทดสอบ!$E64,หนอนกินดอกลำไย!$F$5:$F$76)</f>
        <v>0</v>
      </c>
      <c r="FU64" s="549">
        <f>SUMIF(มวนลำไย!$B$5:$B$79,ทดสอบ!$E64,มวนลำไย!$F$5:$F$79)</f>
        <v>0</v>
      </c>
      <c r="FV64" s="578">
        <f t="shared" si="160"/>
        <v>0</v>
      </c>
      <c r="FW64" s="550">
        <f t="shared" ca="1" si="161"/>
        <v>52811</v>
      </c>
      <c r="FX64" s="353">
        <f t="shared" ca="1" si="100"/>
        <v>52811</v>
      </c>
      <c r="FY64" s="319">
        <f t="shared" ca="1" si="31"/>
        <v>0</v>
      </c>
    </row>
    <row r="65" spans="1:181" s="110" customFormat="1" x14ac:dyDescent="0.55000000000000004">
      <c r="A65" s="303">
        <v>0</v>
      </c>
      <c r="B65" s="303">
        <f t="shared" ca="1" si="146"/>
        <v>1</v>
      </c>
      <c r="C65" s="303">
        <f ca="1">IF(B65=1,SUBTOTAL(2,$B$59:B65),"")</f>
        <v>6</v>
      </c>
      <c r="D65" s="279">
        <f t="shared" ca="1" si="147"/>
        <v>6</v>
      </c>
      <c r="E65" s="280" t="s">
        <v>170</v>
      </c>
      <c r="F65" s="295"/>
      <c r="G65" s="295"/>
      <c r="H65" s="295"/>
      <c r="I65" s="295"/>
      <c r="J65" s="291"/>
      <c r="K65" s="549">
        <f>SUMIF(หนอนห่อใบข้าว!$B$5:$B$76,ทดสอบ!$E65,หนอนห่อใบข้าว!$G$5:$G$76)</f>
        <v>0</v>
      </c>
      <c r="L65" s="549">
        <f>SUMIF(เพลี้ยกระโดดหลังขาว!$B$5:$B$76,ทดสอบ!$E65,เพลี้ยกระโดดหลังขาว!$G$5:$G$76)</f>
        <v>0</v>
      </c>
      <c r="M65" s="549">
        <f>SUMIF(โรคไหม้ข้าว!$B$5:$B$76,ทดสอบ!$E65,โรคไหม้ข้าว!$G$5:$G$76)</f>
        <v>0</v>
      </c>
      <c r="N65" s="549">
        <f>SUMIF(แมลงหวี่ขาว!$B$5:$B$76,ทดสอบ!$E65,แมลงหวี่ขาว!$G$5:$G$76)</f>
        <v>0</v>
      </c>
      <c r="O65" s="549">
        <f>SUMIF(เพลี้ยกระโดดสีน้ำตาล!$B$5:$B$77,ทดสอบ!$E65,เพลี้ยกระโดดสีน้ำตาล!$G$5:$G$77)</f>
        <v>0</v>
      </c>
      <c r="P65" s="549">
        <f>SUMIF(แมลงสิง!$B$5:$B$81,ทดสอบ!$E65,แมลงสิง!$G$5:$G$81)</f>
        <v>0</v>
      </c>
      <c r="Q65" s="549">
        <f>SUMIF(เพลี้ยไฟ!$B$5:$B$76,ทดสอบ!$E65,เพลี้ยไฟ!$G$5:$G$76)</f>
        <v>0</v>
      </c>
      <c r="R65" s="549">
        <f>SUMIF(แมลงดำหนาม1!$B$5:$B$81,ทดสอบ!$E65,แมลงดำหนาม1!$G$5:$G$81)</f>
        <v>0</v>
      </c>
      <c r="S65" s="549">
        <f>SUMIF(โรคขอบใบแห้ง!$B$5:$B$78,ทดสอบ!$E65,โรคขอบใบแห้ง!$G$5:$G$78)</f>
        <v>0</v>
      </c>
      <c r="T65" s="549">
        <f>SUMIF(โรคกาบใบแห้ง!$B$5:$B$81,ทดสอบ!$E65,โรคกาบใบแห้ง!$G$5:$G$81)</f>
        <v>0</v>
      </c>
      <c r="U65" s="549">
        <f>SUMIF(โรคใบจุดสีน้ำตาล!$B$5:$B$77,ทดสอบ!$E65,โรคใบจุดสีน้ำตาล!$G$5:$G$77)</f>
        <v>0</v>
      </c>
      <c r="V65" s="549">
        <f>SUMIF(หนอนกระทู้กล้า!$B$5:$B$76,ทดสอบ!$E65,หนอนกระทู้กล้า!$G$5:$G$76)</f>
        <v>0</v>
      </c>
      <c r="W65" s="549">
        <f>SUMIF(โรคใบขีดโปร่งแสง!$B$5:$B$81,ทดสอบ!$E65,โรคใบขีดโปร่งแสง!$G$5:$G$81)</f>
        <v>0</v>
      </c>
      <c r="X65" s="549">
        <f>SUMIF(โรคใบขีดสีน้ำตาล!$B$5:$B$77,ทดสอบ!$E65,โรคใบขีดสีน้ำตาล!$G$5:$G$77)</f>
        <v>0</v>
      </c>
      <c r="Y65" s="549">
        <f>SUMIF(หนอนกัดใบข้าว!$B$5:$B$81,ทดสอบ!$E65,หนอนกัดใบข้าว!$G$5:$G$81)</f>
        <v>0</v>
      </c>
      <c r="Z65" s="549">
        <f>SUMIF(แมลงหล่า!$B$5:$B$81,ทดสอบ!$E65,แมลงหล่า!$G$5:$G$81)</f>
        <v>0</v>
      </c>
      <c r="AA65" s="549">
        <f>SUMIF(แมลงบั่ว!$B$5:$B$77,ทดสอบ!$E65,แมลงบั่ว!$G$5:$G$77)</f>
        <v>0</v>
      </c>
      <c r="AB65" s="549">
        <f>SUMIF(โรคเมล็ดด่าง!$B$5:$B$81,ทดสอบ!$E65,โรคเมล็ดด่าง!$G$5:$G$81)</f>
        <v>0</v>
      </c>
      <c r="AC65" s="549">
        <f>SUMIF(ด้วงดำ!$B$5:$B$81,ทดสอบ!$E65,ด้วงดำ!$G$5:$G$81)</f>
        <v>0</v>
      </c>
      <c r="AD65" s="549">
        <f>SUMIF(ตั๊กแตนหนวดสั้น!$B$5:$B$81,ทดสอบ!$E65,ตั๊กแตนหนวดสั้น!$G$5:$G$81)</f>
        <v>0</v>
      </c>
      <c r="AE65" s="549">
        <f>SUMIF(หนอนกอข้าว!$B$5:$B$77,ทดสอบ!$E65,หนอนกอข้าว!$G$5:$G$77)</f>
        <v>0</v>
      </c>
      <c r="AF65" s="549">
        <f>SUMIF(หนอนกระทู้ข้าว!$B$5:$B$81,ทดสอบ!$E65,หนอนกระทู้ข้าว!$G$5:$G$81)</f>
        <v>0</v>
      </c>
      <c r="AG65" s="549">
        <f>SUMIF(โรคกาบใบเน่า!$B$5:$B$81,ทดสอบ!$E65,โรคกาบใบเน่า!$G$5:$G$81)</f>
        <v>0</v>
      </c>
      <c r="AH65" s="549">
        <f>SUMIF(เพลี้ยจั๊กจั่นสีเขียว!$B$5:$B$80,ทดสอบ!$E65,เพลี้ยจั๊กจั่นสีเขียว!$G$5:$G$80)</f>
        <v>0</v>
      </c>
      <c r="AI65" s="549">
        <f>SUMIF(หอยเชอรี่!$B$5:$B$81,ทดสอบ!$E65,หอยเชอรี่!$G$5:$G$81)</f>
        <v>0</v>
      </c>
      <c r="AJ65" s="549">
        <f>SUMIF(โรคใบสีส้ม!$B$5:$B$77,ทดสอบ!$E65,โรคใบสีส้ม!$G$5:$G$77)</f>
        <v>0</v>
      </c>
      <c r="AK65" s="563">
        <f t="shared" si="148"/>
        <v>0</v>
      </c>
      <c r="AL65" s="549">
        <f>SUMIF(หนอนหัวดำ!$B$6:$B$75,ทดสอบ!$E65,หนอนหัวดำ!$M$6:$M$75)</f>
        <v>10</v>
      </c>
      <c r="AM65" s="517">
        <f>SUMIF(แมลงดำหนาม!$B$6:$B$75,ทดสอบ!$E65,แมลงดำหนาม!$M$6:$M$75)</f>
        <v>4</v>
      </c>
      <c r="AN65" s="549">
        <f>SUMIF('ด้วงแรด มะพร้าว'!$B$6:$B$75,ทดสอบ!$E65,'ด้วงแรด มะพร้าว'!$I$6:$I$75)</f>
        <v>21</v>
      </c>
      <c r="AO65" s="549">
        <f>SUMIF(ด้วงงวง!$B$6:$B$75,ทดสอบ!$E65,ด้วงงวง!$I$6:$I$75)</f>
        <v>0</v>
      </c>
      <c r="AP65" s="549">
        <f>SUMIF(ไรสี่ขามะพร้าว!$B$6:$B$75,ทดสอบ!$E65,ไรสี่ขามะพร้าว!$I$6:$I$75)</f>
        <v>0</v>
      </c>
      <c r="AQ65" s="549">
        <f>SUMIF(หนอนพาราซา!$C$6:$C$67,ทดสอบ!$E65,หนอนพาราซา!$J$6:$J$67)</f>
        <v>0</v>
      </c>
      <c r="AR65" s="549">
        <f>SUMIF(หนอนกินใบมะพร้าว!$C$6:$C$67,ทดสอบ!$E65,หนอนกินใบมะพร้าว!$J$6:$J$67)</f>
        <v>0</v>
      </c>
      <c r="AS65" s="565">
        <f t="shared" si="86"/>
        <v>35</v>
      </c>
      <c r="AT65" s="549">
        <f>SUMIF('ด้วงแรด ปาล์ม'!$B$5:$B$73,ทดสอบ!$E65,'ด้วงแรด ปาล์ม'!$F$5:$F$73)</f>
        <v>1</v>
      </c>
      <c r="AU65" s="549">
        <f>SUMIF(หนอนปลอกเล็ก!$B$5:$B$73,ทดสอบ!$E65,หนอนปลอกเล็ก!$F$5:$F$73)</f>
        <v>0</v>
      </c>
      <c r="AV65" s="549">
        <f>SUMIF(ด้วงกุหลาบ!$B$5:$B$73,ทดสอบ!$E65,ด้วงกุหลาบ!$F$5:$F$73)</f>
        <v>0</v>
      </c>
      <c r="AW65" s="549">
        <f>SUMIF(โรคทะลายเน่า!$B$5:$B$73,ทดสอบ!$E65,โรคทะลายเน่า!$F$5:$F$73)</f>
        <v>0</v>
      </c>
      <c r="AX65" s="549">
        <f>SUMIF(โรคลำต้นเน่า!$B$5:$B$73,ทดสอบ!$E65,โรคลำต้นเน่า!$F$5:$F$73)</f>
        <v>73</v>
      </c>
      <c r="AY65" s="549">
        <f>SUMIF('โรคใบจุด ปาล์ม'!$B$5:$B$73,ทดสอบ!$E65,'โรคใบจุด ปาล์ม'!$F$5:$F$73)</f>
        <v>0</v>
      </c>
      <c r="AZ65" s="549">
        <f>SUMIF(โรคก้านทางใบเน่า!$C$5:$C$71,ทดสอบ!$E65,โรคก้านทางใบเน่า!$G$5:$G$71)</f>
        <v>0</v>
      </c>
      <c r="BA65" s="549">
        <f>SUMIF(หนอนหน้าแมว!$B$5:$B$73,ทดสอบ!$E65,หนอนหน้าแมว!$F$5:$F$73)</f>
        <v>0</v>
      </c>
      <c r="BB65" s="551">
        <f>SUMIF('หนอนหัวดำ ปาล์ม'!$B$5:$B$73,ทดสอบ!$E65,'หนอนหัวดำ ปาล์ม'!$F$5:$F$73)</f>
        <v>0</v>
      </c>
      <c r="BC65" s="549">
        <f>SUMIF('โรคใบจุดสาหร่าย ปาล์ม'!$B$5:$B$73,ทดสอบ!$E65,'โรคใบจุดสาหร่าย ปาล์ม'!$F$5:$F$73)</f>
        <v>0</v>
      </c>
      <c r="BD65" s="567">
        <f t="shared" si="149"/>
        <v>74</v>
      </c>
      <c r="BE65" s="549">
        <f>SUMIF(โรครากขาว!$B$5:$B$72,ทดสอบ!$E65,โรครากขาว!$F$5:$F$72)</f>
        <v>0</v>
      </c>
      <c r="BF65" s="549">
        <f>SUMIF(โรคใบร่วงยางพาราชนิดใหม่!$B$5:$B$72,ทดสอบ!$E65,โรคใบร่วงยางพาราชนิดใหม่!$F$5:$F$72)</f>
        <v>323</v>
      </c>
      <c r="BG65" s="549">
        <f>SUMIF(โรคใบร่วงยางพารา!$B$5:$B$72,ทดสอบ!$E65,โรคใบร่วงยางพารา!$F$5:$F$72)</f>
        <v>0</v>
      </c>
      <c r="BH65" s="549">
        <f>SUMIF(โรคราแป้งยางพารา!$B$5:$B$72,ทดสอบ!$E65,โรคราแป้งยางพารา!$F$5:$F$72)</f>
        <v>0</v>
      </c>
      <c r="BI65" s="551">
        <f>SUMIF(โรคเส้นดำยางพารา!$B$5:$B$72,ทดสอบ!$E65,โรคเส้นดำยางพารา!$F$5:$F$72)</f>
        <v>0</v>
      </c>
      <c r="BJ65" s="549">
        <f>SUMIF(โรคหน้ายางแห้ง!$B$5:$B$72,ทดสอบ!$E65,โรคหน้ายางแห้ง!$F$5:$F$72)</f>
        <v>0</v>
      </c>
      <c r="BK65" s="568">
        <f t="shared" si="150"/>
        <v>323</v>
      </c>
      <c r="BL65" s="549">
        <f>SUMIF(โรคราสนิม!$C$5:$C$64,ทดสอบ!$E65,โรคราสนิม!$G$5:$G$64)</f>
        <v>0</v>
      </c>
      <c r="BM65" s="549">
        <f>SUMIF(หนอนกาแฟสีแดง!$C$5:$C$64,ทดสอบ!$E65,หนอนกาแฟสีแดง!$G$5:$G$64)</f>
        <v>0</v>
      </c>
      <c r="BN65" s="549">
        <v>0</v>
      </c>
      <c r="BO65" s="549">
        <f ca="1">SUMIF(หนอนเจาะกิ่งลำต้น!$C$5:$C519,ทดสอบ!$E65,หนอนเจาะกิ่งลำต้น!$G$5:$G$64)</f>
        <v>0</v>
      </c>
      <c r="BP65" s="551">
        <f>SUMIF(มอดเจาะเมล็ดกาแฟ!$C$5:$C$64,ทดสอบ!$E65,มอดเจาะเมล็ดกาแฟ!$G$5:$G$64)</f>
        <v>0</v>
      </c>
      <c r="BQ65" s="549">
        <f>SUMIF('ด้วงหนวดยาว (กาแฟ)'!$C$5:$C$64,ทดสอบ!$E65,'ด้วงหนวดยาว (กาแฟ)'!$G$5:$G$64)</f>
        <v>0</v>
      </c>
      <c r="BR65" s="549">
        <f>SUMIF(มอดเจาะผลกาแฟ!$C$5:$C$64,ทดสอบ!$E65,มอดเจาะผลกาแฟ!$G$5:$G$64)</f>
        <v>0</v>
      </c>
      <c r="BS65" s="570">
        <f t="shared" ca="1" si="151"/>
        <v>0</v>
      </c>
      <c r="BT65" s="549">
        <f>SUMIF(เพลี้ยแป้งมัน!$B$5:$B$59,ทดสอบ!$E65,เพลี้ยแป้งมัน!$H$5:$H$59)</f>
        <v>0</v>
      </c>
      <c r="BU65" s="551">
        <f>SUMIF('โรคใบไหม้ (มัน)'!$B$5:$B$58,ทดสอบ!$E65,'โรคใบไหม้ (มัน)'!$H$5:$H$58)</f>
        <v>0</v>
      </c>
      <c r="BV65" s="549">
        <f>SUMIF(ไรแดง!$B$5:$B$59,ทดสอบ!$E65,ไรแดง!$H$5:$H$59)</f>
        <v>78</v>
      </c>
      <c r="BW65" s="549"/>
      <c r="BX65" s="549"/>
      <c r="BY65" s="549"/>
      <c r="BZ65" s="549"/>
      <c r="CA65" s="549"/>
      <c r="CB65" s="549">
        <f>SUMIF(โรคโคนเน่าหัวเน่า!$B$5:$B$59,ทดสอบ!$E65,โรคโคนเน่าหัวเน่า!$H$5:$H$59)</f>
        <v>0</v>
      </c>
      <c r="CC65" s="549"/>
      <c r="CD65" s="549">
        <f>SUMIF(โรคพุ่มแจ้!$B$5:$B$58,ทดสอบ!$E65,โรคพุ่มแจ้!$H$5:$H$58)</f>
        <v>176.5</v>
      </c>
      <c r="CE65" s="549">
        <f>SUMIF(โรคใบด่างมันสำปะหลัง!$B$5:$B$59,ทดสอบ!$E65,โรคใบด่างมันสำปะหลัง!$H$5:$H$59)</f>
        <v>11447</v>
      </c>
      <c r="CF65" s="563">
        <f t="shared" si="152"/>
        <v>11701.5</v>
      </c>
      <c r="CG65" s="549">
        <f>SUMIF(หนอนกออ้อย!$B$5:$B$48,ทดสอบ!$E65,หนอนกออ้อย!$G$5:$G$48)</f>
        <v>0</v>
      </c>
      <c r="CH65" s="549">
        <f>SUMIF('ด้วงหนวดยาว อ้อย'!$B$5:$B$48,ทดสอบ!$E65,'ด้วงหนวดยาว อ้อย'!$G$5:$G$48)</f>
        <v>0</v>
      </c>
      <c r="CI65" s="549"/>
      <c r="CJ65" s="549"/>
      <c r="CK65" s="549"/>
      <c r="CL65" s="549"/>
      <c r="CM65" s="549"/>
      <c r="CN65" s="549"/>
      <c r="CO65" s="549"/>
      <c r="CP65" s="549"/>
      <c r="CQ65" s="549"/>
      <c r="CR65" s="549"/>
      <c r="CS65" s="549">
        <f>SUMIF('โรคแส้ดำ อ้อย '!$B$5:$B$48,ทดสอบ!$E65,'โรคแส้ดำ อ้อย '!$G$5:$G$48)</f>
        <v>0</v>
      </c>
      <c r="CT65" s="549">
        <f>SUMIF('โรคใบขาว อ้อย'!$B$5:$B$48,ทดสอบ!$E65,'โรคใบขาว อ้อย'!$G$5:$G$48)</f>
        <v>0</v>
      </c>
      <c r="CU65" s="549"/>
      <c r="CV65" s="565">
        <f t="shared" si="153"/>
        <v>0</v>
      </c>
      <c r="CW65" s="549"/>
      <c r="CX65" s="549">
        <f>SUMIF('หนอนกระทู้ข้าวโพดลายจุด (FAW)'!$B$5:$B$54,ทดสอบ!$E65,'หนอนกระทู้ข้าวโพดลายจุด (FAW)'!$F$5:$F$54)</f>
        <v>0</v>
      </c>
      <c r="CY65" s="549">
        <f>SUMIF(โรคฝักเน่า!$C$5:$C$57,ทดสอบ!$E65,โรคฝักเน่า!$G$5:$G$57)</f>
        <v>0</v>
      </c>
      <c r="CZ65" s="549"/>
      <c r="DA65" s="549"/>
      <c r="DB65" s="549"/>
      <c r="DC65" s="549"/>
      <c r="DD65" s="549"/>
      <c r="DE65" s="549"/>
      <c r="DF65" s="572">
        <f t="shared" si="154"/>
        <v>0</v>
      </c>
      <c r="DG65" s="549">
        <f>SUMIF(โรคเหี่ยว!$B$5:$B$65,ทดสอบ!$E65,โรคเหี่ยว!$E$5:$E$65)</f>
        <v>0</v>
      </c>
      <c r="DH65" s="549"/>
      <c r="DI65" s="549"/>
      <c r="DJ65" s="549"/>
      <c r="DK65" s="549"/>
      <c r="DL65" s="574">
        <f t="shared" si="155"/>
        <v>0</v>
      </c>
      <c r="DM65" s="549"/>
      <c r="DN65" s="549"/>
      <c r="DO65" s="549"/>
      <c r="DP65" s="549"/>
      <c r="DQ65" s="549"/>
      <c r="DR65" s="550">
        <f t="shared" si="156"/>
        <v>0</v>
      </c>
      <c r="DS65" s="549"/>
      <c r="DT65" s="549"/>
      <c r="DU65" s="549">
        <f>SUMIF('เพลี้ยไฟ ทุเรียน'!$B$5:$B$81,ทดสอบ!$E65,'เพลี้ยไฟ ทุเรียน'!$F$5:$F$81)</f>
        <v>9</v>
      </c>
      <c r="DV65" s="549">
        <f>SUMIF('เพลี้ยแป้ง ทุเรียน'!$B$5:$B$81,ทดสอบ!$E65,'เพลี้ยแป้ง ทุเรียน'!$F$5:$F$81)</f>
        <v>0</v>
      </c>
      <c r="DW65" s="549">
        <f>SUMIF(เพลี้ยไก่แจ้ทุเรียน!$B$5:$B$81,ทดสอบ!$E65,เพลี้ยไก่แจ้ทุเรียน!$F$5:$F$81)</f>
        <v>0</v>
      </c>
      <c r="DX65" s="549">
        <f>SUMIF(เพลี้ยหอยเกล็ด!$B$5:$B$81,ทดสอบ!$E65,เพลี้ยหอยเกล็ด!$F$5:$F$81)</f>
        <v>0</v>
      </c>
      <c r="DY65" s="549">
        <f>SUMIF(เพลี้ยจั๊กจั่นฝอย!$B$5:$B$81,ทดสอบ!$E65,เพลี้ยจั๊กจั่นฝอย!$F$5:$F$81)</f>
        <v>76</v>
      </c>
      <c r="DZ65" s="549">
        <f>SUMIF(หนอนเจาะเมล็ดทุเรียน!$B$5:$B$81,ทดสอบ!$E65,หนอนเจาะเมล็ดทุเรียน!$F$5:$F$81)</f>
        <v>0</v>
      </c>
      <c r="EA65" s="549">
        <f>SUMIF(ไรแดงทุเรียน!$B$5:$B$81,ทดสอบ!$E65,ไรแดงทุเรียน!$F$5:$F$81)</f>
        <v>0</v>
      </c>
      <c r="EB65" s="549"/>
      <c r="EC65" s="549">
        <f>SUMIF(โรครากเน่าโคนเน่า!$B$5:$B$81,ทดสอบ!$E65,โรครากเน่าโคนเน่า!$F$5:$F$81)</f>
        <v>75</v>
      </c>
      <c r="ED65" s="549">
        <f>SUMIF('โรคราดำ ทุเรียน'!$B$5:$B$81,ทดสอบ!$E65,'โรคราดำ ทุเรียน'!$F$5:$F$81)</f>
        <v>0</v>
      </c>
      <c r="EE65" s="549"/>
      <c r="EF65" s="549">
        <f>SUMIF(โรคผลเน่า!$B$6:$B$82,ทดสอบ!$E65,โรคผลเน่า!$F$6:$F$82)</f>
        <v>0</v>
      </c>
      <c r="EG65" s="549">
        <f>SUMIF(โรคราสีชมพู!$B$5:$B$81,ทดสอบ!$E65,โรคราสีชมพู!$F$5:$F$81)</f>
        <v>0</v>
      </c>
      <c r="EH65" s="549">
        <f>SUMIF(โรคใบติดหรือใบไหม้!$B$5:$B$81,ทดสอบ!$E65,โรคใบติดหรือใบไหม้!$F$5:$F$81)</f>
        <v>0</v>
      </c>
      <c r="EI65" s="549"/>
      <c r="EJ65" s="549">
        <f>SUMIF('โรคใบจุดสาหร่าย (durian)'!$B$5:$B$81,ทดสอบ!$E65,'โรคใบจุดสาหร่าย (durian)'!$F$5:$F$81)</f>
        <v>0</v>
      </c>
      <c r="EK65" s="549">
        <f>SUMIF(มอดเจาะลำต้นทุเรียน!$B$5:$B$81,ทดสอบ!$E65,มอดเจาะลำต้นทุเรียน!$F$5:$F$81)</f>
        <v>0</v>
      </c>
      <c r="EL65" s="549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549">
        <f>SUMIF(หนอนกินใบทุเรียน!$B$5:$B$81,ทดสอบ!$E65,หนอนกินใบทุเรียน!$F$5:$F$81)</f>
        <v>0</v>
      </c>
      <c r="EN65" s="549">
        <f>SUMIF(โรคกิ่งแห้งทุเรียน!$B$5:$B$81,ทดสอบ!$E65,โรคกิ่งแห้งทุเรียน!$F$5:$F$81)</f>
        <v>0</v>
      </c>
      <c r="EO65" s="551">
        <f>SUMIF(โรคแอนแทรกโนสทุเรียน!$B$5:$B$81,ทดสอบ!$E65,โรคแอนแทรกโนสทุเรียน!$F$5:$F$81)</f>
        <v>0</v>
      </c>
      <c r="EP65" s="549">
        <f>SUMIF(หนอนเจาะผล!$B$5:$B$81,ทดสอบ!$E65,หนอนเจาะผล!$F$5:$F$81)</f>
        <v>0</v>
      </c>
      <c r="EQ65" s="563">
        <f t="shared" ca="1" si="157"/>
        <v>160</v>
      </c>
      <c r="ER65" s="549"/>
      <c r="ES65" s="549">
        <f>SUMIF('เพลี้ยไฟ (เงาะ)'!$B$5:$B$76,ทดสอบ!$E65,'เพลี้ยไฟ (เงาะ)'!$F$5:$F$76)</f>
        <v>0</v>
      </c>
      <c r="ET65" s="517">
        <f>SUMIF('เพลี้ยแป้ง (เงาะ)'!$B$5:$B$75,ทดสอบ!$E65,'เพลี้ยแป้ง (เงาะ)'!$F$5:$F$75)</f>
        <v>0</v>
      </c>
      <c r="EU65" s="549">
        <f>SUMIF(หนอนคืบกินใบ!$B$5:$B$75,ทดสอบ!$E65,หนอนคืบกินใบ!$F$5:$F$75)</f>
        <v>0</v>
      </c>
      <c r="EV65" s="549">
        <f>SUMIF('โรคราแป้ง (เงาะ)'!$B$5:$B$75,ทดสอบ!$E65,'โรคราแป้ง (เงาะ)'!$F$5:$F$75)</f>
        <v>0</v>
      </c>
      <c r="EW65" s="549"/>
      <c r="EX65" s="549">
        <f>SUMIF('โรคขอบใบแห้ง (เงาะ)'!$B$5:$B$76,ทดสอบ!$E65,'โรคขอบใบแห้ง (เงาะ)'!$F$5:$F$76)</f>
        <v>0</v>
      </c>
      <c r="EY65" s="549">
        <f>SUMIF(หนอนกินช่อดอก!$B$5:$B$76,ทดสอบ!$E65,หนอนกินช่อดอก!$F$5:$F$76)</f>
        <v>0</v>
      </c>
      <c r="EZ65" s="549">
        <f>SUMIF('โรคใบจุดสาหร่าย(เงาะ)'!$B$5:$B$75,ทดสอบ!$E65,'โรคใบจุดสาหร่าย(เงาะ)'!$F$5:$F$75)</f>
        <v>0</v>
      </c>
      <c r="FA65" s="567">
        <f t="shared" si="158"/>
        <v>0</v>
      </c>
      <c r="FB65" s="549">
        <f>SUMIF('เพลี้ยไฟ (mangosteen)'!$B$5:$B$69,ทดสอบ!$E65,'เพลี้ยไฟ (mangosteen)'!$F$5:$F$69)</f>
        <v>36</v>
      </c>
      <c r="FC65" s="549">
        <f>SUMIF(หนอนชอนใบ!$B$5:$B$69,ทดสอบ!$E65,หนอนชอนใบ!$F$5:$F$69)</f>
        <v>10</v>
      </c>
      <c r="FD65" s="549">
        <f>SUMIF(หนอนกินใบ!$B$5:$B$69,ทดสอบ!$E65,หนอนกินใบ!$F$5:$F$69)</f>
        <v>25</v>
      </c>
      <c r="FE65" s="549">
        <f>SUMIF('ไรแดง(มังคุด)'!$B$5:$B$76,ทดสอบ!$E65,'ไรแดง(มังคุด)'!$F$5:$F$76)</f>
        <v>0</v>
      </c>
      <c r="FF65" s="549">
        <f>SUMIF(โรคแอนแทรคโนส!$B$5:$B$76,ทดสอบ!$E65,โรคแอนแทรคโนส!$F$5:$F$76)</f>
        <v>0</v>
      </c>
      <c r="FG65" s="549">
        <f>SUMIF('โรคใบจุดสาหร่าย (mangosteen)'!$B$5:$B$69,ทดสอบ!$E65,'โรคใบจุดสาหร่าย (mangosteen)'!$F$5:$F$69)</f>
        <v>0</v>
      </c>
      <c r="FH65" s="549">
        <f>SUMIF(โรคใบแห้งและขอบใบแห้ง!$B$5:$B$76,ทดสอบ!$E65,โรคใบแห้งและขอบใบแห้ง!$F$5:$F$76)</f>
        <v>0</v>
      </c>
      <c r="FI65" s="549">
        <f>SUMIF(เพลี้ยแป้ง!$B$5:$B$76,ทดสอบ!$E65,เพลี้ยแป้ง!$F$5:$F$76)</f>
        <v>0</v>
      </c>
      <c r="FJ65" s="549">
        <f>SUMIF('โรคใบจุด (mangosteen)'!$B$5:$B$69,ทดสอบ!$E65,'โรคใบจุด (mangosteen)'!$F$5:$F$69)</f>
        <v>0</v>
      </c>
      <c r="FK65" s="576">
        <f t="shared" si="159"/>
        <v>71</v>
      </c>
      <c r="FL65" s="549">
        <f>SUMIF(โรคพุ่มไม้กวาด!$B$5:$B$79,ทดสอบ!$E65,โรคพุ่มไม้กวาด!$F$5:$F$79)</f>
        <v>0</v>
      </c>
      <c r="FM65" s="549">
        <f>SUMIF('เพลี้ยแป้ง (ลำไย)'!$B$5:$B$76,ทดสอบ!$E65,'เพลี้ยแป้ง (ลำไย)'!$F$5:$F$76)</f>
        <v>0</v>
      </c>
      <c r="FN65" s="549">
        <f>SUMIF('โรคราดำ (ลำไย)'!$B$5:$B$79,ทดสอบ!$E65,'โรคราดำ (ลำไย)'!$F$5:$F$79)</f>
        <v>0</v>
      </c>
      <c r="FO65" s="549">
        <f>SUMIF('หนอนคืบกินใบ (ลำไย)'!$B$5:$B$76,ทดสอบ!$E65,'หนอนคืบกินใบ (ลำไย)'!$F$5:$F$76)</f>
        <v>0</v>
      </c>
      <c r="FP65" s="549">
        <f>SUMIF(ไรกำมะหยี่!$B$5:$B$79,ทดสอบ!$E65,ไรกำมะหยี่!$F$5:$F$79)</f>
        <v>0</v>
      </c>
      <c r="FQ65" s="549">
        <f>SUMIF(หนอนม้วนใบ!$B$5:$B$79,ทดสอบ!$E65,หนอนม้วนใบ!$F$5:$F$79)</f>
        <v>0</v>
      </c>
      <c r="FR65" s="549">
        <f>SUMIF(หนอนเจาะกิ่งและลำต้น!$B$5:$B$80,ทดสอบ!$E65,หนอนเจาะกิ่งและลำต้น!$F$5:$F$80)</f>
        <v>0</v>
      </c>
      <c r="FS65" s="549">
        <f>SUMIF(เพลี้ยไฟลำไย!$B$5:$B$76,ทดสอบ!$E65,เพลี้ยไฟลำไย!$F$5:$F$76)</f>
        <v>0</v>
      </c>
      <c r="FT65" s="549">
        <f>SUMIF(หนอนกินดอกลำไย!$B$5:$B$76,ทดสอบ!$E65,หนอนกินดอกลำไย!$F$5:$F$76)</f>
        <v>0</v>
      </c>
      <c r="FU65" s="549">
        <f>SUMIF(มวนลำไย!$B$5:$B$79,ทดสอบ!$E65,มวนลำไย!$F$5:$F$79)</f>
        <v>0</v>
      </c>
      <c r="FV65" s="578">
        <f t="shared" si="160"/>
        <v>0</v>
      </c>
      <c r="FW65" s="550">
        <f t="shared" ca="1" si="161"/>
        <v>12364.5</v>
      </c>
      <c r="FX65" s="353">
        <f t="shared" ca="1" si="100"/>
        <v>12364.5</v>
      </c>
      <c r="FY65" s="319">
        <f t="shared" ca="1" si="31"/>
        <v>0</v>
      </c>
    </row>
    <row r="66" spans="1:181" s="111" customFormat="1" x14ac:dyDescent="0.55000000000000004">
      <c r="A66" s="303">
        <v>0</v>
      </c>
      <c r="B66" s="303">
        <f t="shared" ca="1" si="146"/>
        <v>1</v>
      </c>
      <c r="C66" s="303">
        <f ca="1">IF(B66=1,SUBTOTAL(2,$B$59:B66),"")</f>
        <v>7</v>
      </c>
      <c r="D66" s="279">
        <f t="shared" ca="1" si="147"/>
        <v>7</v>
      </c>
      <c r="E66" s="280" t="s">
        <v>171</v>
      </c>
      <c r="F66" s="295"/>
      <c r="G66" s="295"/>
      <c r="H66" s="295"/>
      <c r="I66" s="295"/>
      <c r="J66" s="292"/>
      <c r="K66" s="549">
        <f>SUMIF(หนอนห่อใบข้าว!$B$5:$B$76,ทดสอบ!$E66,หนอนห่อใบข้าว!$G$5:$G$76)</f>
        <v>0</v>
      </c>
      <c r="L66" s="549">
        <f>SUMIF(เพลี้ยกระโดดหลังขาว!$B$5:$B$76,ทดสอบ!$E66,เพลี้ยกระโดดหลังขาว!$G$5:$G$76)</f>
        <v>0</v>
      </c>
      <c r="M66" s="549">
        <f>SUMIF(โรคไหม้ข้าว!$B$5:$B$76,ทดสอบ!$E66,โรคไหม้ข้าว!$G$5:$G$76)</f>
        <v>0</v>
      </c>
      <c r="N66" s="549">
        <f>SUMIF(แมลงหวี่ขาว!$B$5:$B$76,ทดสอบ!$E66,แมลงหวี่ขาว!$G$5:$G$76)</f>
        <v>0</v>
      </c>
      <c r="O66" s="549">
        <f>SUMIF(เพลี้ยกระโดดสีน้ำตาล!$B$5:$B$77,ทดสอบ!$E66,เพลี้ยกระโดดสีน้ำตาล!$G$5:$G$77)</f>
        <v>0</v>
      </c>
      <c r="P66" s="549">
        <f>SUMIF(แมลงสิง!$B$5:$B$81,ทดสอบ!$E66,แมลงสิง!$G$5:$G$81)</f>
        <v>0</v>
      </c>
      <c r="Q66" s="549">
        <f>SUMIF(เพลี้ยไฟ!$B$5:$B$76,ทดสอบ!$E66,เพลี้ยไฟ!$G$5:$G$76)</f>
        <v>0</v>
      </c>
      <c r="R66" s="549">
        <f>SUMIF(แมลงดำหนาม1!$B$5:$B$81,ทดสอบ!$E66,แมลงดำหนาม1!$G$5:$G$81)</f>
        <v>0</v>
      </c>
      <c r="S66" s="549">
        <f>SUMIF(โรคขอบใบแห้ง!$B$5:$B$78,ทดสอบ!$E66,โรคขอบใบแห้ง!$G$5:$G$78)</f>
        <v>0</v>
      </c>
      <c r="T66" s="549">
        <f>SUMIF(โรคกาบใบแห้ง!$B$5:$B$81,ทดสอบ!$E66,โรคกาบใบแห้ง!$G$5:$G$81)</f>
        <v>0</v>
      </c>
      <c r="U66" s="549">
        <f>SUMIF(โรคใบจุดสีน้ำตาล!$B$5:$B$77,ทดสอบ!$E66,โรคใบจุดสีน้ำตาล!$G$5:$G$77)</f>
        <v>0</v>
      </c>
      <c r="V66" s="549">
        <f>SUMIF(หนอนกระทู้กล้า!$B$5:$B$76,ทดสอบ!$E66,หนอนกระทู้กล้า!$G$5:$G$76)</f>
        <v>0</v>
      </c>
      <c r="W66" s="549">
        <f>SUMIF(โรคใบขีดโปร่งแสง!$B$5:$B$81,ทดสอบ!$E66,โรคใบขีดโปร่งแสง!$G$5:$G$81)</f>
        <v>0</v>
      </c>
      <c r="X66" s="549">
        <f>SUMIF(โรคใบขีดสีน้ำตาล!$B$5:$B$77,ทดสอบ!$E66,โรคใบขีดสีน้ำตาล!$G$5:$G$77)</f>
        <v>0</v>
      </c>
      <c r="Y66" s="549">
        <f>SUMIF(หนอนกัดใบข้าว!$B$5:$B$81,ทดสอบ!$E66,หนอนกัดใบข้าว!$G$5:$G$81)</f>
        <v>0</v>
      </c>
      <c r="Z66" s="549">
        <f>SUMIF(แมลงหล่า!$B$5:$B$81,ทดสอบ!$E66,แมลงหล่า!$G$5:$G$81)</f>
        <v>0</v>
      </c>
      <c r="AA66" s="549">
        <f>SUMIF(แมลงบั่ว!$B$5:$B$77,ทดสอบ!$E66,แมลงบั่ว!$G$5:$G$77)</f>
        <v>0</v>
      </c>
      <c r="AB66" s="549">
        <f>SUMIF(โรคเมล็ดด่าง!$B$5:$B$81,ทดสอบ!$E66,โรคเมล็ดด่าง!$G$5:$G$81)</f>
        <v>0</v>
      </c>
      <c r="AC66" s="549">
        <f>SUMIF(ด้วงดำ!$B$5:$B$81,ทดสอบ!$E66,ด้วงดำ!$G$5:$G$81)</f>
        <v>0</v>
      </c>
      <c r="AD66" s="549">
        <f>SUMIF(ตั๊กแตนหนวดสั้น!$B$5:$B$81,ทดสอบ!$E66,ตั๊กแตนหนวดสั้น!$G$5:$G$81)</f>
        <v>0</v>
      </c>
      <c r="AE66" s="549">
        <f>SUMIF(หนอนกอข้าว!$B$5:$B$77,ทดสอบ!$E66,หนอนกอข้าว!$G$5:$G$77)</f>
        <v>0</v>
      </c>
      <c r="AF66" s="549">
        <f>SUMIF(หนอนกระทู้ข้าว!$B$5:$B$81,ทดสอบ!$E66,หนอนกระทู้ข้าว!$G$5:$G$81)</f>
        <v>0</v>
      </c>
      <c r="AG66" s="549">
        <f>SUMIF(โรคกาบใบเน่า!$B$5:$B$81,ทดสอบ!$E66,โรคกาบใบเน่า!$G$5:$G$81)</f>
        <v>0</v>
      </c>
      <c r="AH66" s="549">
        <f>SUMIF(เพลี้ยจั๊กจั่นสีเขียว!$B$5:$B$80,ทดสอบ!$E66,เพลี้ยจั๊กจั่นสีเขียว!$G$5:$G$80)</f>
        <v>0</v>
      </c>
      <c r="AI66" s="549">
        <f>SUMIF(หอยเชอรี่!$B$5:$B$81,ทดสอบ!$E66,หอยเชอรี่!$G$5:$G$81)</f>
        <v>0</v>
      </c>
      <c r="AJ66" s="549">
        <f>SUMIF(โรคใบสีส้ม!$B$5:$B$77,ทดสอบ!$E66,โรคใบสีส้ม!$G$5:$G$77)</f>
        <v>0</v>
      </c>
      <c r="AK66" s="563">
        <f t="shared" si="148"/>
        <v>0</v>
      </c>
      <c r="AL66" s="549">
        <f>SUMIF(หนอนหัวดำ!$B$6:$B$75,ทดสอบ!$E66,หนอนหัวดำ!$M$6:$M$75)</f>
        <v>12</v>
      </c>
      <c r="AM66" s="517">
        <f>SUMIF(แมลงดำหนาม!$B$6:$B$75,ทดสอบ!$E66,แมลงดำหนาม!$M$6:$M$75)</f>
        <v>1</v>
      </c>
      <c r="AN66" s="549">
        <f>SUMIF('ด้วงแรด มะพร้าว'!$B$6:$B$75,ทดสอบ!$E66,'ด้วงแรด มะพร้าว'!$I$6:$I$75)</f>
        <v>19</v>
      </c>
      <c r="AO66" s="549">
        <f>SUMIF(ด้วงงวง!$B$6:$B$75,ทดสอบ!$E66,ด้วงงวง!$I$6:$I$75)</f>
        <v>0</v>
      </c>
      <c r="AP66" s="549">
        <f>SUMIF(ไรสี่ขามะพร้าว!$B$6:$B$75,ทดสอบ!$E66,ไรสี่ขามะพร้าว!$I$6:$I$75)</f>
        <v>20</v>
      </c>
      <c r="AQ66" s="549">
        <f>SUMIF(หนอนพาราซา!$C$6:$C$67,ทดสอบ!$E66,หนอนพาราซา!$J$6:$J$67)</f>
        <v>0</v>
      </c>
      <c r="AR66" s="549">
        <f>SUMIF(หนอนกินใบมะพร้าว!$C$6:$C$67,ทดสอบ!$E66,หนอนกินใบมะพร้าว!$J$6:$J$67)</f>
        <v>0</v>
      </c>
      <c r="AS66" s="565">
        <f t="shared" si="86"/>
        <v>52</v>
      </c>
      <c r="AT66" s="549">
        <f>SUMIF('ด้วงแรด ปาล์ม'!$B$5:$B$73,ทดสอบ!$E66,'ด้วงแรด ปาล์ม'!$F$5:$F$73)</f>
        <v>0</v>
      </c>
      <c r="AU66" s="549">
        <f>SUMIF(หนอนปลอกเล็ก!$B$5:$B$73,ทดสอบ!$E66,หนอนปลอกเล็ก!$F$5:$F$73)</f>
        <v>0</v>
      </c>
      <c r="AV66" s="549">
        <f>SUMIF(ด้วงกุหลาบ!$B$5:$B$73,ทดสอบ!$E66,ด้วงกุหลาบ!$F$5:$F$73)</f>
        <v>0</v>
      </c>
      <c r="AW66" s="549">
        <f>SUMIF(โรคทะลายเน่า!$B$5:$B$73,ทดสอบ!$E66,โรคทะลายเน่า!$F$5:$F$73)</f>
        <v>0</v>
      </c>
      <c r="AX66" s="549">
        <f>SUMIF(โรคลำต้นเน่า!$B$5:$B$73,ทดสอบ!$E66,โรคลำต้นเน่า!$F$5:$F$73)</f>
        <v>0</v>
      </c>
      <c r="AY66" s="549">
        <f>SUMIF('โรคใบจุด ปาล์ม'!$B$5:$B$73,ทดสอบ!$E66,'โรคใบจุด ปาล์ม'!$F$5:$F$73)</f>
        <v>0</v>
      </c>
      <c r="AZ66" s="549">
        <f>SUMIF(โรคก้านทางใบเน่า!$C$5:$C$71,ทดสอบ!$E66,โรคก้านทางใบเน่า!$G$5:$G$71)</f>
        <v>0</v>
      </c>
      <c r="BA66" s="549">
        <f>SUMIF(หนอนหน้าแมว!$B$5:$B$73,ทดสอบ!$E66,หนอนหน้าแมว!$F$5:$F$73)</f>
        <v>0</v>
      </c>
      <c r="BB66" s="551">
        <f>SUMIF('หนอนหัวดำ ปาล์ม'!$B$5:$B$73,ทดสอบ!$E66,'หนอนหัวดำ ปาล์ม'!$F$5:$F$73)</f>
        <v>0</v>
      </c>
      <c r="BC66" s="549">
        <f>SUMIF('โรคใบจุดสาหร่าย ปาล์ม'!$B$5:$B$73,ทดสอบ!$E66,'โรคใบจุดสาหร่าย ปาล์ม'!$F$5:$F$73)</f>
        <v>0</v>
      </c>
      <c r="BD66" s="567">
        <f t="shared" si="149"/>
        <v>0</v>
      </c>
      <c r="BE66" s="549">
        <f>SUMIF(โรครากขาว!$B$5:$B$72,ทดสอบ!$E66,โรครากขาว!$F$5:$F$72)</f>
        <v>0</v>
      </c>
      <c r="BF66" s="549">
        <f>SUMIF(โรคใบร่วงยางพาราชนิดใหม่!$B$5:$B$72,ทดสอบ!$E66,โรคใบร่วงยางพาราชนิดใหม่!$F$5:$F$72)</f>
        <v>0</v>
      </c>
      <c r="BG66" s="549">
        <f>SUMIF(โรคใบร่วงยางพารา!$B$5:$B$72,ทดสอบ!$E66,โรคใบร่วงยางพารา!$F$5:$F$72)</f>
        <v>0</v>
      </c>
      <c r="BH66" s="549">
        <f>SUMIF(โรคราแป้งยางพารา!$B$5:$B$72,ทดสอบ!$E66,โรคราแป้งยางพารา!$F$5:$F$72)</f>
        <v>0</v>
      </c>
      <c r="BI66" s="551">
        <f>SUMIF(โรคเส้นดำยางพารา!$B$5:$B$72,ทดสอบ!$E66,โรคเส้นดำยางพารา!$F$5:$F$72)</f>
        <v>0</v>
      </c>
      <c r="BJ66" s="549">
        <f>SUMIF(โรคหน้ายางแห้ง!$B$5:$B$72,ทดสอบ!$E66,โรคหน้ายางแห้ง!$F$5:$F$72)</f>
        <v>0</v>
      </c>
      <c r="BK66" s="568">
        <f t="shared" si="150"/>
        <v>0</v>
      </c>
      <c r="BL66" s="549">
        <f>SUMIF(โรคราสนิม!$C$5:$C$64,ทดสอบ!$E66,โรคราสนิม!$G$5:$G$64)</f>
        <v>0</v>
      </c>
      <c r="BM66" s="549">
        <f>SUMIF(หนอนกาแฟสีแดง!$C$5:$C$64,ทดสอบ!$E66,หนอนกาแฟสีแดง!$G$5:$G$64)</f>
        <v>0</v>
      </c>
      <c r="BN66" s="549">
        <v>0</v>
      </c>
      <c r="BO66" s="549">
        <f ca="1">SUMIF(หนอนเจาะกิ่งลำต้น!$C$5:$C520,ทดสอบ!$E66,หนอนเจาะกิ่งลำต้น!$G$5:$G$64)</f>
        <v>0</v>
      </c>
      <c r="BP66" s="551">
        <f>SUMIF(มอดเจาะเมล็ดกาแฟ!$C$5:$C$64,ทดสอบ!$E66,มอดเจาะเมล็ดกาแฟ!$G$5:$G$64)</f>
        <v>0</v>
      </c>
      <c r="BQ66" s="549">
        <f>SUMIF('ด้วงหนวดยาว (กาแฟ)'!$C$5:$C$64,ทดสอบ!$E66,'ด้วงหนวดยาว (กาแฟ)'!$G$5:$G$64)</f>
        <v>0</v>
      </c>
      <c r="BR66" s="549">
        <f>SUMIF(มอดเจาะผลกาแฟ!$C$5:$C$64,ทดสอบ!$E66,มอดเจาะผลกาแฟ!$G$5:$G$64)</f>
        <v>0</v>
      </c>
      <c r="BS66" s="570">
        <f t="shared" ca="1" si="151"/>
        <v>0</v>
      </c>
      <c r="BT66" s="549">
        <f>SUMIF(เพลี้ยแป้งมัน!$B$5:$B$59,ทดสอบ!$E66,เพลี้ยแป้งมัน!$H$5:$H$59)</f>
        <v>0</v>
      </c>
      <c r="BU66" s="551">
        <f>SUMIF('โรคใบไหม้ (มัน)'!$B$5:$B$58,ทดสอบ!$E66,'โรคใบไหม้ (มัน)'!$H$5:$H$58)</f>
        <v>0</v>
      </c>
      <c r="BV66" s="549">
        <f>SUMIF(ไรแดง!$B$5:$B$59,ทดสอบ!$E66,ไรแดง!$H$5:$H$59)</f>
        <v>0</v>
      </c>
      <c r="BW66" s="549"/>
      <c r="BX66" s="549"/>
      <c r="BY66" s="549"/>
      <c r="BZ66" s="549"/>
      <c r="CA66" s="549"/>
      <c r="CB66" s="549">
        <f>SUMIF(โรคโคนเน่าหัวเน่า!$B$5:$B$59,ทดสอบ!$E66,โรคโคนเน่าหัวเน่า!$H$5:$H$59)</f>
        <v>0</v>
      </c>
      <c r="CC66" s="549"/>
      <c r="CD66" s="549">
        <f>SUMIF(โรคพุ่มแจ้!$B$5:$B$58,ทดสอบ!$E66,โรคพุ่มแจ้!$H$5:$H$58)</f>
        <v>0</v>
      </c>
      <c r="CE66" s="549">
        <f>SUMIF(โรคใบด่างมันสำปะหลัง!$B$5:$B$59,ทดสอบ!$E66,โรคใบด่างมันสำปะหลัง!$H$5:$H$59)</f>
        <v>0</v>
      </c>
      <c r="CF66" s="563">
        <f t="shared" si="152"/>
        <v>0</v>
      </c>
      <c r="CG66" s="549">
        <f>SUMIF(หนอนกออ้อย!$B$5:$B$48,ทดสอบ!$E66,หนอนกออ้อย!$G$5:$G$48)</f>
        <v>0</v>
      </c>
      <c r="CH66" s="549">
        <f>SUMIF('ด้วงหนวดยาว อ้อย'!$B$5:$B$48,ทดสอบ!$E66,'ด้วงหนวดยาว อ้อย'!$G$5:$G$48)</f>
        <v>0</v>
      </c>
      <c r="CI66" s="549"/>
      <c r="CJ66" s="549"/>
      <c r="CK66" s="549"/>
      <c r="CL66" s="549"/>
      <c r="CM66" s="549"/>
      <c r="CN66" s="549"/>
      <c r="CO66" s="549"/>
      <c r="CP66" s="549"/>
      <c r="CQ66" s="549"/>
      <c r="CR66" s="549"/>
      <c r="CS66" s="549">
        <f>SUMIF('โรคแส้ดำ อ้อย '!$B$5:$B$48,ทดสอบ!$E66,'โรคแส้ดำ อ้อย '!$G$5:$G$48)</f>
        <v>0</v>
      </c>
      <c r="CT66" s="549">
        <f>SUMIF('โรคใบขาว อ้อย'!$B$5:$B$48,ทดสอบ!$E66,'โรคใบขาว อ้อย'!$G$5:$G$48)</f>
        <v>0</v>
      </c>
      <c r="CU66" s="549"/>
      <c r="CV66" s="565">
        <f t="shared" si="153"/>
        <v>0</v>
      </c>
      <c r="CW66" s="549"/>
      <c r="CX66" s="549">
        <f>SUMIF('หนอนกระทู้ข้าวโพดลายจุด (FAW)'!$B$5:$B$54,ทดสอบ!$E66,'หนอนกระทู้ข้าวโพดลายจุด (FAW)'!$F$5:$F$54)</f>
        <v>0</v>
      </c>
      <c r="CY66" s="549">
        <f>SUMIF(โรคฝักเน่า!$C$5:$C$57,ทดสอบ!$E66,โรคฝักเน่า!$G$5:$G$57)</f>
        <v>0</v>
      </c>
      <c r="CZ66" s="549"/>
      <c r="DA66" s="549"/>
      <c r="DB66" s="549"/>
      <c r="DC66" s="549"/>
      <c r="DD66" s="549"/>
      <c r="DE66" s="549"/>
      <c r="DF66" s="572">
        <f t="shared" si="154"/>
        <v>0</v>
      </c>
      <c r="DG66" s="549">
        <f>SUMIF(โรคเหี่ยว!$B$5:$B$65,ทดสอบ!$E66,โรคเหี่ยว!$E$5:$E$65)</f>
        <v>0</v>
      </c>
      <c r="DH66" s="549"/>
      <c r="DI66" s="549"/>
      <c r="DJ66" s="549"/>
      <c r="DK66" s="549"/>
      <c r="DL66" s="574">
        <f t="shared" si="155"/>
        <v>0</v>
      </c>
      <c r="DM66" s="549"/>
      <c r="DN66" s="549"/>
      <c r="DO66" s="549"/>
      <c r="DP66" s="549"/>
      <c r="DQ66" s="549"/>
      <c r="DR66" s="550">
        <f t="shared" si="156"/>
        <v>0</v>
      </c>
      <c r="DS66" s="549"/>
      <c r="DT66" s="549"/>
      <c r="DU66" s="549">
        <f>SUMIF('เพลี้ยไฟ ทุเรียน'!$B$5:$B$81,ทดสอบ!$E66,'เพลี้ยไฟ ทุเรียน'!$F$5:$F$81)</f>
        <v>0</v>
      </c>
      <c r="DV66" s="549">
        <f>SUMIF('เพลี้ยแป้ง ทุเรียน'!$B$5:$B$81,ทดสอบ!$E66,'เพลี้ยแป้ง ทุเรียน'!$F$5:$F$81)</f>
        <v>0</v>
      </c>
      <c r="DW66" s="549">
        <f>SUMIF(เพลี้ยไก่แจ้ทุเรียน!$B$5:$B$81,ทดสอบ!$E66,เพลี้ยไก่แจ้ทุเรียน!$F$5:$F$81)</f>
        <v>0</v>
      </c>
      <c r="DX66" s="549">
        <f>SUMIF(เพลี้ยหอยเกล็ด!$B$5:$B$81,ทดสอบ!$E66,เพลี้ยหอยเกล็ด!$F$5:$F$81)</f>
        <v>0</v>
      </c>
      <c r="DY66" s="549">
        <f>SUMIF(เพลี้ยจั๊กจั่นฝอย!$B$5:$B$81,ทดสอบ!$E66,เพลี้ยจั๊กจั่นฝอย!$F$5:$F$81)</f>
        <v>0</v>
      </c>
      <c r="DZ66" s="549">
        <f>SUMIF(หนอนเจาะเมล็ดทุเรียน!$B$5:$B$81,ทดสอบ!$E66,หนอนเจาะเมล็ดทุเรียน!$F$5:$F$81)</f>
        <v>0</v>
      </c>
      <c r="EA66" s="549">
        <f>SUMIF(ไรแดงทุเรียน!$B$5:$B$81,ทดสอบ!$E66,ไรแดงทุเรียน!$F$5:$F$81)</f>
        <v>0</v>
      </c>
      <c r="EB66" s="549"/>
      <c r="EC66" s="549">
        <f>SUMIF(โรครากเน่าโคนเน่า!$B$5:$B$81,ทดสอบ!$E66,โรครากเน่าโคนเน่า!$F$5:$F$81)</f>
        <v>0</v>
      </c>
      <c r="ED66" s="549">
        <f>SUMIF('โรคราดำ ทุเรียน'!$B$5:$B$81,ทดสอบ!$E66,'โรคราดำ ทุเรียน'!$F$5:$F$81)</f>
        <v>0</v>
      </c>
      <c r="EE66" s="549"/>
      <c r="EF66" s="549">
        <f>SUMIF(โรคผลเน่า!$B$6:$B$82,ทดสอบ!$E66,โรคผลเน่า!$F$6:$F$82)</f>
        <v>0</v>
      </c>
      <c r="EG66" s="549">
        <f>SUMIF(โรคราสีชมพู!$B$5:$B$81,ทดสอบ!$E66,โรคราสีชมพู!$F$5:$F$81)</f>
        <v>0</v>
      </c>
      <c r="EH66" s="549">
        <f>SUMIF(โรคใบติดหรือใบไหม้!$B$5:$B$81,ทดสอบ!$E66,โรคใบติดหรือใบไหม้!$F$5:$F$81)</f>
        <v>0</v>
      </c>
      <c r="EI66" s="549"/>
      <c r="EJ66" s="549">
        <f>SUMIF('โรคใบจุดสาหร่าย (durian)'!$B$5:$B$81,ทดสอบ!$E66,'โรคใบจุดสาหร่าย (durian)'!$F$5:$F$81)</f>
        <v>0</v>
      </c>
      <c r="EK66" s="549">
        <f>SUMIF(มอดเจาะลำต้นทุเรียน!$B$5:$B$81,ทดสอบ!$E66,มอดเจาะลำต้นทุเรียน!$F$5:$F$81)</f>
        <v>0</v>
      </c>
      <c r="EL66" s="549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549">
        <f>SUMIF(หนอนกินใบทุเรียน!$B$5:$B$81,ทดสอบ!$E66,หนอนกินใบทุเรียน!$F$5:$F$81)</f>
        <v>0</v>
      </c>
      <c r="EN66" s="549">
        <f>SUMIF(โรคกิ่งแห้งทุเรียน!$B$5:$B$81,ทดสอบ!$E66,โรคกิ่งแห้งทุเรียน!$F$5:$F$81)</f>
        <v>0</v>
      </c>
      <c r="EO66" s="551">
        <f>SUMIF(โรคแอนแทรกโนสทุเรียน!$B$5:$B$81,ทดสอบ!$E66,โรคแอนแทรกโนสทุเรียน!$F$5:$F$81)</f>
        <v>0</v>
      </c>
      <c r="EP66" s="549">
        <f>SUMIF(หนอนเจาะผล!$B$5:$B$81,ทดสอบ!$E66,หนอนเจาะผล!$F$5:$F$81)</f>
        <v>0</v>
      </c>
      <c r="EQ66" s="563">
        <f t="shared" ca="1" si="157"/>
        <v>0</v>
      </c>
      <c r="ER66" s="549"/>
      <c r="ES66" s="549">
        <f>SUMIF('เพลี้ยไฟ (เงาะ)'!$B$5:$B$76,ทดสอบ!$E66,'เพลี้ยไฟ (เงาะ)'!$F$5:$F$76)</f>
        <v>0</v>
      </c>
      <c r="ET66" s="517">
        <f>SUMIF('เพลี้ยแป้ง (เงาะ)'!$B$5:$B$75,ทดสอบ!$E66,'เพลี้ยแป้ง (เงาะ)'!$F$5:$F$75)</f>
        <v>0</v>
      </c>
      <c r="EU66" s="549">
        <f>SUMIF(หนอนคืบกินใบ!$B$5:$B$75,ทดสอบ!$E66,หนอนคืบกินใบ!$F$5:$F$75)</f>
        <v>0</v>
      </c>
      <c r="EV66" s="549">
        <f>SUMIF('โรคราแป้ง (เงาะ)'!$B$5:$B$75,ทดสอบ!$E66,'โรคราแป้ง (เงาะ)'!$F$5:$F$75)</f>
        <v>0</v>
      </c>
      <c r="EW66" s="549"/>
      <c r="EX66" s="549">
        <f>SUMIF('โรคขอบใบแห้ง (เงาะ)'!$B$5:$B$76,ทดสอบ!$E66,'โรคขอบใบแห้ง (เงาะ)'!$F$5:$F$76)</f>
        <v>0</v>
      </c>
      <c r="EY66" s="549">
        <f>SUMIF(หนอนกินช่อดอก!$B$5:$B$76,ทดสอบ!$E66,หนอนกินช่อดอก!$F$5:$F$76)</f>
        <v>0</v>
      </c>
      <c r="EZ66" s="549">
        <f>SUMIF('โรคใบจุดสาหร่าย(เงาะ)'!$B$5:$B$75,ทดสอบ!$E66,'โรคใบจุดสาหร่าย(เงาะ)'!$F$5:$F$75)</f>
        <v>0</v>
      </c>
      <c r="FA66" s="567">
        <f t="shared" si="158"/>
        <v>0</v>
      </c>
      <c r="FB66" s="549">
        <f>SUMIF('เพลี้ยไฟ (mangosteen)'!$B$5:$B$69,ทดสอบ!$E66,'เพลี้ยไฟ (mangosteen)'!$F$5:$F$69)</f>
        <v>0</v>
      </c>
      <c r="FC66" s="549">
        <f>SUMIF(หนอนชอนใบ!$B$5:$B$69,ทดสอบ!$E66,หนอนชอนใบ!$F$5:$F$69)</f>
        <v>0</v>
      </c>
      <c r="FD66" s="549">
        <f>SUMIF(หนอนกินใบ!$B$5:$B$69,ทดสอบ!$E66,หนอนกินใบ!$F$5:$F$69)</f>
        <v>0</v>
      </c>
      <c r="FE66" s="549">
        <f>SUMIF('ไรแดง(มังคุด)'!$B$5:$B$76,ทดสอบ!$E66,'ไรแดง(มังคุด)'!$F$5:$F$76)</f>
        <v>0</v>
      </c>
      <c r="FF66" s="549">
        <f>SUMIF(โรคแอนแทรคโนส!$B$5:$B$76,ทดสอบ!$E66,โรคแอนแทรคโนส!$F$5:$F$76)</f>
        <v>0</v>
      </c>
      <c r="FG66" s="549">
        <f>SUMIF('โรคใบจุดสาหร่าย (mangosteen)'!$B$5:$B$69,ทดสอบ!$E66,'โรคใบจุดสาหร่าย (mangosteen)'!$F$5:$F$69)</f>
        <v>0</v>
      </c>
      <c r="FH66" s="549">
        <f>SUMIF(โรคใบแห้งและขอบใบแห้ง!$B$5:$B$76,ทดสอบ!$E66,โรคใบแห้งและขอบใบแห้ง!$F$5:$F$76)</f>
        <v>0</v>
      </c>
      <c r="FI66" s="549">
        <f>SUMIF(เพลี้ยแป้ง!$B$5:$B$76,ทดสอบ!$E66,เพลี้ยแป้ง!$F$5:$F$76)</f>
        <v>0</v>
      </c>
      <c r="FJ66" s="549">
        <f>SUMIF('โรคใบจุด (mangosteen)'!$B$5:$B$69,ทดสอบ!$E66,'โรคใบจุด (mangosteen)'!$F$5:$F$69)</f>
        <v>0</v>
      </c>
      <c r="FK66" s="576">
        <f t="shared" si="159"/>
        <v>0</v>
      </c>
      <c r="FL66" s="549">
        <f>SUMIF(โรคพุ่มไม้กวาด!$B$5:$B$79,ทดสอบ!$E66,โรคพุ่มไม้กวาด!$F$5:$F$79)</f>
        <v>0</v>
      </c>
      <c r="FM66" s="549">
        <f>SUMIF('เพลี้ยแป้ง (ลำไย)'!$B$5:$B$76,ทดสอบ!$E66,'เพลี้ยแป้ง (ลำไย)'!$F$5:$F$76)</f>
        <v>0</v>
      </c>
      <c r="FN66" s="549">
        <f>SUMIF('โรคราดำ (ลำไย)'!$B$5:$B$79,ทดสอบ!$E66,'โรคราดำ (ลำไย)'!$F$5:$F$79)</f>
        <v>0</v>
      </c>
      <c r="FO66" s="549">
        <f>SUMIF('หนอนคืบกินใบ (ลำไย)'!$B$5:$B$76,ทดสอบ!$E66,'หนอนคืบกินใบ (ลำไย)'!$F$5:$F$76)</f>
        <v>0</v>
      </c>
      <c r="FP66" s="549">
        <f>SUMIF(ไรกำมะหยี่!$B$5:$B$79,ทดสอบ!$E66,ไรกำมะหยี่!$F$5:$F$79)</f>
        <v>0</v>
      </c>
      <c r="FQ66" s="549">
        <f>SUMIF(หนอนม้วนใบ!$B$5:$B$79,ทดสอบ!$E66,หนอนม้วนใบ!$F$5:$F$79)</f>
        <v>0</v>
      </c>
      <c r="FR66" s="549">
        <f>SUMIF(หนอนเจาะกิ่งและลำต้น!$B$5:$B$80,ทดสอบ!$E66,หนอนเจาะกิ่งและลำต้น!$F$5:$F$80)</f>
        <v>0</v>
      </c>
      <c r="FS66" s="549">
        <f>SUMIF(เพลี้ยไฟลำไย!$B$5:$B$76,ทดสอบ!$E66,เพลี้ยไฟลำไย!$F$5:$F$76)</f>
        <v>0</v>
      </c>
      <c r="FT66" s="549">
        <f>SUMIF(หนอนกินดอกลำไย!$B$5:$B$76,ทดสอบ!$E66,หนอนกินดอกลำไย!$F$5:$F$76)</f>
        <v>0</v>
      </c>
      <c r="FU66" s="549">
        <f>SUMIF(มวนลำไย!$B$5:$B$79,ทดสอบ!$E66,มวนลำไย!$F$5:$F$79)</f>
        <v>0</v>
      </c>
      <c r="FV66" s="578">
        <f t="shared" si="160"/>
        <v>0</v>
      </c>
      <c r="FW66" s="550">
        <f t="shared" ca="1" si="161"/>
        <v>52</v>
      </c>
      <c r="FX66" s="353">
        <f t="shared" ca="1" si="100"/>
        <v>52</v>
      </c>
      <c r="FY66" s="319">
        <f t="shared" ca="1" si="31"/>
        <v>0</v>
      </c>
    </row>
    <row r="67" spans="1:181" s="110" customFormat="1" x14ac:dyDescent="0.55000000000000004">
      <c r="A67" s="303">
        <v>0</v>
      </c>
      <c r="B67" s="303">
        <f t="shared" ca="1" si="146"/>
        <v>1</v>
      </c>
      <c r="C67" s="303">
        <f ca="1">IF(B67=1,SUBTOTAL(2,$B$59:B67),"")</f>
        <v>8</v>
      </c>
      <c r="D67" s="279">
        <f t="shared" ca="1" si="147"/>
        <v>8</v>
      </c>
      <c r="E67" s="280" t="s">
        <v>172</v>
      </c>
      <c r="F67" s="295"/>
      <c r="G67" s="295"/>
      <c r="H67" s="295"/>
      <c r="I67" s="295"/>
      <c r="J67" s="292"/>
      <c r="K67" s="549">
        <f>SUMIF(หนอนห่อใบข้าว!$B$5:$B$76,ทดสอบ!$E67,หนอนห่อใบข้าว!$G$5:$G$76)</f>
        <v>0</v>
      </c>
      <c r="L67" s="549">
        <f>SUMIF(เพลี้ยกระโดดหลังขาว!$B$5:$B$76,ทดสอบ!$E67,เพลี้ยกระโดดหลังขาว!$G$5:$G$76)</f>
        <v>0</v>
      </c>
      <c r="M67" s="549">
        <f>SUMIF(โรคไหม้ข้าว!$B$5:$B$76,ทดสอบ!$E67,โรคไหม้ข้าว!$G$5:$G$76)</f>
        <v>0</v>
      </c>
      <c r="N67" s="549">
        <f>SUMIF(แมลงหวี่ขาว!$B$5:$B$76,ทดสอบ!$E67,แมลงหวี่ขาว!$G$5:$G$76)</f>
        <v>0</v>
      </c>
      <c r="O67" s="549">
        <f>SUMIF(เพลี้ยกระโดดสีน้ำตาล!$B$5:$B$77,ทดสอบ!$E67,เพลี้ยกระโดดสีน้ำตาล!$G$5:$G$77)</f>
        <v>0</v>
      </c>
      <c r="P67" s="549">
        <f>SUMIF(แมลงสิง!$B$5:$B$81,ทดสอบ!$E67,แมลงสิง!$G$5:$G$81)</f>
        <v>0</v>
      </c>
      <c r="Q67" s="549">
        <f>SUMIF(เพลี้ยไฟ!$B$5:$B$76,ทดสอบ!$E67,เพลี้ยไฟ!$G$5:$G$76)</f>
        <v>0</v>
      </c>
      <c r="R67" s="549">
        <f>SUMIF(แมลงดำหนาม1!$B$5:$B$81,ทดสอบ!$E67,แมลงดำหนาม1!$G$5:$G$81)</f>
        <v>0</v>
      </c>
      <c r="S67" s="549">
        <f>SUMIF(โรคขอบใบแห้ง!$B$5:$B$78,ทดสอบ!$E67,โรคขอบใบแห้ง!$G$5:$G$78)</f>
        <v>0</v>
      </c>
      <c r="T67" s="549">
        <f>SUMIF(โรคกาบใบแห้ง!$B$5:$B$81,ทดสอบ!$E67,โรคกาบใบแห้ง!$G$5:$G$81)</f>
        <v>0</v>
      </c>
      <c r="U67" s="549">
        <f>SUMIF(โรคใบจุดสีน้ำตาล!$B$5:$B$77,ทดสอบ!$E67,โรคใบจุดสีน้ำตาล!$G$5:$G$77)</f>
        <v>0</v>
      </c>
      <c r="V67" s="549">
        <f>SUMIF(หนอนกระทู้กล้า!$B$5:$B$76,ทดสอบ!$E67,หนอนกระทู้กล้า!$G$5:$G$76)</f>
        <v>0</v>
      </c>
      <c r="W67" s="549">
        <f>SUMIF(โรคใบขีดโปร่งแสง!$B$5:$B$81,ทดสอบ!$E67,โรคใบขีดโปร่งแสง!$G$5:$G$81)</f>
        <v>0</v>
      </c>
      <c r="X67" s="549">
        <f>SUMIF(โรคใบขีดสีน้ำตาล!$B$5:$B$77,ทดสอบ!$E67,โรคใบขีดสีน้ำตาล!$G$5:$G$77)</f>
        <v>0</v>
      </c>
      <c r="Y67" s="549">
        <f>SUMIF(หนอนกัดใบข้าว!$B$5:$B$81,ทดสอบ!$E67,หนอนกัดใบข้าว!$G$5:$G$81)</f>
        <v>0</v>
      </c>
      <c r="Z67" s="549">
        <f>SUMIF(แมลงหล่า!$B$5:$B$81,ทดสอบ!$E67,แมลงหล่า!$G$5:$G$81)</f>
        <v>0</v>
      </c>
      <c r="AA67" s="549">
        <f>SUMIF(แมลงบั่ว!$B$5:$B$77,ทดสอบ!$E67,แมลงบั่ว!$G$5:$G$77)</f>
        <v>0</v>
      </c>
      <c r="AB67" s="549">
        <f>SUMIF(โรคเมล็ดด่าง!$B$5:$B$81,ทดสอบ!$E67,โรคเมล็ดด่าง!$G$5:$G$81)</f>
        <v>0</v>
      </c>
      <c r="AC67" s="549">
        <f>SUMIF(ด้วงดำ!$B$5:$B$81,ทดสอบ!$E67,ด้วงดำ!$G$5:$G$81)</f>
        <v>0</v>
      </c>
      <c r="AD67" s="549">
        <f>SUMIF(ตั๊กแตนหนวดสั้น!$B$5:$B$81,ทดสอบ!$E67,ตั๊กแตนหนวดสั้น!$G$5:$G$81)</f>
        <v>0</v>
      </c>
      <c r="AE67" s="549">
        <f>SUMIF(หนอนกอข้าว!$B$5:$B$77,ทดสอบ!$E67,หนอนกอข้าว!$G$5:$G$77)</f>
        <v>0</v>
      </c>
      <c r="AF67" s="549">
        <f>SUMIF(หนอนกระทู้ข้าว!$B$5:$B$81,ทดสอบ!$E67,หนอนกระทู้ข้าว!$G$5:$G$81)</f>
        <v>0</v>
      </c>
      <c r="AG67" s="549">
        <f>SUMIF(โรคกาบใบเน่า!$B$5:$B$81,ทดสอบ!$E67,โรคกาบใบเน่า!$G$5:$G$81)</f>
        <v>0</v>
      </c>
      <c r="AH67" s="549">
        <f>SUMIF(เพลี้ยจั๊กจั่นสีเขียว!$B$5:$B$80,ทดสอบ!$E67,เพลี้ยจั๊กจั่นสีเขียว!$G$5:$G$80)</f>
        <v>0</v>
      </c>
      <c r="AI67" s="549">
        <f>SUMIF(หอยเชอรี่!$B$5:$B$81,ทดสอบ!$E67,หอยเชอรี่!$G$5:$G$81)</f>
        <v>0</v>
      </c>
      <c r="AJ67" s="549">
        <f>SUMIF(โรคใบสีส้ม!$B$5:$B$77,ทดสอบ!$E67,โรคใบสีส้ม!$G$5:$G$77)</f>
        <v>0</v>
      </c>
      <c r="AK67" s="563">
        <f t="shared" si="148"/>
        <v>0</v>
      </c>
      <c r="AL67" s="549">
        <f>SUMIF(หนอนหัวดำ!$B$6:$B$75,ทดสอบ!$E67,หนอนหัวดำ!$M$6:$M$75)</f>
        <v>30.75</v>
      </c>
      <c r="AM67" s="517">
        <f>SUMIF(แมลงดำหนาม!$B$6:$B$75,ทดสอบ!$E67,แมลงดำหนาม!$M$6:$M$75)</f>
        <v>1</v>
      </c>
      <c r="AN67" s="549">
        <f>SUMIF('ด้วงแรด มะพร้าว'!$B$6:$B$75,ทดสอบ!$E67,'ด้วงแรด มะพร้าว'!$I$6:$I$75)</f>
        <v>0</v>
      </c>
      <c r="AO67" s="549">
        <f>SUMIF(ด้วงงวง!$B$6:$B$75,ทดสอบ!$E67,ด้วงงวง!$I$6:$I$75)</f>
        <v>0</v>
      </c>
      <c r="AP67" s="549">
        <f>SUMIF(ไรสี่ขามะพร้าว!$B$6:$B$75,ทดสอบ!$E67,ไรสี่ขามะพร้าว!$I$6:$I$75)</f>
        <v>3</v>
      </c>
      <c r="AQ67" s="549">
        <f>SUMIF(หนอนพาราซา!$C$6:$C$67,ทดสอบ!$E67,หนอนพาราซา!$J$6:$J$67)</f>
        <v>0</v>
      </c>
      <c r="AR67" s="549">
        <f>SUMIF(หนอนกินใบมะพร้าว!$C$6:$C$67,ทดสอบ!$E67,หนอนกินใบมะพร้าว!$J$6:$J$67)</f>
        <v>0</v>
      </c>
      <c r="AS67" s="565">
        <f t="shared" si="86"/>
        <v>34.75</v>
      </c>
      <c r="AT67" s="549">
        <f>SUMIF('ด้วงแรด ปาล์ม'!$B$5:$B$73,ทดสอบ!$E67,'ด้วงแรด ปาล์ม'!$F$5:$F$73)</f>
        <v>1</v>
      </c>
      <c r="AU67" s="549">
        <f>SUMIF(หนอนปลอกเล็ก!$B$5:$B$73,ทดสอบ!$E67,หนอนปลอกเล็ก!$F$5:$F$73)</f>
        <v>0</v>
      </c>
      <c r="AV67" s="549">
        <f>SUMIF(ด้วงกุหลาบ!$B$5:$B$73,ทดสอบ!$E67,ด้วงกุหลาบ!$F$5:$F$73)</f>
        <v>0</v>
      </c>
      <c r="AW67" s="549">
        <f>SUMIF(โรคทะลายเน่า!$B$5:$B$73,ทดสอบ!$E67,โรคทะลายเน่า!$F$5:$F$73)</f>
        <v>25</v>
      </c>
      <c r="AX67" s="549">
        <f>SUMIF(โรคลำต้นเน่า!$B$5:$B$73,ทดสอบ!$E67,โรคลำต้นเน่า!$F$5:$F$73)</f>
        <v>0</v>
      </c>
      <c r="AY67" s="549">
        <f>SUMIF('โรคใบจุด ปาล์ม'!$B$5:$B$73,ทดสอบ!$E67,'โรคใบจุด ปาล์ม'!$F$5:$F$73)</f>
        <v>0</v>
      </c>
      <c r="AZ67" s="549">
        <f>SUMIF(โรคก้านทางใบเน่า!$C$5:$C$71,ทดสอบ!$E67,โรคก้านทางใบเน่า!$G$5:$G$71)</f>
        <v>0</v>
      </c>
      <c r="BA67" s="549">
        <f>SUMIF(หนอนหน้าแมว!$B$5:$B$73,ทดสอบ!$E67,หนอนหน้าแมว!$F$5:$F$73)</f>
        <v>0</v>
      </c>
      <c r="BB67" s="551">
        <f>SUMIF('หนอนหัวดำ ปาล์ม'!$B$5:$B$73,ทดสอบ!$E67,'หนอนหัวดำ ปาล์ม'!$F$5:$F$73)</f>
        <v>0</v>
      </c>
      <c r="BC67" s="549">
        <f>SUMIF('โรคใบจุดสาหร่าย ปาล์ม'!$B$5:$B$73,ทดสอบ!$E67,'โรคใบจุดสาหร่าย ปาล์ม'!$F$5:$F$73)</f>
        <v>0</v>
      </c>
      <c r="BD67" s="567">
        <f t="shared" si="149"/>
        <v>26</v>
      </c>
      <c r="BE67" s="549">
        <f>SUMIF(โรครากขาว!$B$5:$B$72,ทดสอบ!$E67,โรครากขาว!$F$5:$F$72)</f>
        <v>0</v>
      </c>
      <c r="BF67" s="549">
        <f>SUMIF(โรคใบร่วงยางพาราชนิดใหม่!$B$5:$B$72,ทดสอบ!$E67,โรคใบร่วงยางพาราชนิดใหม่!$F$5:$F$72)</f>
        <v>0</v>
      </c>
      <c r="BG67" s="549">
        <f>SUMIF(โรคใบร่วงยางพารา!$B$5:$B$72,ทดสอบ!$E67,โรคใบร่วงยางพารา!$F$5:$F$72)</f>
        <v>0</v>
      </c>
      <c r="BH67" s="549">
        <f>SUMIF(โรคราแป้งยางพารา!$B$5:$B$72,ทดสอบ!$E67,โรคราแป้งยางพารา!$F$5:$F$72)</f>
        <v>0</v>
      </c>
      <c r="BI67" s="551">
        <f>SUMIF(โรคเส้นดำยางพารา!$B$5:$B$72,ทดสอบ!$E67,โรคเส้นดำยางพารา!$F$5:$F$72)</f>
        <v>0</v>
      </c>
      <c r="BJ67" s="549">
        <f>SUMIF(โรคหน้ายางแห้ง!$B$5:$B$72,ทดสอบ!$E67,โรคหน้ายางแห้ง!$F$5:$F$72)</f>
        <v>0</v>
      </c>
      <c r="BK67" s="568">
        <f t="shared" si="150"/>
        <v>0</v>
      </c>
      <c r="BL67" s="549">
        <f>SUMIF(โรคราสนิม!$C$5:$C$64,ทดสอบ!$E67,โรคราสนิม!$G$5:$G$64)</f>
        <v>0</v>
      </c>
      <c r="BM67" s="549">
        <f>SUMIF(หนอนกาแฟสีแดง!$C$5:$C$64,ทดสอบ!$E67,หนอนกาแฟสีแดง!$G$5:$G$64)</f>
        <v>0</v>
      </c>
      <c r="BN67" s="549">
        <v>0</v>
      </c>
      <c r="BO67" s="549">
        <f ca="1">SUMIF(หนอนเจาะกิ่งลำต้น!$C$5:$C521,ทดสอบ!$E67,หนอนเจาะกิ่งลำต้น!$G$5:$G$64)</f>
        <v>0</v>
      </c>
      <c r="BP67" s="551">
        <f>SUMIF(มอดเจาะเมล็ดกาแฟ!$C$5:$C$64,ทดสอบ!$E67,มอดเจาะเมล็ดกาแฟ!$G$5:$G$64)</f>
        <v>0</v>
      </c>
      <c r="BQ67" s="549">
        <f>SUMIF('ด้วงหนวดยาว (กาแฟ)'!$C$5:$C$64,ทดสอบ!$E67,'ด้วงหนวดยาว (กาแฟ)'!$G$5:$G$64)</f>
        <v>0</v>
      </c>
      <c r="BR67" s="549">
        <f>SUMIF(มอดเจาะผลกาแฟ!$C$5:$C$64,ทดสอบ!$E67,มอดเจาะผลกาแฟ!$G$5:$G$64)</f>
        <v>0</v>
      </c>
      <c r="BS67" s="570">
        <f t="shared" ca="1" si="151"/>
        <v>0</v>
      </c>
      <c r="BT67" s="549">
        <f>SUMIF(เพลี้ยแป้งมัน!$B$5:$B$59,ทดสอบ!$E67,เพลี้ยแป้งมัน!$H$5:$H$59)</f>
        <v>16</v>
      </c>
      <c r="BU67" s="551">
        <f>SUMIF('โรคใบไหม้ (มัน)'!$B$5:$B$58,ทดสอบ!$E67,'โรคใบไหม้ (มัน)'!$H$5:$H$58)</f>
        <v>0</v>
      </c>
      <c r="BV67" s="549">
        <f>SUMIF(ไรแดง!$B$5:$B$59,ทดสอบ!$E67,ไรแดง!$H$5:$H$59)</f>
        <v>0</v>
      </c>
      <c r="BW67" s="549"/>
      <c r="BX67" s="549"/>
      <c r="BY67" s="549"/>
      <c r="BZ67" s="549"/>
      <c r="CA67" s="549"/>
      <c r="CB67" s="549">
        <f>SUMIF(โรคโคนเน่าหัวเน่า!$B$5:$B$59,ทดสอบ!$E67,โรคโคนเน่าหัวเน่า!$H$5:$H$59)</f>
        <v>97</v>
      </c>
      <c r="CC67" s="549"/>
      <c r="CD67" s="549">
        <f>SUMIF(โรคพุ่มแจ้!$B$5:$B$58,ทดสอบ!$E67,โรคพุ่มแจ้!$H$5:$H$58)</f>
        <v>148</v>
      </c>
      <c r="CE67" s="549">
        <f>SUMIF(โรคใบด่างมันสำปะหลัง!$B$5:$B$59,ทดสอบ!$E67,โรคใบด่างมันสำปะหลัง!$H$5:$H$59)</f>
        <v>25362</v>
      </c>
      <c r="CF67" s="563">
        <f t="shared" si="152"/>
        <v>25623</v>
      </c>
      <c r="CG67" s="549">
        <f>SUMIF(หนอนกออ้อย!$B$5:$B$48,ทดสอบ!$E67,หนอนกออ้อย!$G$5:$G$48)</f>
        <v>0</v>
      </c>
      <c r="CH67" s="549">
        <f>SUMIF('ด้วงหนวดยาว อ้อย'!$B$5:$B$48,ทดสอบ!$E67,'ด้วงหนวดยาว อ้อย'!$G$5:$G$48)</f>
        <v>0</v>
      </c>
      <c r="CI67" s="549"/>
      <c r="CJ67" s="549"/>
      <c r="CK67" s="549"/>
      <c r="CL67" s="549"/>
      <c r="CM67" s="549"/>
      <c r="CN67" s="549"/>
      <c r="CO67" s="549"/>
      <c r="CP67" s="549"/>
      <c r="CQ67" s="549"/>
      <c r="CR67" s="549"/>
      <c r="CS67" s="549">
        <f>SUMIF('โรคแส้ดำ อ้อย '!$B$5:$B$48,ทดสอบ!$E67,'โรคแส้ดำ อ้อย '!$G$5:$G$48)</f>
        <v>0</v>
      </c>
      <c r="CT67" s="549">
        <f>SUMIF('โรคใบขาว อ้อย'!$B$5:$B$48,ทดสอบ!$E67,'โรคใบขาว อ้อย'!$G$5:$G$48)</f>
        <v>0</v>
      </c>
      <c r="CU67" s="549"/>
      <c r="CV67" s="565">
        <f t="shared" si="153"/>
        <v>0</v>
      </c>
      <c r="CW67" s="549"/>
      <c r="CX67" s="549">
        <f>SUMIF('หนอนกระทู้ข้าวโพดลายจุด (FAW)'!$B$5:$B$54,ทดสอบ!$E67,'หนอนกระทู้ข้าวโพดลายจุด (FAW)'!$F$5:$F$54)</f>
        <v>3</v>
      </c>
      <c r="CY67" s="549">
        <f>SUMIF(โรคฝักเน่า!$C$5:$C$57,ทดสอบ!$E67,โรคฝักเน่า!$G$5:$G$57)</f>
        <v>0</v>
      </c>
      <c r="CZ67" s="549"/>
      <c r="DA67" s="549"/>
      <c r="DB67" s="549"/>
      <c r="DC67" s="549"/>
      <c r="DD67" s="549"/>
      <c r="DE67" s="549"/>
      <c r="DF67" s="572">
        <f t="shared" si="154"/>
        <v>3</v>
      </c>
      <c r="DG67" s="549">
        <f>SUMIF(โรคเหี่ยว!$B$5:$B$65,ทดสอบ!$E67,โรคเหี่ยว!$E$5:$E$65)</f>
        <v>0</v>
      </c>
      <c r="DH67" s="549"/>
      <c r="DI67" s="549"/>
      <c r="DJ67" s="549"/>
      <c r="DK67" s="549"/>
      <c r="DL67" s="574">
        <f t="shared" si="155"/>
        <v>0</v>
      </c>
      <c r="DM67" s="549"/>
      <c r="DN67" s="549"/>
      <c r="DO67" s="549"/>
      <c r="DP67" s="549"/>
      <c r="DQ67" s="549"/>
      <c r="DR67" s="550">
        <f t="shared" si="156"/>
        <v>0</v>
      </c>
      <c r="DS67" s="549"/>
      <c r="DT67" s="549"/>
      <c r="DU67" s="549">
        <f>SUMIF('เพลี้ยไฟ ทุเรียน'!$B$5:$B$81,ทดสอบ!$E67,'เพลี้ยไฟ ทุเรียน'!$F$5:$F$81)</f>
        <v>0</v>
      </c>
      <c r="DV67" s="549">
        <f>SUMIF('เพลี้ยแป้ง ทุเรียน'!$B$5:$B$81,ทดสอบ!$E67,'เพลี้ยแป้ง ทุเรียน'!$F$5:$F$81)</f>
        <v>0</v>
      </c>
      <c r="DW67" s="549">
        <f>SUMIF(เพลี้ยไก่แจ้ทุเรียน!$B$5:$B$81,ทดสอบ!$E67,เพลี้ยไก่แจ้ทุเรียน!$F$5:$F$81)</f>
        <v>0</v>
      </c>
      <c r="DX67" s="549">
        <f>SUMIF(เพลี้ยหอยเกล็ด!$B$5:$B$81,ทดสอบ!$E67,เพลี้ยหอยเกล็ด!$F$5:$F$81)</f>
        <v>0</v>
      </c>
      <c r="DY67" s="549">
        <f>SUMIF(เพลี้ยจั๊กจั่นฝอย!$B$5:$B$81,ทดสอบ!$E67,เพลี้ยจั๊กจั่นฝอย!$F$5:$F$81)</f>
        <v>0</v>
      </c>
      <c r="DZ67" s="549">
        <f>SUMIF(หนอนเจาะเมล็ดทุเรียน!$B$5:$B$81,ทดสอบ!$E67,หนอนเจาะเมล็ดทุเรียน!$F$5:$F$81)</f>
        <v>0</v>
      </c>
      <c r="EA67" s="549">
        <f>SUMIF(ไรแดงทุเรียน!$B$5:$B$81,ทดสอบ!$E67,ไรแดงทุเรียน!$F$5:$F$81)</f>
        <v>0</v>
      </c>
      <c r="EB67" s="549"/>
      <c r="EC67" s="549">
        <f>SUMIF(โรครากเน่าโคนเน่า!$B$5:$B$81,ทดสอบ!$E67,โรครากเน่าโคนเน่า!$F$5:$F$81)</f>
        <v>0</v>
      </c>
      <c r="ED67" s="549">
        <f>SUMIF('โรคราดำ ทุเรียน'!$B$5:$B$81,ทดสอบ!$E67,'โรคราดำ ทุเรียน'!$F$5:$F$81)</f>
        <v>0</v>
      </c>
      <c r="EE67" s="549"/>
      <c r="EF67" s="549">
        <f>SUMIF(โรคผลเน่า!$B$6:$B$82,ทดสอบ!$E67,โรคผลเน่า!$F$6:$F$82)</f>
        <v>0</v>
      </c>
      <c r="EG67" s="549">
        <f>SUMIF(โรคราสีชมพู!$B$5:$B$81,ทดสอบ!$E67,โรคราสีชมพู!$F$5:$F$81)</f>
        <v>0</v>
      </c>
      <c r="EH67" s="549">
        <f>SUMIF(โรคใบติดหรือใบไหม้!$B$5:$B$81,ทดสอบ!$E67,โรคใบติดหรือใบไหม้!$F$5:$F$81)</f>
        <v>0</v>
      </c>
      <c r="EI67" s="549"/>
      <c r="EJ67" s="549">
        <f>SUMIF('โรคใบจุดสาหร่าย (durian)'!$B$5:$B$81,ทดสอบ!$E67,'โรคใบจุดสาหร่าย (durian)'!$F$5:$F$81)</f>
        <v>0</v>
      </c>
      <c r="EK67" s="549">
        <f>SUMIF(มอดเจาะลำต้นทุเรียน!$B$5:$B$81,ทดสอบ!$E67,มอดเจาะลำต้นทุเรียน!$F$5:$F$81)</f>
        <v>0</v>
      </c>
      <c r="EL67" s="549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549">
        <f>SUMIF(หนอนกินใบทุเรียน!$B$5:$B$81,ทดสอบ!$E67,หนอนกินใบทุเรียน!$F$5:$F$81)</f>
        <v>0</v>
      </c>
      <c r="EN67" s="549">
        <f>SUMIF(โรคกิ่งแห้งทุเรียน!$B$5:$B$81,ทดสอบ!$E67,โรคกิ่งแห้งทุเรียน!$F$5:$F$81)</f>
        <v>0</v>
      </c>
      <c r="EO67" s="551">
        <f>SUMIF(โรคแอนแทรกโนสทุเรียน!$B$5:$B$81,ทดสอบ!$E67,โรคแอนแทรกโนสทุเรียน!$F$5:$F$81)</f>
        <v>0</v>
      </c>
      <c r="EP67" s="549">
        <f>SUMIF(หนอนเจาะผล!$B$5:$B$81,ทดสอบ!$E67,หนอนเจาะผล!$F$5:$F$81)</f>
        <v>0</v>
      </c>
      <c r="EQ67" s="563">
        <f t="shared" ca="1" si="157"/>
        <v>0</v>
      </c>
      <c r="ER67" s="549"/>
      <c r="ES67" s="549">
        <f>SUMIF('เพลี้ยไฟ (เงาะ)'!$B$5:$B$76,ทดสอบ!$E67,'เพลี้ยไฟ (เงาะ)'!$F$5:$F$76)</f>
        <v>0</v>
      </c>
      <c r="ET67" s="517">
        <f>SUMIF('เพลี้ยแป้ง (เงาะ)'!$B$5:$B$75,ทดสอบ!$E67,'เพลี้ยแป้ง (เงาะ)'!$F$5:$F$75)</f>
        <v>0</v>
      </c>
      <c r="EU67" s="549">
        <f>SUMIF(หนอนคืบกินใบ!$B$5:$B$75,ทดสอบ!$E67,หนอนคืบกินใบ!$F$5:$F$75)</f>
        <v>0</v>
      </c>
      <c r="EV67" s="549">
        <f>SUMIF('โรคราแป้ง (เงาะ)'!$B$5:$B$75,ทดสอบ!$E67,'โรคราแป้ง (เงาะ)'!$F$5:$F$75)</f>
        <v>0</v>
      </c>
      <c r="EW67" s="549"/>
      <c r="EX67" s="549">
        <f>SUMIF('โรคขอบใบแห้ง (เงาะ)'!$B$5:$B$76,ทดสอบ!$E67,'โรคขอบใบแห้ง (เงาะ)'!$F$5:$F$76)</f>
        <v>0</v>
      </c>
      <c r="EY67" s="549">
        <f>SUMIF(หนอนกินช่อดอก!$B$5:$B$76,ทดสอบ!$E67,หนอนกินช่อดอก!$F$5:$F$76)</f>
        <v>0</v>
      </c>
      <c r="EZ67" s="549">
        <f>SUMIF('โรคใบจุดสาหร่าย(เงาะ)'!$B$5:$B$75,ทดสอบ!$E67,'โรคใบจุดสาหร่าย(เงาะ)'!$F$5:$F$75)</f>
        <v>0</v>
      </c>
      <c r="FA67" s="567">
        <f t="shared" si="158"/>
        <v>0</v>
      </c>
      <c r="FB67" s="549">
        <f>SUMIF('เพลี้ยไฟ (mangosteen)'!$B$5:$B$69,ทดสอบ!$E67,'เพลี้ยไฟ (mangosteen)'!$F$5:$F$69)</f>
        <v>0</v>
      </c>
      <c r="FC67" s="549">
        <f>SUMIF(หนอนชอนใบ!$B$5:$B$69,ทดสอบ!$E67,หนอนชอนใบ!$F$5:$F$69)</f>
        <v>0</v>
      </c>
      <c r="FD67" s="549">
        <f>SUMIF(หนอนกินใบ!$B$5:$B$69,ทดสอบ!$E67,หนอนกินใบ!$F$5:$F$69)</f>
        <v>0</v>
      </c>
      <c r="FE67" s="549">
        <f>SUMIF('ไรแดง(มังคุด)'!$B$5:$B$76,ทดสอบ!$E67,'ไรแดง(มังคุด)'!$F$5:$F$76)</f>
        <v>0</v>
      </c>
      <c r="FF67" s="549">
        <f>SUMIF(โรคแอนแทรคโนส!$B$5:$B$76,ทดสอบ!$E67,โรคแอนแทรคโนส!$F$5:$F$76)</f>
        <v>0</v>
      </c>
      <c r="FG67" s="549">
        <f>SUMIF('โรคใบจุดสาหร่าย (mangosteen)'!$B$5:$B$69,ทดสอบ!$E67,'โรคใบจุดสาหร่าย (mangosteen)'!$F$5:$F$69)</f>
        <v>0</v>
      </c>
      <c r="FH67" s="549">
        <f>SUMIF(โรคใบแห้งและขอบใบแห้ง!$B$5:$B$76,ทดสอบ!$E67,โรคใบแห้งและขอบใบแห้ง!$F$5:$F$76)</f>
        <v>0</v>
      </c>
      <c r="FI67" s="549">
        <f>SUMIF(เพลี้ยแป้ง!$B$5:$B$76,ทดสอบ!$E67,เพลี้ยแป้ง!$F$5:$F$76)</f>
        <v>0</v>
      </c>
      <c r="FJ67" s="549">
        <f>SUMIF('โรคใบจุด (mangosteen)'!$B$5:$B$69,ทดสอบ!$E67,'โรคใบจุด (mangosteen)'!$F$5:$F$69)</f>
        <v>0</v>
      </c>
      <c r="FK67" s="576">
        <f t="shared" si="159"/>
        <v>0</v>
      </c>
      <c r="FL67" s="549">
        <f>SUMIF(โรคพุ่มไม้กวาด!$B$5:$B$79,ทดสอบ!$E67,โรคพุ่มไม้กวาด!$F$5:$F$79)</f>
        <v>7</v>
      </c>
      <c r="FM67" s="549">
        <f>SUMIF('เพลี้ยแป้ง (ลำไย)'!$B$5:$B$76,ทดสอบ!$E67,'เพลี้ยแป้ง (ลำไย)'!$F$5:$F$76)</f>
        <v>9</v>
      </c>
      <c r="FN67" s="549">
        <f>SUMIF('โรคราดำ (ลำไย)'!$B$5:$B$79,ทดสอบ!$E67,'โรคราดำ (ลำไย)'!$F$5:$F$79)</f>
        <v>6</v>
      </c>
      <c r="FO67" s="549">
        <f>SUMIF('หนอนคืบกินใบ (ลำไย)'!$B$5:$B$76,ทดสอบ!$E67,'หนอนคืบกินใบ (ลำไย)'!$F$5:$F$76)</f>
        <v>0</v>
      </c>
      <c r="FP67" s="549">
        <f>SUMIF(ไรกำมะหยี่!$B$5:$B$79,ทดสอบ!$E67,ไรกำมะหยี่!$F$5:$F$79)</f>
        <v>0</v>
      </c>
      <c r="FQ67" s="549">
        <f>SUMIF(หนอนม้วนใบ!$B$5:$B$79,ทดสอบ!$E67,หนอนม้วนใบ!$F$5:$F$79)</f>
        <v>0</v>
      </c>
      <c r="FR67" s="549">
        <f>SUMIF(หนอนเจาะกิ่งและลำต้น!$B$5:$B$80,ทดสอบ!$E67,หนอนเจาะกิ่งและลำต้น!$F$5:$F$80)</f>
        <v>0</v>
      </c>
      <c r="FS67" s="549">
        <f>SUMIF(เพลี้ยไฟลำไย!$B$5:$B$76,ทดสอบ!$E67,เพลี้ยไฟลำไย!$F$5:$F$76)</f>
        <v>0</v>
      </c>
      <c r="FT67" s="549">
        <f>SUMIF(หนอนกินดอกลำไย!$B$5:$B$76,ทดสอบ!$E67,หนอนกินดอกลำไย!$F$5:$F$76)</f>
        <v>0</v>
      </c>
      <c r="FU67" s="549">
        <f>SUMIF(มวนลำไย!$B$5:$B$79,ทดสอบ!$E67,มวนลำไย!$F$5:$F$79)</f>
        <v>0</v>
      </c>
      <c r="FV67" s="578">
        <f t="shared" si="160"/>
        <v>22</v>
      </c>
      <c r="FW67" s="550">
        <f t="shared" ca="1" si="161"/>
        <v>25708.75</v>
      </c>
      <c r="FX67" s="353">
        <f t="shared" ca="1" si="100"/>
        <v>25708.75</v>
      </c>
      <c r="FY67" s="319">
        <f t="shared" ca="1" si="31"/>
        <v>0</v>
      </c>
    </row>
    <row r="68" spans="1:181" s="116" customFormat="1" x14ac:dyDescent="0.55000000000000004">
      <c r="A68" s="303">
        <v>0</v>
      </c>
      <c r="B68" s="303" t="s">
        <v>310</v>
      </c>
      <c r="C68" s="303" t="s">
        <v>310</v>
      </c>
      <c r="D68" s="277" t="s">
        <v>307</v>
      </c>
      <c r="E68" s="278"/>
      <c r="F68" s="299"/>
      <c r="G68" s="299">
        <f ca="1">SUBTOTAL(2,$D$69:$D$76)</f>
        <v>8</v>
      </c>
      <c r="H68" s="300" t="s">
        <v>4</v>
      </c>
      <c r="I68" s="300"/>
      <c r="J68" s="290"/>
      <c r="K68" s="547">
        <f>SUM(K69:K76)</f>
        <v>0</v>
      </c>
      <c r="L68" s="547">
        <f t="shared" ref="L68:AJ68" si="162">SUM(L69:L76)</f>
        <v>0</v>
      </c>
      <c r="M68" s="547">
        <f t="shared" si="162"/>
        <v>0</v>
      </c>
      <c r="N68" s="547">
        <f t="shared" si="162"/>
        <v>0</v>
      </c>
      <c r="O68" s="547">
        <f t="shared" si="162"/>
        <v>0</v>
      </c>
      <c r="P68" s="547">
        <f t="shared" si="162"/>
        <v>0</v>
      </c>
      <c r="Q68" s="547">
        <f t="shared" si="162"/>
        <v>0</v>
      </c>
      <c r="R68" s="547">
        <f t="shared" si="162"/>
        <v>0</v>
      </c>
      <c r="S68" s="547">
        <f t="shared" si="162"/>
        <v>0</v>
      </c>
      <c r="T68" s="547">
        <f t="shared" si="162"/>
        <v>0</v>
      </c>
      <c r="U68" s="547">
        <f t="shared" si="162"/>
        <v>0</v>
      </c>
      <c r="V68" s="547">
        <f t="shared" si="162"/>
        <v>0</v>
      </c>
      <c r="W68" s="547">
        <f t="shared" si="162"/>
        <v>0</v>
      </c>
      <c r="X68" s="547">
        <f t="shared" si="162"/>
        <v>0</v>
      </c>
      <c r="Y68" s="547">
        <f t="shared" si="162"/>
        <v>0</v>
      </c>
      <c r="Z68" s="547">
        <f t="shared" si="162"/>
        <v>0</v>
      </c>
      <c r="AA68" s="547">
        <f t="shared" si="162"/>
        <v>0</v>
      </c>
      <c r="AB68" s="547">
        <f t="shared" si="162"/>
        <v>0</v>
      </c>
      <c r="AC68" s="547">
        <f t="shared" si="162"/>
        <v>0</v>
      </c>
      <c r="AD68" s="547">
        <f t="shared" si="162"/>
        <v>0</v>
      </c>
      <c r="AE68" s="547">
        <f t="shared" si="162"/>
        <v>0</v>
      </c>
      <c r="AF68" s="547">
        <f t="shared" si="162"/>
        <v>0</v>
      </c>
      <c r="AG68" s="547">
        <f t="shared" si="162"/>
        <v>0</v>
      </c>
      <c r="AH68" s="547">
        <f t="shared" si="162"/>
        <v>0</v>
      </c>
      <c r="AI68" s="547">
        <f t="shared" si="162"/>
        <v>0</v>
      </c>
      <c r="AJ68" s="547">
        <f t="shared" si="162"/>
        <v>0</v>
      </c>
      <c r="AK68" s="547">
        <f t="shared" ref="AK68:AR68" si="163">SUM(AK69:AK76)</f>
        <v>0</v>
      </c>
      <c r="AL68" s="547">
        <f t="shared" si="163"/>
        <v>38704.75</v>
      </c>
      <c r="AM68" s="547">
        <f t="shared" si="163"/>
        <v>4565.1000000000004</v>
      </c>
      <c r="AN68" s="547">
        <f t="shared" si="163"/>
        <v>3659.33</v>
      </c>
      <c r="AO68" s="547">
        <f t="shared" si="163"/>
        <v>207.62</v>
      </c>
      <c r="AP68" s="547">
        <f t="shared" si="163"/>
        <v>359.25</v>
      </c>
      <c r="AQ68" s="547">
        <f t="shared" si="163"/>
        <v>0</v>
      </c>
      <c r="AR68" s="547">
        <f t="shared" si="163"/>
        <v>0</v>
      </c>
      <c r="AS68" s="547">
        <f t="shared" ref="AS68" si="164">SUM(AS69:AS76)</f>
        <v>47496.049999999996</v>
      </c>
      <c r="AT68" s="547">
        <f t="shared" ref="AT68:DF68" si="165">SUM(AT69:AT76)</f>
        <v>0</v>
      </c>
      <c r="AU68" s="547">
        <f t="shared" si="165"/>
        <v>0</v>
      </c>
      <c r="AV68" s="547">
        <f t="shared" si="165"/>
        <v>0</v>
      </c>
      <c r="AW68" s="547">
        <f t="shared" si="165"/>
        <v>0</v>
      </c>
      <c r="AX68" s="547">
        <f t="shared" si="165"/>
        <v>19</v>
      </c>
      <c r="AY68" s="547">
        <f t="shared" si="165"/>
        <v>0</v>
      </c>
      <c r="AZ68" s="547">
        <f t="shared" si="165"/>
        <v>0</v>
      </c>
      <c r="BA68" s="547">
        <f t="shared" si="165"/>
        <v>0</v>
      </c>
      <c r="BB68" s="547">
        <f t="shared" si="165"/>
        <v>0</v>
      </c>
      <c r="BC68" s="547">
        <f t="shared" si="165"/>
        <v>0</v>
      </c>
      <c r="BD68" s="547">
        <f t="shared" si="165"/>
        <v>19</v>
      </c>
      <c r="BE68" s="547">
        <f t="shared" ref="BE68:BK68" si="166">SUM(BE69:BE76)</f>
        <v>0</v>
      </c>
      <c r="BF68" s="547">
        <f t="shared" si="166"/>
        <v>17</v>
      </c>
      <c r="BG68" s="547">
        <f t="shared" si="166"/>
        <v>0</v>
      </c>
      <c r="BH68" s="547">
        <f t="shared" si="166"/>
        <v>0</v>
      </c>
      <c r="BI68" s="547">
        <f t="shared" si="166"/>
        <v>0</v>
      </c>
      <c r="BJ68" s="547">
        <f t="shared" si="166"/>
        <v>0</v>
      </c>
      <c r="BK68" s="547">
        <f t="shared" si="166"/>
        <v>17</v>
      </c>
      <c r="BL68" s="547">
        <f t="shared" ref="BL68:BS68" si="167">SUM(BL69:BL76)</f>
        <v>0</v>
      </c>
      <c r="BM68" s="547">
        <f t="shared" si="167"/>
        <v>0</v>
      </c>
      <c r="BN68" s="547"/>
      <c r="BO68" s="547">
        <f t="shared" ca="1" si="167"/>
        <v>0</v>
      </c>
      <c r="BP68" s="547">
        <f t="shared" si="167"/>
        <v>0</v>
      </c>
      <c r="BQ68" s="547">
        <f t="shared" si="167"/>
        <v>0</v>
      </c>
      <c r="BR68" s="547">
        <f t="shared" si="167"/>
        <v>0</v>
      </c>
      <c r="BS68" s="547">
        <f t="shared" ca="1" si="167"/>
        <v>0</v>
      </c>
      <c r="BT68" s="547">
        <f t="shared" si="165"/>
        <v>0</v>
      </c>
      <c r="BU68" s="548">
        <f t="shared" si="165"/>
        <v>0</v>
      </c>
      <c r="BV68" s="547">
        <f t="shared" si="165"/>
        <v>0</v>
      </c>
      <c r="BW68" s="547">
        <f t="shared" si="165"/>
        <v>0</v>
      </c>
      <c r="BX68" s="547">
        <f t="shared" si="165"/>
        <v>0</v>
      </c>
      <c r="BY68" s="547">
        <f t="shared" si="165"/>
        <v>0</v>
      </c>
      <c r="BZ68" s="547">
        <f t="shared" si="165"/>
        <v>0</v>
      </c>
      <c r="CA68" s="547">
        <f t="shared" si="165"/>
        <v>0</v>
      </c>
      <c r="CB68" s="547">
        <f t="shared" si="165"/>
        <v>0</v>
      </c>
      <c r="CC68" s="547"/>
      <c r="CD68" s="547">
        <f t="shared" si="165"/>
        <v>361</v>
      </c>
      <c r="CE68" s="547">
        <f>SUM(CE69:CE76)</f>
        <v>127045.59999999999</v>
      </c>
      <c r="CF68" s="547">
        <f t="shared" si="165"/>
        <v>127406.59999999999</v>
      </c>
      <c r="CG68" s="547">
        <f t="shared" ref="CG68:CV68" si="168">SUM(CG69:CG76)</f>
        <v>80</v>
      </c>
      <c r="CH68" s="547">
        <f t="shared" si="168"/>
        <v>0</v>
      </c>
      <c r="CI68" s="547">
        <f t="shared" si="168"/>
        <v>0</v>
      </c>
      <c r="CJ68" s="547">
        <f t="shared" si="168"/>
        <v>0</v>
      </c>
      <c r="CK68" s="547">
        <f t="shared" si="168"/>
        <v>0</v>
      </c>
      <c r="CL68" s="547">
        <f t="shared" si="168"/>
        <v>0</v>
      </c>
      <c r="CM68" s="547">
        <f t="shared" si="168"/>
        <v>0</v>
      </c>
      <c r="CN68" s="547">
        <f t="shared" si="168"/>
        <v>0</v>
      </c>
      <c r="CO68" s="547">
        <f t="shared" si="168"/>
        <v>0</v>
      </c>
      <c r="CP68" s="547">
        <f t="shared" si="168"/>
        <v>0</v>
      </c>
      <c r="CQ68" s="547">
        <f t="shared" si="168"/>
        <v>0</v>
      </c>
      <c r="CR68" s="547">
        <f t="shared" si="168"/>
        <v>0</v>
      </c>
      <c r="CS68" s="547">
        <f t="shared" si="168"/>
        <v>0</v>
      </c>
      <c r="CT68" s="547">
        <f t="shared" si="168"/>
        <v>0</v>
      </c>
      <c r="CU68" s="547">
        <f t="shared" si="168"/>
        <v>0</v>
      </c>
      <c r="CV68" s="547">
        <f t="shared" si="168"/>
        <v>80</v>
      </c>
      <c r="CW68" s="547">
        <f t="shared" si="165"/>
        <v>0</v>
      </c>
      <c r="CX68" s="547">
        <f t="shared" si="165"/>
        <v>0</v>
      </c>
      <c r="CY68" s="547">
        <f t="shared" si="165"/>
        <v>0</v>
      </c>
      <c r="CZ68" s="547">
        <f t="shared" si="165"/>
        <v>0</v>
      </c>
      <c r="DA68" s="547">
        <f t="shared" si="165"/>
        <v>0</v>
      </c>
      <c r="DB68" s="547">
        <f t="shared" si="165"/>
        <v>0</v>
      </c>
      <c r="DC68" s="547">
        <f t="shared" si="165"/>
        <v>0</v>
      </c>
      <c r="DD68" s="547">
        <f t="shared" si="165"/>
        <v>0</v>
      </c>
      <c r="DE68" s="547">
        <f t="shared" si="165"/>
        <v>0</v>
      </c>
      <c r="DF68" s="547">
        <f t="shared" si="165"/>
        <v>0</v>
      </c>
      <c r="DG68" s="547">
        <f t="shared" ref="DG68:DL68" si="169">SUM(DG69:DG76)</f>
        <v>277.85000000000002</v>
      </c>
      <c r="DH68" s="547">
        <f t="shared" si="169"/>
        <v>0</v>
      </c>
      <c r="DI68" s="547">
        <f t="shared" ref="DI68:DJ68" si="170">SUM(DI69:DI76)</f>
        <v>0</v>
      </c>
      <c r="DJ68" s="547">
        <f t="shared" si="170"/>
        <v>0</v>
      </c>
      <c r="DK68" s="547">
        <f t="shared" si="169"/>
        <v>0</v>
      </c>
      <c r="DL68" s="547">
        <f t="shared" si="169"/>
        <v>277.85000000000002</v>
      </c>
      <c r="DM68" s="547">
        <f t="shared" ref="DM68:DR68" si="171">SUM(DM69:DM76)</f>
        <v>0</v>
      </c>
      <c r="DN68" s="547">
        <f t="shared" ref="DN68:DP68" si="172">SUM(DN69:DN76)</f>
        <v>0</v>
      </c>
      <c r="DO68" s="547">
        <f t="shared" si="172"/>
        <v>0</v>
      </c>
      <c r="DP68" s="547">
        <f t="shared" si="172"/>
        <v>0</v>
      </c>
      <c r="DQ68" s="547">
        <f t="shared" si="171"/>
        <v>0</v>
      </c>
      <c r="DR68" s="547">
        <f t="shared" si="171"/>
        <v>0</v>
      </c>
      <c r="DS68" s="547">
        <f t="shared" ref="DS68:EQ68" si="173">SUM(DS69:DS76)</f>
        <v>0</v>
      </c>
      <c r="DT68" s="547">
        <f t="shared" si="173"/>
        <v>0</v>
      </c>
      <c r="DU68" s="547">
        <f t="shared" si="173"/>
        <v>0</v>
      </c>
      <c r="DV68" s="547">
        <f t="shared" si="173"/>
        <v>0</v>
      </c>
      <c r="DW68" s="547">
        <f t="shared" si="173"/>
        <v>0</v>
      </c>
      <c r="DX68" s="547">
        <f t="shared" si="173"/>
        <v>0</v>
      </c>
      <c r="DY68" s="547">
        <f t="shared" si="173"/>
        <v>0</v>
      </c>
      <c r="DZ68" s="547">
        <f t="shared" si="173"/>
        <v>0</v>
      </c>
      <c r="EA68" s="547">
        <f t="shared" si="173"/>
        <v>0</v>
      </c>
      <c r="EB68" s="547">
        <f t="shared" si="173"/>
        <v>0</v>
      </c>
      <c r="EC68" s="547">
        <f t="shared" si="173"/>
        <v>8</v>
      </c>
      <c r="ED68" s="547">
        <f t="shared" si="173"/>
        <v>0</v>
      </c>
      <c r="EE68" s="547">
        <f t="shared" si="173"/>
        <v>0</v>
      </c>
      <c r="EF68" s="547">
        <f t="shared" si="173"/>
        <v>0</v>
      </c>
      <c r="EG68" s="547">
        <f t="shared" si="173"/>
        <v>0</v>
      </c>
      <c r="EH68" s="547">
        <f t="shared" si="173"/>
        <v>0</v>
      </c>
      <c r="EI68" s="547">
        <f t="shared" si="173"/>
        <v>0</v>
      </c>
      <c r="EJ68" s="547">
        <f t="shared" si="173"/>
        <v>0</v>
      </c>
      <c r="EK68" s="547">
        <f t="shared" si="173"/>
        <v>0</v>
      </c>
      <c r="EL68" s="547">
        <f t="shared" ca="1" si="173"/>
        <v>0</v>
      </c>
      <c r="EM68" s="547">
        <f t="shared" si="173"/>
        <v>0</v>
      </c>
      <c r="EN68" s="547">
        <f t="shared" si="173"/>
        <v>0</v>
      </c>
      <c r="EO68" s="547">
        <f t="shared" si="173"/>
        <v>0</v>
      </c>
      <c r="EP68" s="547">
        <f t="shared" si="173"/>
        <v>0</v>
      </c>
      <c r="EQ68" s="547">
        <f t="shared" ca="1" si="173"/>
        <v>8</v>
      </c>
      <c r="ER68" s="547">
        <f t="shared" ref="ER68:FA68" si="174">SUM(ER69:ER76)</f>
        <v>0</v>
      </c>
      <c r="ES68" s="547">
        <f t="shared" si="174"/>
        <v>0</v>
      </c>
      <c r="ET68" s="547">
        <f t="shared" si="174"/>
        <v>0</v>
      </c>
      <c r="EU68" s="547">
        <f t="shared" si="174"/>
        <v>0</v>
      </c>
      <c r="EV68" s="547">
        <f t="shared" si="174"/>
        <v>0</v>
      </c>
      <c r="EW68" s="547">
        <f t="shared" si="174"/>
        <v>0</v>
      </c>
      <c r="EX68" s="547">
        <f t="shared" si="174"/>
        <v>0</v>
      </c>
      <c r="EY68" s="547">
        <f t="shared" si="174"/>
        <v>0</v>
      </c>
      <c r="EZ68" s="547">
        <f t="shared" si="174"/>
        <v>0</v>
      </c>
      <c r="FA68" s="547">
        <f t="shared" si="174"/>
        <v>0</v>
      </c>
      <c r="FB68" s="547">
        <f t="shared" ref="FB68:FW68" si="175">SUM(FB69:FB76)</f>
        <v>0</v>
      </c>
      <c r="FC68" s="547">
        <f t="shared" si="175"/>
        <v>0</v>
      </c>
      <c r="FD68" s="547">
        <f t="shared" si="175"/>
        <v>0</v>
      </c>
      <c r="FE68" s="547">
        <f t="shared" si="175"/>
        <v>0</v>
      </c>
      <c r="FF68" s="547">
        <f t="shared" si="175"/>
        <v>0</v>
      </c>
      <c r="FG68" s="547">
        <f t="shared" si="175"/>
        <v>0</v>
      </c>
      <c r="FH68" s="547">
        <f t="shared" si="175"/>
        <v>0</v>
      </c>
      <c r="FI68" s="547">
        <f t="shared" si="175"/>
        <v>0</v>
      </c>
      <c r="FJ68" s="547">
        <f t="shared" si="175"/>
        <v>0</v>
      </c>
      <c r="FK68" s="547">
        <f t="shared" si="175"/>
        <v>0</v>
      </c>
      <c r="FL68" s="547">
        <f t="shared" si="175"/>
        <v>0</v>
      </c>
      <c r="FM68" s="547">
        <f t="shared" si="175"/>
        <v>0</v>
      </c>
      <c r="FN68" s="547">
        <f t="shared" si="175"/>
        <v>0</v>
      </c>
      <c r="FO68" s="547">
        <f t="shared" si="175"/>
        <v>0</v>
      </c>
      <c r="FP68" s="547">
        <f t="shared" si="175"/>
        <v>0</v>
      </c>
      <c r="FQ68" s="547">
        <f t="shared" si="175"/>
        <v>0</v>
      </c>
      <c r="FR68" s="547">
        <f t="shared" si="175"/>
        <v>0</v>
      </c>
      <c r="FS68" s="547">
        <f t="shared" si="175"/>
        <v>0</v>
      </c>
      <c r="FT68" s="547">
        <f t="shared" si="175"/>
        <v>0</v>
      </c>
      <c r="FU68" s="547">
        <f t="shared" si="175"/>
        <v>0</v>
      </c>
      <c r="FV68" s="547">
        <f t="shared" si="175"/>
        <v>0</v>
      </c>
      <c r="FW68" s="547">
        <f t="shared" ca="1" si="175"/>
        <v>175304.5</v>
      </c>
      <c r="FX68" s="353">
        <f t="shared" ca="1" si="100"/>
        <v>175304.5</v>
      </c>
      <c r="FY68" s="319">
        <f t="shared" ca="1" si="31"/>
        <v>0</v>
      </c>
    </row>
    <row r="69" spans="1:181" s="110" customFormat="1" x14ac:dyDescent="0.55000000000000004">
      <c r="A69" s="303">
        <v>0</v>
      </c>
      <c r="B69" s="303">
        <f t="shared" ref="B69:B76" ca="1" si="176">IF(FW69&gt;0,1,"")</f>
        <v>1</v>
      </c>
      <c r="C69" s="303">
        <f ca="1">IF(B69=1,SUBTOTAL(2,$B$69:B69),"")</f>
        <v>1</v>
      </c>
      <c r="D69" s="279">
        <f t="shared" ca="1" si="147"/>
        <v>1</v>
      </c>
      <c r="E69" s="280" t="s">
        <v>174</v>
      </c>
      <c r="F69" s="295"/>
      <c r="G69" s="295"/>
      <c r="H69" s="295"/>
      <c r="I69" s="295"/>
      <c r="J69" s="291"/>
      <c r="K69" s="549">
        <f>SUMIF(หนอนห่อใบข้าว!$B$5:$B$76,ทดสอบ!$E69,หนอนห่อใบข้าว!$G$5:$G$76)</f>
        <v>0</v>
      </c>
      <c r="L69" s="549">
        <f>SUMIF(เพลี้ยกระโดดหลังขาว!$B$5:$B$76,ทดสอบ!$E69,เพลี้ยกระโดดหลังขาว!$G$5:$G$76)</f>
        <v>0</v>
      </c>
      <c r="M69" s="549">
        <f>SUMIF(โรคไหม้ข้าว!$B$5:$B$76,ทดสอบ!$E69,โรคไหม้ข้าว!$G$5:$G$76)</f>
        <v>0</v>
      </c>
      <c r="N69" s="549">
        <f>SUMIF(แมลงหวี่ขาว!$B$5:$B$76,ทดสอบ!$E69,แมลงหวี่ขาว!$G$5:$G$76)</f>
        <v>0</v>
      </c>
      <c r="O69" s="549">
        <f>SUMIF(เพลี้ยกระโดดสีน้ำตาล!$B$5:$B$77,ทดสอบ!$E69,เพลี้ยกระโดดสีน้ำตาล!$G$5:$G$77)</f>
        <v>0</v>
      </c>
      <c r="P69" s="549">
        <f>SUMIF(แมลงสิง!$B$5:$B$81,ทดสอบ!$E69,แมลงสิง!$G$5:$G$81)</f>
        <v>0</v>
      </c>
      <c r="Q69" s="549">
        <f>SUMIF(เพลี้ยไฟ!$B$5:$B$76,ทดสอบ!$E69,เพลี้ยไฟ!$G$5:$G$76)</f>
        <v>0</v>
      </c>
      <c r="R69" s="549">
        <f>SUMIF(แมลงดำหนาม1!$B$5:$B$81,ทดสอบ!$E69,แมลงดำหนาม1!$G$5:$G$81)</f>
        <v>0</v>
      </c>
      <c r="S69" s="549">
        <f>SUMIF(โรคขอบใบแห้ง!$B$5:$B$78,ทดสอบ!$E69,โรคขอบใบแห้ง!$G$5:$G$78)</f>
        <v>0</v>
      </c>
      <c r="T69" s="549">
        <f>SUMIF(โรคกาบใบแห้ง!$B$5:$B$81,ทดสอบ!$E69,โรคกาบใบแห้ง!$G$5:$G$81)</f>
        <v>0</v>
      </c>
      <c r="U69" s="549">
        <f>SUMIF(โรคใบจุดสีน้ำตาล!$B$5:$B$77,ทดสอบ!$E69,โรคใบจุดสีน้ำตาล!$G$5:$G$77)</f>
        <v>0</v>
      </c>
      <c r="V69" s="549">
        <f>SUMIF(หนอนกระทู้กล้า!$B$5:$B$76,ทดสอบ!$E69,หนอนกระทู้กล้า!$G$5:$G$76)</f>
        <v>0</v>
      </c>
      <c r="W69" s="549">
        <f>SUMIF(โรคใบขีดโปร่งแสง!$B$5:$B$81,ทดสอบ!$E69,โรคใบขีดโปร่งแสง!$G$5:$G$81)</f>
        <v>0</v>
      </c>
      <c r="X69" s="549">
        <f>SUMIF(โรคใบขีดสีน้ำตาล!$B$5:$B$77,ทดสอบ!$E69,โรคใบขีดสีน้ำตาล!$G$5:$G$77)</f>
        <v>0</v>
      </c>
      <c r="Y69" s="549">
        <f>SUMIF(หนอนกัดใบข้าว!$B$5:$B$81,ทดสอบ!$E69,หนอนกัดใบข้าว!$G$5:$G$81)</f>
        <v>0</v>
      </c>
      <c r="Z69" s="549">
        <f>SUMIF(แมลงหล่า!$B$5:$B$81,ทดสอบ!$E69,แมลงหล่า!$G$5:$G$81)</f>
        <v>0</v>
      </c>
      <c r="AA69" s="549">
        <f>SUMIF(แมลงบั่ว!$B$5:$B$77,ทดสอบ!$E69,แมลงบั่ว!$G$5:$G$77)</f>
        <v>0</v>
      </c>
      <c r="AB69" s="549">
        <f>SUMIF(โรคเมล็ดด่าง!$B$5:$B$81,ทดสอบ!$E69,โรคเมล็ดด่าง!$G$5:$G$81)</f>
        <v>0</v>
      </c>
      <c r="AC69" s="549">
        <f>SUMIF(ด้วงดำ!$B$5:$B$81,ทดสอบ!$E69,ด้วงดำ!$G$5:$G$81)</f>
        <v>0</v>
      </c>
      <c r="AD69" s="549">
        <f>SUMIF(ตั๊กแตนหนวดสั้น!$B$5:$B$81,ทดสอบ!$E69,ตั๊กแตนหนวดสั้น!$G$5:$G$81)</f>
        <v>0</v>
      </c>
      <c r="AE69" s="549">
        <f>SUMIF(หนอนกอข้าว!$B$5:$B$77,ทดสอบ!$E69,หนอนกอข้าว!$G$5:$G$77)</f>
        <v>0</v>
      </c>
      <c r="AF69" s="549">
        <f>SUMIF(หนอนกระทู้ข้าว!$B$5:$B$81,ทดสอบ!$E69,หนอนกระทู้ข้าว!$G$5:$G$81)</f>
        <v>0</v>
      </c>
      <c r="AG69" s="549">
        <f>SUMIF(โรคกาบใบเน่า!$B$5:$B$81,ทดสอบ!$E69,โรคกาบใบเน่า!$G$5:$G$81)</f>
        <v>0</v>
      </c>
      <c r="AH69" s="549">
        <f>SUMIF(เพลี้ยจั๊กจั่นสีเขียว!$B$5:$B$80,ทดสอบ!$E69,เพลี้ยจั๊กจั่นสีเขียว!$G$5:$G$80)</f>
        <v>0</v>
      </c>
      <c r="AI69" s="549">
        <f>SUMIF(หอยเชอรี่!$B$5:$B$81,ทดสอบ!$E69,หอยเชอรี่!$G$5:$G$81)</f>
        <v>0</v>
      </c>
      <c r="AJ69" s="549">
        <f>SUMIF(โรคใบสีส้ม!$B$5:$B$77,ทดสอบ!$E69,โรคใบสีส้ม!$G$5:$G$77)</f>
        <v>0</v>
      </c>
      <c r="AK69" s="563">
        <f t="shared" ref="AK69:AK76" si="177">SUBTOTAL(9,K69:AJ69)</f>
        <v>0</v>
      </c>
      <c r="AL69" s="549">
        <f>SUMIF(หนอนหัวดำ!$B$6:$B$75,ทดสอบ!$E69,หนอนหัวดำ!$M$6:$M$75)</f>
        <v>7.25</v>
      </c>
      <c r="AM69" s="517">
        <f>SUMIF(แมลงดำหนาม!$B$6:$B$75,ทดสอบ!$E69,แมลงดำหนาม!$M$6:$M$75)</f>
        <v>0</v>
      </c>
      <c r="AN69" s="549">
        <f>SUMIF('ด้วงแรด มะพร้าว'!$B$6:$B$75,ทดสอบ!$E69,'ด้วงแรด มะพร้าว'!$I$6:$I$75)</f>
        <v>0</v>
      </c>
      <c r="AO69" s="549">
        <f>SUMIF(ด้วงงวง!$B$6:$B$75,ทดสอบ!$E69,ด้วงงวง!$I$6:$I$75)</f>
        <v>0</v>
      </c>
      <c r="AP69" s="549">
        <f>SUMIF(ไรสี่ขามะพร้าว!$B$6:$B$75,ทดสอบ!$E69,ไรสี่ขามะพร้าว!$I$6:$I$75)</f>
        <v>0</v>
      </c>
      <c r="AQ69" s="549">
        <f>SUMIF(หนอนพาราซา!$C$6:$C$67,ทดสอบ!$E69,หนอนพาราซา!$J$6:$J$67)</f>
        <v>0</v>
      </c>
      <c r="AR69" s="549">
        <f>SUMIF(หนอนกินใบมะพร้าว!$C$6:$C$67,ทดสอบ!$E69,หนอนกินใบมะพร้าว!$J$6:$J$67)</f>
        <v>0</v>
      </c>
      <c r="AS69" s="565">
        <f t="shared" si="86"/>
        <v>7.25</v>
      </c>
      <c r="AT69" s="549">
        <f>SUMIF('ด้วงแรด ปาล์ม'!$B$5:$B$73,ทดสอบ!$E69,'ด้วงแรด ปาล์ม'!$F$5:$F$73)</f>
        <v>0</v>
      </c>
      <c r="AU69" s="549">
        <f>SUMIF(หนอนปลอกเล็ก!$B$5:$B$73,ทดสอบ!$E69,หนอนปลอกเล็ก!$F$5:$F$73)</f>
        <v>0</v>
      </c>
      <c r="AV69" s="549">
        <f>SUMIF(ด้วงกุหลาบ!$B$5:$B$73,ทดสอบ!$E69,ด้วงกุหลาบ!$F$5:$F$73)</f>
        <v>0</v>
      </c>
      <c r="AW69" s="549">
        <f>SUMIF(โรคทะลายเน่า!$B$5:$B$73,ทดสอบ!$E69,โรคทะลายเน่า!$F$5:$F$73)</f>
        <v>0</v>
      </c>
      <c r="AX69" s="549">
        <f>SUMIF(โรคลำต้นเน่า!$B$5:$B$73,ทดสอบ!$E69,โรคลำต้นเน่า!$F$5:$F$73)</f>
        <v>0</v>
      </c>
      <c r="AY69" s="549">
        <f>SUMIF('โรคใบจุด ปาล์ม'!$B$5:$B$73,ทดสอบ!$E69,'โรคใบจุด ปาล์ม'!$F$5:$F$73)</f>
        <v>0</v>
      </c>
      <c r="AZ69" s="549">
        <f>SUMIF(โรคก้านทางใบเน่า!$C$5:$C$71,ทดสอบ!$E69,โรคก้านทางใบเน่า!$G$5:$G$71)</f>
        <v>0</v>
      </c>
      <c r="BA69" s="549">
        <f>SUMIF(หนอนหน้าแมว!$B$5:$B$73,ทดสอบ!$E69,หนอนหน้าแมว!$F$5:$F$73)</f>
        <v>0</v>
      </c>
      <c r="BB69" s="551">
        <f>SUMIF('หนอนหัวดำ ปาล์ม'!$B$5:$B$73,ทดสอบ!$E69,'หนอนหัวดำ ปาล์ม'!$F$5:$F$73)</f>
        <v>0</v>
      </c>
      <c r="BC69" s="549">
        <f>SUMIF('โรคใบจุดสาหร่าย ปาล์ม'!$B$5:$B$73,ทดสอบ!$E69,'โรคใบจุดสาหร่าย ปาล์ม'!$F$5:$F$73)</f>
        <v>0</v>
      </c>
      <c r="BD69" s="567">
        <f t="shared" ref="BD69:BD76" si="178">SUBTOTAL(9,AT69:BC69)</f>
        <v>0</v>
      </c>
      <c r="BE69" s="549">
        <f>SUMIF(โรครากขาว!$B$5:$B$72,ทดสอบ!$E69,โรครากขาว!$F$5:$F$72)</f>
        <v>0</v>
      </c>
      <c r="BF69" s="549">
        <f>SUMIF(โรคใบร่วงยางพาราชนิดใหม่!$B$5:$B$72,ทดสอบ!$E69,โรคใบร่วงยางพาราชนิดใหม่!$F$5:$F$72)</f>
        <v>17</v>
      </c>
      <c r="BG69" s="549">
        <f>SUMIF(โรคใบร่วงยางพารา!$B$5:$B$72,ทดสอบ!$E69,โรคใบร่วงยางพารา!$F$5:$F$72)</f>
        <v>0</v>
      </c>
      <c r="BH69" s="549">
        <f>SUMIF(โรคราแป้งยางพารา!$B$5:$B$72,ทดสอบ!$E69,โรคราแป้งยางพารา!$F$5:$F$72)</f>
        <v>0</v>
      </c>
      <c r="BI69" s="551">
        <f>SUMIF(โรคเส้นดำยางพารา!$B$5:$B$72,ทดสอบ!$E69,โรคเส้นดำยางพารา!$F$5:$F$72)</f>
        <v>0</v>
      </c>
      <c r="BJ69" s="549">
        <f>SUMIF(โรคหน้ายางแห้ง!$B$5:$B$72,ทดสอบ!$E69,โรคหน้ายางแห้ง!$F$5:$F$72)</f>
        <v>0</v>
      </c>
      <c r="BK69" s="568">
        <f t="shared" ref="BK69:BK76" si="179">SUBTOTAL(9,BE69:BJ69)</f>
        <v>17</v>
      </c>
      <c r="BL69" s="549">
        <f>SUMIF(โรคราสนิม!$C$5:$C$64,ทดสอบ!$E69,โรคราสนิม!$G$5:$G$64)</f>
        <v>0</v>
      </c>
      <c r="BM69" s="549">
        <f>SUMIF(หนอนกาแฟสีแดง!$C$5:$C$64,ทดสอบ!$E69,หนอนกาแฟสีแดง!$G$5:$G$64)</f>
        <v>0</v>
      </c>
      <c r="BN69" s="549">
        <v>0</v>
      </c>
      <c r="BO69" s="549">
        <f ca="1">SUMIF(หนอนเจาะกิ่งลำต้น!$C$5:$C523,ทดสอบ!$E69,หนอนเจาะกิ่งลำต้น!$G$5:$G$64)</f>
        <v>0</v>
      </c>
      <c r="BP69" s="551">
        <f>SUMIF(มอดเจาะเมล็ดกาแฟ!$C$5:$C$64,ทดสอบ!$E69,มอดเจาะเมล็ดกาแฟ!$G$5:$G$64)</f>
        <v>0</v>
      </c>
      <c r="BQ69" s="549">
        <f>SUMIF('ด้วงหนวดยาว (กาแฟ)'!$C$5:$C$64,ทดสอบ!$E69,'ด้วงหนวดยาว (กาแฟ)'!$G$5:$G$64)</f>
        <v>0</v>
      </c>
      <c r="BR69" s="549">
        <f>SUMIF(มอดเจาะผลกาแฟ!$C$5:$C$64,ทดสอบ!$E69,มอดเจาะผลกาแฟ!$G$5:$G$64)</f>
        <v>0</v>
      </c>
      <c r="BS69" s="570">
        <f t="shared" ref="BS69:BS76" ca="1" si="180">SUBTOTAL(9,BL69:BR69)</f>
        <v>0</v>
      </c>
      <c r="BT69" s="549">
        <f>SUMIF(เพลี้ยแป้งมัน!$B$5:$B$59,ทดสอบ!$E69,เพลี้ยแป้งมัน!$H$5:$H$59)</f>
        <v>0</v>
      </c>
      <c r="BU69" s="551">
        <f>SUMIF('โรคใบไหม้ (มัน)'!$B$5:$B$58,ทดสอบ!$E69,'โรคใบไหม้ (มัน)'!$H$5:$H$58)</f>
        <v>0</v>
      </c>
      <c r="BV69" s="549">
        <f>SUMIF(ไรแดง!$B$5:$B$59,ทดสอบ!$E69,ไรแดง!$H$5:$H$59)</f>
        <v>0</v>
      </c>
      <c r="BW69" s="549"/>
      <c r="BX69" s="549"/>
      <c r="BY69" s="549"/>
      <c r="BZ69" s="549"/>
      <c r="CA69" s="549"/>
      <c r="CB69" s="549">
        <f>SUMIF(โรคโคนเน่าหัวเน่า!$B$5:$B$59,ทดสอบ!$E69,โรคโคนเน่าหัวเน่า!$H$5:$H$59)</f>
        <v>0</v>
      </c>
      <c r="CC69" s="549"/>
      <c r="CD69" s="549">
        <f>SUMIF(โรคพุ่มแจ้!$B$5:$B$58,ทดสอบ!$E69,โรคพุ่มแจ้!$H$5:$H$58)</f>
        <v>361</v>
      </c>
      <c r="CE69" s="549">
        <f>SUMIF(โรคใบด่างมันสำปะหลัง!$B$5:$B$59,ทดสอบ!$E69,โรคใบด่างมันสำปะหลัง!$H$5:$H$59)</f>
        <v>124608.59999999999</v>
      </c>
      <c r="CF69" s="563">
        <f t="shared" ref="CF69:CF76" si="181">SUBTOTAL(9,BT69:CE69)</f>
        <v>124969.59999999999</v>
      </c>
      <c r="CG69" s="549">
        <f>SUMIF(หนอนกออ้อย!$B$5:$B$48,ทดสอบ!$E69,หนอนกออ้อย!$G$5:$G$48)</f>
        <v>80</v>
      </c>
      <c r="CH69" s="549">
        <f>SUMIF('ด้วงหนวดยาว อ้อย'!$B$5:$B$48,ทดสอบ!$E69,'ด้วงหนวดยาว อ้อย'!$G$5:$G$48)</f>
        <v>0</v>
      </c>
      <c r="CI69" s="549"/>
      <c r="CJ69" s="549"/>
      <c r="CK69" s="549"/>
      <c r="CL69" s="549"/>
      <c r="CM69" s="549"/>
      <c r="CN69" s="549"/>
      <c r="CO69" s="549"/>
      <c r="CP69" s="549"/>
      <c r="CQ69" s="549"/>
      <c r="CR69" s="549"/>
      <c r="CS69" s="549">
        <f>SUMIF('โรคแส้ดำ อ้อย '!$B$5:$B$48,ทดสอบ!$E69,'โรคแส้ดำ อ้อย '!$G$5:$G$48)</f>
        <v>0</v>
      </c>
      <c r="CT69" s="549">
        <f>SUMIF('โรคใบขาว อ้อย'!$B$5:$B$48,ทดสอบ!$E69,'โรคใบขาว อ้อย'!$G$5:$G$48)</f>
        <v>0</v>
      </c>
      <c r="CU69" s="549"/>
      <c r="CV69" s="565">
        <f t="shared" ref="CV69:CV76" si="182">SUBTOTAL(9,CG69:CU69)</f>
        <v>80</v>
      </c>
      <c r="CW69" s="549"/>
      <c r="CX69" s="549">
        <f>SUMIF('หนอนกระทู้ข้าวโพดลายจุด (FAW)'!$B$5:$B$54,ทดสอบ!$E69,'หนอนกระทู้ข้าวโพดลายจุด (FAW)'!$F$5:$F$54)</f>
        <v>0</v>
      </c>
      <c r="CY69" s="549">
        <f>SUMIF(โรคฝักเน่า!$C$5:$C$57,ทดสอบ!$E69,โรคฝักเน่า!$G$5:$G$57)</f>
        <v>0</v>
      </c>
      <c r="CZ69" s="549"/>
      <c r="DA69" s="549"/>
      <c r="DB69" s="549"/>
      <c r="DC69" s="549"/>
      <c r="DD69" s="549"/>
      <c r="DE69" s="549"/>
      <c r="DF69" s="572">
        <f t="shared" ref="DF69:DF76" si="183">SUBTOTAL(9,CW69:DE69)</f>
        <v>0</v>
      </c>
      <c r="DG69" s="549">
        <f>SUMIF(โรคเหี่ยว!$B$5:$B$65,ทดสอบ!$E69,โรคเหี่ยว!$E$5:$E$65)</f>
        <v>0</v>
      </c>
      <c r="DH69" s="549"/>
      <c r="DI69" s="549"/>
      <c r="DJ69" s="549"/>
      <c r="DK69" s="549"/>
      <c r="DL69" s="574">
        <f t="shared" ref="DL69:DL76" si="184">SUBTOTAL(9,DG69:DK69)</f>
        <v>0</v>
      </c>
      <c r="DM69" s="549"/>
      <c r="DN69" s="549"/>
      <c r="DO69" s="549"/>
      <c r="DP69" s="549"/>
      <c r="DQ69" s="549"/>
      <c r="DR69" s="550">
        <f t="shared" ref="DR69:DR76" si="185">SUBTOTAL(9,DM69:DQ69)</f>
        <v>0</v>
      </c>
      <c r="DS69" s="549"/>
      <c r="DT69" s="549"/>
      <c r="DU69" s="549">
        <f>SUMIF('เพลี้ยไฟ ทุเรียน'!$B$5:$B$81,ทดสอบ!$E69,'เพลี้ยไฟ ทุเรียน'!$F$5:$F$81)</f>
        <v>0</v>
      </c>
      <c r="DV69" s="549">
        <f>SUMIF('เพลี้ยแป้ง ทุเรียน'!$B$5:$B$81,ทดสอบ!$E69,'เพลี้ยแป้ง ทุเรียน'!$F$5:$F$81)</f>
        <v>0</v>
      </c>
      <c r="DW69" s="549">
        <f>SUMIF(เพลี้ยไก่แจ้ทุเรียน!$B$5:$B$81,ทดสอบ!$E69,เพลี้ยไก่แจ้ทุเรียน!$F$5:$F$81)</f>
        <v>0</v>
      </c>
      <c r="DX69" s="549">
        <f>SUMIF(เพลี้ยหอยเกล็ด!$B$5:$B$81,ทดสอบ!$E69,เพลี้ยหอยเกล็ด!$F$5:$F$81)</f>
        <v>0</v>
      </c>
      <c r="DY69" s="549">
        <f>SUMIF(เพลี้ยจั๊กจั่นฝอย!$B$5:$B$81,ทดสอบ!$E69,เพลี้ยจั๊กจั่นฝอย!$F$5:$F$81)</f>
        <v>0</v>
      </c>
      <c r="DZ69" s="549">
        <f>SUMIF(หนอนเจาะเมล็ดทุเรียน!$B$5:$B$81,ทดสอบ!$E69,หนอนเจาะเมล็ดทุเรียน!$F$5:$F$81)</f>
        <v>0</v>
      </c>
      <c r="EA69" s="549">
        <f>SUMIF(ไรแดงทุเรียน!$B$5:$B$81,ทดสอบ!$E69,ไรแดงทุเรียน!$F$5:$F$81)</f>
        <v>0</v>
      </c>
      <c r="EB69" s="549"/>
      <c r="EC69" s="549">
        <f>SUMIF(โรครากเน่าโคนเน่า!$B$5:$B$81,ทดสอบ!$E69,โรครากเน่าโคนเน่า!$F$5:$F$81)</f>
        <v>0</v>
      </c>
      <c r="ED69" s="549">
        <f>SUMIF('โรคราดำ ทุเรียน'!$B$5:$B$81,ทดสอบ!$E69,'โรคราดำ ทุเรียน'!$F$5:$F$81)</f>
        <v>0</v>
      </c>
      <c r="EE69" s="549"/>
      <c r="EF69" s="549">
        <f>SUMIF(โรคผลเน่า!$B$6:$B$82,ทดสอบ!$E69,โรคผลเน่า!$F$6:$F$82)</f>
        <v>0</v>
      </c>
      <c r="EG69" s="549">
        <f>SUMIF(โรคราสีชมพู!$B$5:$B$81,ทดสอบ!$E69,โรคราสีชมพู!$F$5:$F$81)</f>
        <v>0</v>
      </c>
      <c r="EH69" s="549">
        <f>SUMIF(โรคใบติดหรือใบไหม้!$B$5:$B$81,ทดสอบ!$E69,โรคใบติดหรือใบไหม้!$F$5:$F$81)</f>
        <v>0</v>
      </c>
      <c r="EI69" s="549"/>
      <c r="EJ69" s="549">
        <f>SUMIF('โรคใบจุดสาหร่าย (durian)'!$B$5:$B$81,ทดสอบ!$E69,'โรคใบจุดสาหร่าย (durian)'!$F$5:$F$81)</f>
        <v>0</v>
      </c>
      <c r="EK69" s="549">
        <f>SUMIF(มอดเจาะลำต้นทุเรียน!$B$5:$B$81,ทดสอบ!$E69,มอดเจาะลำต้นทุเรียน!$F$5:$F$81)</f>
        <v>0</v>
      </c>
      <c r="EL69" s="549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549">
        <f>SUMIF(หนอนกินใบทุเรียน!$B$5:$B$81,ทดสอบ!$E69,หนอนกินใบทุเรียน!$F$5:$F$81)</f>
        <v>0</v>
      </c>
      <c r="EN69" s="549">
        <f>SUMIF(โรคกิ่งแห้งทุเรียน!$B$5:$B$81,ทดสอบ!$E69,โรคกิ่งแห้งทุเรียน!$F$5:$F$81)</f>
        <v>0</v>
      </c>
      <c r="EO69" s="551">
        <f>SUMIF(โรคแอนแทรกโนสทุเรียน!$B$5:$B$81,ทดสอบ!$E69,โรคแอนแทรกโนสทุเรียน!$F$5:$F$81)</f>
        <v>0</v>
      </c>
      <c r="EP69" s="549">
        <f>SUMIF(หนอนเจาะผล!$B$5:$B$81,ทดสอบ!$E69,หนอนเจาะผล!$F$5:$F$81)</f>
        <v>0</v>
      </c>
      <c r="EQ69" s="563">
        <f t="shared" ref="EQ69:EQ76" ca="1" si="186">SUBTOTAL(9,DS69:EP69)</f>
        <v>0</v>
      </c>
      <c r="ER69" s="549"/>
      <c r="ES69" s="549">
        <f>SUMIF('เพลี้ยไฟ (เงาะ)'!$B$5:$B$76,ทดสอบ!$E69,'เพลี้ยไฟ (เงาะ)'!$F$5:$F$76)</f>
        <v>0</v>
      </c>
      <c r="ET69" s="517">
        <f>SUMIF('เพลี้ยแป้ง (เงาะ)'!$B$5:$B$75,ทดสอบ!$E69,'เพลี้ยแป้ง (เงาะ)'!$F$5:$F$75)</f>
        <v>0</v>
      </c>
      <c r="EU69" s="549">
        <f>SUMIF(หนอนคืบกินใบ!$B$5:$B$75,ทดสอบ!$E69,หนอนคืบกินใบ!$F$5:$F$75)</f>
        <v>0</v>
      </c>
      <c r="EV69" s="549">
        <f>SUMIF('โรคราแป้ง (เงาะ)'!$B$5:$B$75,ทดสอบ!$E69,'โรคราแป้ง (เงาะ)'!$F$5:$F$75)</f>
        <v>0</v>
      </c>
      <c r="EW69" s="549"/>
      <c r="EX69" s="549">
        <f>SUMIF('โรคขอบใบแห้ง (เงาะ)'!$B$5:$B$76,ทดสอบ!$E69,'โรคขอบใบแห้ง (เงาะ)'!$F$5:$F$76)</f>
        <v>0</v>
      </c>
      <c r="EY69" s="549">
        <f>SUMIF(หนอนกินช่อดอก!$B$5:$B$76,ทดสอบ!$E69,หนอนกินช่อดอก!$F$5:$F$76)</f>
        <v>0</v>
      </c>
      <c r="EZ69" s="549">
        <f>SUMIF('โรคใบจุดสาหร่าย(เงาะ)'!$B$5:$B$75,ทดสอบ!$E69,'โรคใบจุดสาหร่าย(เงาะ)'!$F$5:$F$75)</f>
        <v>0</v>
      </c>
      <c r="FA69" s="567">
        <f t="shared" ref="FA69:FA76" si="187">SUBTOTAL(9,ER69:EZ69)</f>
        <v>0</v>
      </c>
      <c r="FB69" s="549">
        <f>SUMIF('เพลี้ยไฟ (mangosteen)'!$B$5:$B$69,ทดสอบ!$E69,'เพลี้ยไฟ (mangosteen)'!$F$5:$F$69)</f>
        <v>0</v>
      </c>
      <c r="FC69" s="549">
        <f>SUMIF(หนอนชอนใบ!$B$5:$B$69,ทดสอบ!$E69,หนอนชอนใบ!$F$5:$F$69)</f>
        <v>0</v>
      </c>
      <c r="FD69" s="549">
        <f>SUMIF(หนอนกินใบ!$B$5:$B$69,ทดสอบ!$E69,หนอนกินใบ!$F$5:$F$69)</f>
        <v>0</v>
      </c>
      <c r="FE69" s="549">
        <f>SUMIF('ไรแดง(มังคุด)'!$B$5:$B$76,ทดสอบ!$E69,'ไรแดง(มังคุด)'!$F$5:$F$76)</f>
        <v>0</v>
      </c>
      <c r="FF69" s="549">
        <f>SUMIF(โรคแอนแทรคโนส!$B$5:$B$76,ทดสอบ!$E69,โรคแอนแทรคโนส!$F$5:$F$76)</f>
        <v>0</v>
      </c>
      <c r="FG69" s="549">
        <f>SUMIF('โรคใบจุดสาหร่าย (mangosteen)'!$B$5:$B$69,ทดสอบ!$E69,'โรคใบจุดสาหร่าย (mangosteen)'!$F$5:$F$69)</f>
        <v>0</v>
      </c>
      <c r="FH69" s="549">
        <f>SUMIF(โรคใบแห้งและขอบใบแห้ง!$B$5:$B$76,ทดสอบ!$E69,โรคใบแห้งและขอบใบแห้ง!$F$5:$F$76)</f>
        <v>0</v>
      </c>
      <c r="FI69" s="549">
        <f>SUMIF(เพลี้ยแป้ง!$B$5:$B$76,ทดสอบ!$E69,เพลี้ยแป้ง!$F$5:$F$76)</f>
        <v>0</v>
      </c>
      <c r="FJ69" s="549">
        <f>SUMIF('โรคใบจุด (mangosteen)'!$B$5:$B$69,ทดสอบ!$E69,'โรคใบจุด (mangosteen)'!$F$5:$F$69)</f>
        <v>0</v>
      </c>
      <c r="FK69" s="576">
        <f t="shared" ref="FK69:FK76" si="188">SUBTOTAL(9,FB69:FJ69)</f>
        <v>0</v>
      </c>
      <c r="FL69" s="549">
        <f>SUMIF(โรคพุ่มไม้กวาด!$B$5:$B$79,ทดสอบ!$E69,โรคพุ่มไม้กวาด!$F$5:$F$79)</f>
        <v>0</v>
      </c>
      <c r="FM69" s="549">
        <f>SUMIF('เพลี้ยแป้ง (ลำไย)'!$B$5:$B$76,ทดสอบ!$E69,'เพลี้ยแป้ง (ลำไย)'!$F$5:$F$76)</f>
        <v>0</v>
      </c>
      <c r="FN69" s="549">
        <f>SUMIF('โรคราดำ (ลำไย)'!$B$5:$B$79,ทดสอบ!$E69,'โรคราดำ (ลำไย)'!$F$5:$F$79)</f>
        <v>0</v>
      </c>
      <c r="FO69" s="549">
        <f>SUMIF('หนอนคืบกินใบ (ลำไย)'!$B$5:$B$76,ทดสอบ!$E69,'หนอนคืบกินใบ (ลำไย)'!$F$5:$F$76)</f>
        <v>0</v>
      </c>
      <c r="FP69" s="549">
        <f>SUMIF(ไรกำมะหยี่!$B$5:$B$79,ทดสอบ!$E69,ไรกำมะหยี่!$F$5:$F$79)</f>
        <v>0</v>
      </c>
      <c r="FQ69" s="549">
        <f>SUMIF(หนอนม้วนใบ!$B$5:$B$79,ทดสอบ!$E69,หนอนม้วนใบ!$F$5:$F$79)</f>
        <v>0</v>
      </c>
      <c r="FR69" s="549">
        <f>SUMIF(หนอนเจาะกิ่งและลำต้น!$B$5:$B$80,ทดสอบ!$E69,หนอนเจาะกิ่งและลำต้น!$F$5:$F$80)</f>
        <v>0</v>
      </c>
      <c r="FS69" s="549">
        <f>SUMIF(เพลี้ยไฟลำไย!$B$5:$B$76,ทดสอบ!$E69,เพลี้ยไฟลำไย!$F$5:$F$76)</f>
        <v>0</v>
      </c>
      <c r="FT69" s="549">
        <f>SUMIF(หนอนกินดอกลำไย!$B$5:$B$76,ทดสอบ!$E69,หนอนกินดอกลำไย!$F$5:$F$76)</f>
        <v>0</v>
      </c>
      <c r="FU69" s="549">
        <f>SUMIF(มวนลำไย!$B$5:$B$79,ทดสอบ!$E69,มวนลำไย!$F$5:$F$79)</f>
        <v>0</v>
      </c>
      <c r="FV69" s="578">
        <f t="shared" ref="FV69:FV76" si="189">SUBTOTAL(9,FL69:FU69)</f>
        <v>0</v>
      </c>
      <c r="FW69" s="550">
        <f t="shared" ref="FW69:FW76" ca="1" si="190">FV69+FK69+FA69+EQ69+DR69+DL69+DF69+CV69+CF69+BS69+BK69+BD69+AS69+AK69</f>
        <v>125073.84999999999</v>
      </c>
      <c r="FX69" s="353">
        <f t="shared" ca="1" si="100"/>
        <v>125073.84999999999</v>
      </c>
      <c r="FY69" s="319">
        <f t="shared" ca="1" si="31"/>
        <v>0</v>
      </c>
    </row>
    <row r="70" spans="1:181" s="110" customFormat="1" x14ac:dyDescent="0.55000000000000004">
      <c r="A70" s="303">
        <v>0</v>
      </c>
      <c r="B70" s="303">
        <f t="shared" ca="1" si="176"/>
        <v>1</v>
      </c>
      <c r="C70" s="303">
        <f ca="1">IF(B70=1,SUBTOTAL(2,$B$69:B70),"")</f>
        <v>2</v>
      </c>
      <c r="D70" s="279">
        <f t="shared" ca="1" si="147"/>
        <v>2</v>
      </c>
      <c r="E70" s="280" t="s">
        <v>175</v>
      </c>
      <c r="F70" s="295"/>
      <c r="G70" s="295"/>
      <c r="H70" s="295"/>
      <c r="I70" s="295"/>
      <c r="J70" s="292"/>
      <c r="K70" s="549">
        <f>SUMIF(หนอนห่อใบข้าว!$B$5:$B$76,ทดสอบ!$E70,หนอนห่อใบข้าว!$G$5:$G$76)</f>
        <v>0</v>
      </c>
      <c r="L70" s="549">
        <f>SUMIF(เพลี้ยกระโดดหลังขาว!$B$5:$B$76,ทดสอบ!$E70,เพลี้ยกระโดดหลังขาว!$G$5:$G$76)</f>
        <v>0</v>
      </c>
      <c r="M70" s="549">
        <f>SUMIF(โรคไหม้ข้าว!$B$5:$B$76,ทดสอบ!$E70,โรคไหม้ข้าว!$G$5:$G$76)</f>
        <v>0</v>
      </c>
      <c r="N70" s="549">
        <f>SUMIF(แมลงหวี่ขาว!$B$5:$B$76,ทดสอบ!$E70,แมลงหวี่ขาว!$G$5:$G$76)</f>
        <v>0</v>
      </c>
      <c r="O70" s="549">
        <f>SUMIF(เพลี้ยกระโดดสีน้ำตาล!$B$5:$B$77,ทดสอบ!$E70,เพลี้ยกระโดดสีน้ำตาล!$G$5:$G$77)</f>
        <v>0</v>
      </c>
      <c r="P70" s="549">
        <f>SUMIF(แมลงสิง!$B$5:$B$81,ทดสอบ!$E70,แมลงสิง!$G$5:$G$81)</f>
        <v>0</v>
      </c>
      <c r="Q70" s="549">
        <f>SUMIF(เพลี้ยไฟ!$B$5:$B$76,ทดสอบ!$E70,เพลี้ยไฟ!$G$5:$G$76)</f>
        <v>0</v>
      </c>
      <c r="R70" s="549">
        <f>SUMIF(แมลงดำหนาม1!$B$5:$B$81,ทดสอบ!$E70,แมลงดำหนาม1!$G$5:$G$81)</f>
        <v>0</v>
      </c>
      <c r="S70" s="549">
        <f>SUMIF(โรคขอบใบแห้ง!$B$5:$B$78,ทดสอบ!$E70,โรคขอบใบแห้ง!$G$5:$G$78)</f>
        <v>0</v>
      </c>
      <c r="T70" s="549">
        <f>SUMIF(โรคกาบใบแห้ง!$B$5:$B$81,ทดสอบ!$E70,โรคกาบใบแห้ง!$G$5:$G$81)</f>
        <v>0</v>
      </c>
      <c r="U70" s="549">
        <f>SUMIF(โรคใบจุดสีน้ำตาล!$B$5:$B$77,ทดสอบ!$E70,โรคใบจุดสีน้ำตาล!$G$5:$G$77)</f>
        <v>0</v>
      </c>
      <c r="V70" s="549">
        <f>SUMIF(หนอนกระทู้กล้า!$B$5:$B$76,ทดสอบ!$E70,หนอนกระทู้กล้า!$G$5:$G$76)</f>
        <v>0</v>
      </c>
      <c r="W70" s="549">
        <f>SUMIF(โรคใบขีดโปร่งแสง!$B$5:$B$81,ทดสอบ!$E70,โรคใบขีดโปร่งแสง!$G$5:$G$81)</f>
        <v>0</v>
      </c>
      <c r="X70" s="549">
        <f>SUMIF(โรคใบขีดสีน้ำตาล!$B$5:$B$77,ทดสอบ!$E70,โรคใบขีดสีน้ำตาล!$G$5:$G$77)</f>
        <v>0</v>
      </c>
      <c r="Y70" s="549">
        <f>SUMIF(หนอนกัดใบข้าว!$B$5:$B$81,ทดสอบ!$E70,หนอนกัดใบข้าว!$G$5:$G$81)</f>
        <v>0</v>
      </c>
      <c r="Z70" s="549">
        <f>SUMIF(แมลงหล่า!$B$5:$B$81,ทดสอบ!$E70,แมลงหล่า!$G$5:$G$81)</f>
        <v>0</v>
      </c>
      <c r="AA70" s="549">
        <f>SUMIF(แมลงบั่ว!$B$5:$B$77,ทดสอบ!$E70,แมลงบั่ว!$G$5:$G$77)</f>
        <v>0</v>
      </c>
      <c r="AB70" s="549">
        <f>SUMIF(โรคเมล็ดด่าง!$B$5:$B$81,ทดสอบ!$E70,โรคเมล็ดด่าง!$G$5:$G$81)</f>
        <v>0</v>
      </c>
      <c r="AC70" s="549">
        <f>SUMIF(ด้วงดำ!$B$5:$B$81,ทดสอบ!$E70,ด้วงดำ!$G$5:$G$81)</f>
        <v>0</v>
      </c>
      <c r="AD70" s="549">
        <f>SUMIF(ตั๊กแตนหนวดสั้น!$B$5:$B$81,ทดสอบ!$E70,ตั๊กแตนหนวดสั้น!$G$5:$G$81)</f>
        <v>0</v>
      </c>
      <c r="AE70" s="549">
        <f>SUMIF(หนอนกอข้าว!$B$5:$B$77,ทดสอบ!$E70,หนอนกอข้าว!$G$5:$G$77)</f>
        <v>0</v>
      </c>
      <c r="AF70" s="549">
        <f>SUMIF(หนอนกระทู้ข้าว!$B$5:$B$81,ทดสอบ!$E70,หนอนกระทู้ข้าว!$G$5:$G$81)</f>
        <v>0</v>
      </c>
      <c r="AG70" s="549">
        <f>SUMIF(โรคกาบใบเน่า!$B$5:$B$81,ทดสอบ!$E70,โรคกาบใบเน่า!$G$5:$G$81)</f>
        <v>0</v>
      </c>
      <c r="AH70" s="549">
        <f>SUMIF(เพลี้ยจั๊กจั่นสีเขียว!$B$5:$B$80,ทดสอบ!$E70,เพลี้ยจั๊กจั่นสีเขียว!$G$5:$G$80)</f>
        <v>0</v>
      </c>
      <c r="AI70" s="549">
        <f>SUMIF(หอยเชอรี่!$B$5:$B$81,ทดสอบ!$E70,หอยเชอรี่!$G$5:$G$81)</f>
        <v>0</v>
      </c>
      <c r="AJ70" s="549">
        <f>SUMIF(โรคใบสีส้ม!$B$5:$B$77,ทดสอบ!$E70,โรคใบสีส้ม!$G$5:$G$77)</f>
        <v>0</v>
      </c>
      <c r="AK70" s="563">
        <f t="shared" si="177"/>
        <v>0</v>
      </c>
      <c r="AL70" s="549">
        <f>SUMIF(หนอนหัวดำ!$B$6:$B$75,ทดสอบ!$E70,หนอนหัวดำ!$M$6:$M$75)</f>
        <v>13.5</v>
      </c>
      <c r="AM70" s="517">
        <f>SUMIF(แมลงดำหนาม!$B$6:$B$75,ทดสอบ!$E70,แมลงดำหนาม!$M$6:$M$75)</f>
        <v>0</v>
      </c>
      <c r="AN70" s="549">
        <f>SUMIF('ด้วงแรด มะพร้าว'!$B$6:$B$75,ทดสอบ!$E70,'ด้วงแรด มะพร้าว'!$I$6:$I$75)</f>
        <v>5</v>
      </c>
      <c r="AO70" s="549">
        <f>SUMIF(ด้วงงวง!$B$6:$B$75,ทดสอบ!$E70,ด้วงงวง!$I$6:$I$75)</f>
        <v>0</v>
      </c>
      <c r="AP70" s="549">
        <f>SUMIF(ไรสี่ขามะพร้าว!$B$6:$B$75,ทดสอบ!$E70,ไรสี่ขามะพร้าว!$I$6:$I$75)</f>
        <v>7</v>
      </c>
      <c r="AQ70" s="549">
        <f>SUMIF(หนอนพาราซา!$C$6:$C$67,ทดสอบ!$E70,หนอนพาราซา!$J$6:$J$67)</f>
        <v>0</v>
      </c>
      <c r="AR70" s="549">
        <f>SUMIF(หนอนกินใบมะพร้าว!$C$6:$C$67,ทดสอบ!$E70,หนอนกินใบมะพร้าว!$J$6:$J$67)</f>
        <v>0</v>
      </c>
      <c r="AS70" s="565">
        <f t="shared" si="86"/>
        <v>25.5</v>
      </c>
      <c r="AT70" s="549">
        <f>SUMIF('ด้วงแรด ปาล์ม'!$B$5:$B$73,ทดสอบ!$E70,'ด้วงแรด ปาล์ม'!$F$5:$F$73)</f>
        <v>0</v>
      </c>
      <c r="AU70" s="549">
        <f>SUMIF(หนอนปลอกเล็ก!$B$5:$B$73,ทดสอบ!$E70,หนอนปลอกเล็ก!$F$5:$F$73)</f>
        <v>0</v>
      </c>
      <c r="AV70" s="549">
        <f>SUMIF(ด้วงกุหลาบ!$B$5:$B$73,ทดสอบ!$E70,ด้วงกุหลาบ!$F$5:$F$73)</f>
        <v>0</v>
      </c>
      <c r="AW70" s="549">
        <f>SUMIF(โรคทะลายเน่า!$B$5:$B$73,ทดสอบ!$E70,โรคทะลายเน่า!$F$5:$F$73)</f>
        <v>0</v>
      </c>
      <c r="AX70" s="549">
        <f>SUMIF(โรคลำต้นเน่า!$B$5:$B$73,ทดสอบ!$E70,โรคลำต้นเน่า!$F$5:$F$73)</f>
        <v>0</v>
      </c>
      <c r="AY70" s="549">
        <f>SUMIF('โรคใบจุด ปาล์ม'!$B$5:$B$73,ทดสอบ!$E70,'โรคใบจุด ปาล์ม'!$F$5:$F$73)</f>
        <v>0</v>
      </c>
      <c r="AZ70" s="549">
        <f>SUMIF(โรคก้านทางใบเน่า!$C$5:$C$71,ทดสอบ!$E70,โรคก้านทางใบเน่า!$G$5:$G$71)</f>
        <v>0</v>
      </c>
      <c r="BA70" s="549">
        <f>SUMIF(หนอนหน้าแมว!$B$5:$B$73,ทดสอบ!$E70,หนอนหน้าแมว!$F$5:$F$73)</f>
        <v>0</v>
      </c>
      <c r="BB70" s="551">
        <f>SUMIF('หนอนหัวดำ ปาล์ม'!$B$5:$B$73,ทดสอบ!$E70,'หนอนหัวดำ ปาล์ม'!$F$5:$F$73)</f>
        <v>0</v>
      </c>
      <c r="BC70" s="549">
        <f>SUMIF('โรคใบจุดสาหร่าย ปาล์ม'!$B$5:$B$73,ทดสอบ!$E70,'โรคใบจุดสาหร่าย ปาล์ม'!$F$5:$F$73)</f>
        <v>0</v>
      </c>
      <c r="BD70" s="567">
        <f t="shared" si="178"/>
        <v>0</v>
      </c>
      <c r="BE70" s="549">
        <f>SUMIF(โรครากขาว!$B$5:$B$72,ทดสอบ!$E70,โรครากขาว!$F$5:$F$72)</f>
        <v>0</v>
      </c>
      <c r="BF70" s="549">
        <f>SUMIF(โรคใบร่วงยางพาราชนิดใหม่!$B$5:$B$72,ทดสอบ!$E70,โรคใบร่วงยางพาราชนิดใหม่!$F$5:$F$72)</f>
        <v>0</v>
      </c>
      <c r="BG70" s="549">
        <f>SUMIF(โรคใบร่วงยางพารา!$B$5:$B$72,ทดสอบ!$E70,โรคใบร่วงยางพารา!$F$5:$F$72)</f>
        <v>0</v>
      </c>
      <c r="BH70" s="549">
        <f>SUMIF(โรคราแป้งยางพารา!$B$5:$B$72,ทดสอบ!$E70,โรคราแป้งยางพารา!$F$5:$F$72)</f>
        <v>0</v>
      </c>
      <c r="BI70" s="551">
        <f>SUMIF(โรคเส้นดำยางพารา!$B$5:$B$72,ทดสอบ!$E70,โรคเส้นดำยางพารา!$F$5:$F$72)</f>
        <v>0</v>
      </c>
      <c r="BJ70" s="549">
        <f>SUMIF(โรคหน้ายางแห้ง!$B$5:$B$72,ทดสอบ!$E70,โรคหน้ายางแห้ง!$F$5:$F$72)</f>
        <v>0</v>
      </c>
      <c r="BK70" s="568">
        <f t="shared" si="179"/>
        <v>0</v>
      </c>
      <c r="BL70" s="549">
        <f>SUMIF(โรคราสนิม!$C$5:$C$64,ทดสอบ!$E70,โรคราสนิม!$G$5:$G$64)</f>
        <v>0</v>
      </c>
      <c r="BM70" s="549">
        <f>SUMIF(หนอนกาแฟสีแดง!$C$5:$C$64,ทดสอบ!$E70,หนอนกาแฟสีแดง!$G$5:$G$64)</f>
        <v>0</v>
      </c>
      <c r="BN70" s="549">
        <v>0</v>
      </c>
      <c r="BO70" s="549">
        <f ca="1">SUMIF(หนอนเจาะกิ่งลำต้น!$C$5:$C524,ทดสอบ!$E70,หนอนเจาะกิ่งลำต้น!$G$5:$G$64)</f>
        <v>0</v>
      </c>
      <c r="BP70" s="551">
        <f>SUMIF(มอดเจาะเมล็ดกาแฟ!$C$5:$C$64,ทดสอบ!$E70,มอดเจาะเมล็ดกาแฟ!$G$5:$G$64)</f>
        <v>0</v>
      </c>
      <c r="BQ70" s="549">
        <f>SUMIF('ด้วงหนวดยาว (กาแฟ)'!$C$5:$C$64,ทดสอบ!$E70,'ด้วงหนวดยาว (กาแฟ)'!$G$5:$G$64)</f>
        <v>0</v>
      </c>
      <c r="BR70" s="549">
        <f>SUMIF(มอดเจาะผลกาแฟ!$C$5:$C$64,ทดสอบ!$E70,มอดเจาะผลกาแฟ!$G$5:$G$64)</f>
        <v>0</v>
      </c>
      <c r="BS70" s="570">
        <f t="shared" ca="1" si="180"/>
        <v>0</v>
      </c>
      <c r="BT70" s="549">
        <f>SUMIF(เพลี้ยแป้งมัน!$B$5:$B$59,ทดสอบ!$E70,เพลี้ยแป้งมัน!$H$5:$H$59)</f>
        <v>0</v>
      </c>
      <c r="BU70" s="551">
        <f>SUMIF('โรคใบไหม้ (มัน)'!$B$5:$B$58,ทดสอบ!$E70,'โรคใบไหม้ (มัน)'!$H$5:$H$58)</f>
        <v>0</v>
      </c>
      <c r="BV70" s="549">
        <f>SUMIF(ไรแดง!$B$5:$B$59,ทดสอบ!$E70,ไรแดง!$H$5:$H$59)</f>
        <v>0</v>
      </c>
      <c r="BW70" s="549"/>
      <c r="BX70" s="549"/>
      <c r="BY70" s="549"/>
      <c r="BZ70" s="549"/>
      <c r="CA70" s="549"/>
      <c r="CB70" s="549">
        <f>SUMIF(โรคโคนเน่าหัวเน่า!$B$5:$B$59,ทดสอบ!$E70,โรคโคนเน่าหัวเน่า!$H$5:$H$59)</f>
        <v>0</v>
      </c>
      <c r="CC70" s="549"/>
      <c r="CD70" s="549">
        <f>SUMIF(โรคพุ่มแจ้!$B$5:$B$58,ทดสอบ!$E70,โรคพุ่มแจ้!$H$5:$H$58)</f>
        <v>0</v>
      </c>
      <c r="CE70" s="549">
        <f>SUMIF(โรคใบด่างมันสำปะหลัง!$B$5:$B$59,ทดสอบ!$E70,โรคใบด่างมันสำปะหลัง!$H$5:$H$59)</f>
        <v>0</v>
      </c>
      <c r="CF70" s="563">
        <f t="shared" si="181"/>
        <v>0</v>
      </c>
      <c r="CG70" s="549">
        <f>SUMIF(หนอนกออ้อย!$B$5:$B$48,ทดสอบ!$E70,หนอนกออ้อย!$G$5:$G$48)</f>
        <v>0</v>
      </c>
      <c r="CH70" s="549">
        <f>SUMIF('ด้วงหนวดยาว อ้อย'!$B$5:$B$48,ทดสอบ!$E70,'ด้วงหนวดยาว อ้อย'!$G$5:$G$48)</f>
        <v>0</v>
      </c>
      <c r="CI70" s="549"/>
      <c r="CJ70" s="549"/>
      <c r="CK70" s="549"/>
      <c r="CL70" s="549"/>
      <c r="CM70" s="549"/>
      <c r="CN70" s="549"/>
      <c r="CO70" s="549"/>
      <c r="CP70" s="549"/>
      <c r="CQ70" s="549"/>
      <c r="CR70" s="549"/>
      <c r="CS70" s="549">
        <f>SUMIF('โรคแส้ดำ อ้อย '!$B$5:$B$48,ทดสอบ!$E70,'โรคแส้ดำ อ้อย '!$G$5:$G$48)</f>
        <v>0</v>
      </c>
      <c r="CT70" s="549">
        <f>SUMIF('โรคใบขาว อ้อย'!$B$5:$B$48,ทดสอบ!$E70,'โรคใบขาว อ้อย'!$G$5:$G$48)</f>
        <v>0</v>
      </c>
      <c r="CU70" s="549"/>
      <c r="CV70" s="565">
        <f t="shared" si="182"/>
        <v>0</v>
      </c>
      <c r="CW70" s="549"/>
      <c r="CX70" s="549">
        <f>SUMIF('หนอนกระทู้ข้าวโพดลายจุด (FAW)'!$B$5:$B$54,ทดสอบ!$E70,'หนอนกระทู้ข้าวโพดลายจุด (FAW)'!$F$5:$F$54)</f>
        <v>0</v>
      </c>
      <c r="CY70" s="549">
        <f>SUMIF(โรคฝักเน่า!$C$5:$C$57,ทดสอบ!$E70,โรคฝักเน่า!$G$5:$G$57)</f>
        <v>0</v>
      </c>
      <c r="CZ70" s="549"/>
      <c r="DA70" s="549"/>
      <c r="DB70" s="549"/>
      <c r="DC70" s="549"/>
      <c r="DD70" s="549"/>
      <c r="DE70" s="549"/>
      <c r="DF70" s="572">
        <f t="shared" si="183"/>
        <v>0</v>
      </c>
      <c r="DG70" s="549">
        <f>SUMIF(โรคเหี่ยว!$B$5:$B$65,ทดสอบ!$E70,โรคเหี่ยว!$E$5:$E$65)</f>
        <v>0</v>
      </c>
      <c r="DH70" s="549"/>
      <c r="DI70" s="549"/>
      <c r="DJ70" s="549"/>
      <c r="DK70" s="549"/>
      <c r="DL70" s="574">
        <f t="shared" si="184"/>
        <v>0</v>
      </c>
      <c r="DM70" s="549"/>
      <c r="DN70" s="549"/>
      <c r="DO70" s="549"/>
      <c r="DP70" s="549"/>
      <c r="DQ70" s="549"/>
      <c r="DR70" s="550">
        <f t="shared" si="185"/>
        <v>0</v>
      </c>
      <c r="DS70" s="549"/>
      <c r="DT70" s="549"/>
      <c r="DU70" s="549">
        <f>SUMIF('เพลี้ยไฟ ทุเรียน'!$B$5:$B$81,ทดสอบ!$E70,'เพลี้ยไฟ ทุเรียน'!$F$5:$F$81)</f>
        <v>0</v>
      </c>
      <c r="DV70" s="549">
        <f>SUMIF('เพลี้ยแป้ง ทุเรียน'!$B$5:$B$81,ทดสอบ!$E70,'เพลี้ยแป้ง ทุเรียน'!$F$5:$F$81)</f>
        <v>0</v>
      </c>
      <c r="DW70" s="549">
        <f>SUMIF(เพลี้ยไก่แจ้ทุเรียน!$B$5:$B$81,ทดสอบ!$E70,เพลี้ยไก่แจ้ทุเรียน!$F$5:$F$81)</f>
        <v>0</v>
      </c>
      <c r="DX70" s="549">
        <f>SUMIF(เพลี้ยหอยเกล็ด!$B$5:$B$81,ทดสอบ!$E70,เพลี้ยหอยเกล็ด!$F$5:$F$81)</f>
        <v>0</v>
      </c>
      <c r="DY70" s="549">
        <f>SUMIF(เพลี้ยจั๊กจั่นฝอย!$B$5:$B$81,ทดสอบ!$E70,เพลี้ยจั๊กจั่นฝอย!$F$5:$F$81)</f>
        <v>0</v>
      </c>
      <c r="DZ70" s="549">
        <f>SUMIF(หนอนเจาะเมล็ดทุเรียน!$B$5:$B$81,ทดสอบ!$E70,หนอนเจาะเมล็ดทุเรียน!$F$5:$F$81)</f>
        <v>0</v>
      </c>
      <c r="EA70" s="549">
        <f>SUMIF(ไรแดงทุเรียน!$B$5:$B$81,ทดสอบ!$E70,ไรแดงทุเรียน!$F$5:$F$81)</f>
        <v>0</v>
      </c>
      <c r="EB70" s="549"/>
      <c r="EC70" s="549">
        <f>SUMIF(โรครากเน่าโคนเน่า!$B$5:$B$81,ทดสอบ!$E70,โรครากเน่าโคนเน่า!$F$5:$F$81)</f>
        <v>0</v>
      </c>
      <c r="ED70" s="549">
        <f>SUMIF('โรคราดำ ทุเรียน'!$B$5:$B$81,ทดสอบ!$E70,'โรคราดำ ทุเรียน'!$F$5:$F$81)</f>
        <v>0</v>
      </c>
      <c r="EE70" s="549"/>
      <c r="EF70" s="549">
        <f>SUMIF(โรคผลเน่า!$B$6:$B$82,ทดสอบ!$E70,โรคผลเน่า!$F$6:$F$82)</f>
        <v>0</v>
      </c>
      <c r="EG70" s="549">
        <f>SUMIF(โรคราสีชมพู!$B$5:$B$81,ทดสอบ!$E70,โรคราสีชมพู!$F$5:$F$81)</f>
        <v>0</v>
      </c>
      <c r="EH70" s="549">
        <f>SUMIF(โรคใบติดหรือใบไหม้!$B$5:$B$81,ทดสอบ!$E70,โรคใบติดหรือใบไหม้!$F$5:$F$81)</f>
        <v>0</v>
      </c>
      <c r="EI70" s="549"/>
      <c r="EJ70" s="549">
        <f>SUMIF('โรคใบจุดสาหร่าย (durian)'!$B$5:$B$81,ทดสอบ!$E70,'โรคใบจุดสาหร่าย (durian)'!$F$5:$F$81)</f>
        <v>0</v>
      </c>
      <c r="EK70" s="549">
        <f>SUMIF(มอดเจาะลำต้นทุเรียน!$B$5:$B$81,ทดสอบ!$E70,มอดเจาะลำต้นทุเรียน!$F$5:$F$81)</f>
        <v>0</v>
      </c>
      <c r="EL70" s="549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549">
        <f>SUMIF(หนอนกินใบทุเรียน!$B$5:$B$81,ทดสอบ!$E70,หนอนกินใบทุเรียน!$F$5:$F$81)</f>
        <v>0</v>
      </c>
      <c r="EN70" s="549">
        <f>SUMIF(โรคกิ่งแห้งทุเรียน!$B$5:$B$81,ทดสอบ!$E70,โรคกิ่งแห้งทุเรียน!$F$5:$F$81)</f>
        <v>0</v>
      </c>
      <c r="EO70" s="551">
        <f>SUMIF(โรคแอนแทรกโนสทุเรียน!$B$5:$B$81,ทดสอบ!$E70,โรคแอนแทรกโนสทุเรียน!$F$5:$F$81)</f>
        <v>0</v>
      </c>
      <c r="EP70" s="549">
        <f>SUMIF(หนอนเจาะผล!$B$5:$B$81,ทดสอบ!$E70,หนอนเจาะผล!$F$5:$F$81)</f>
        <v>0</v>
      </c>
      <c r="EQ70" s="563">
        <f t="shared" ca="1" si="186"/>
        <v>0</v>
      </c>
      <c r="ER70" s="549"/>
      <c r="ES70" s="549">
        <f>SUMIF('เพลี้ยไฟ (เงาะ)'!$B$5:$B$76,ทดสอบ!$E70,'เพลี้ยไฟ (เงาะ)'!$F$5:$F$76)</f>
        <v>0</v>
      </c>
      <c r="ET70" s="517">
        <f>SUMIF('เพลี้ยแป้ง (เงาะ)'!$B$5:$B$75,ทดสอบ!$E70,'เพลี้ยแป้ง (เงาะ)'!$F$5:$F$75)</f>
        <v>0</v>
      </c>
      <c r="EU70" s="549">
        <f>SUMIF(หนอนคืบกินใบ!$B$5:$B$75,ทดสอบ!$E70,หนอนคืบกินใบ!$F$5:$F$75)</f>
        <v>0</v>
      </c>
      <c r="EV70" s="549">
        <f>SUMIF('โรคราแป้ง (เงาะ)'!$B$5:$B$75,ทดสอบ!$E70,'โรคราแป้ง (เงาะ)'!$F$5:$F$75)</f>
        <v>0</v>
      </c>
      <c r="EW70" s="549"/>
      <c r="EX70" s="549">
        <f>SUMIF('โรคขอบใบแห้ง (เงาะ)'!$B$5:$B$76,ทดสอบ!$E70,'โรคขอบใบแห้ง (เงาะ)'!$F$5:$F$76)</f>
        <v>0</v>
      </c>
      <c r="EY70" s="549">
        <f>SUMIF(หนอนกินช่อดอก!$B$5:$B$76,ทดสอบ!$E70,หนอนกินช่อดอก!$F$5:$F$76)</f>
        <v>0</v>
      </c>
      <c r="EZ70" s="549">
        <f>SUMIF('โรคใบจุดสาหร่าย(เงาะ)'!$B$5:$B$75,ทดสอบ!$E70,'โรคใบจุดสาหร่าย(เงาะ)'!$F$5:$F$75)</f>
        <v>0</v>
      </c>
      <c r="FA70" s="567">
        <f t="shared" si="187"/>
        <v>0</v>
      </c>
      <c r="FB70" s="549">
        <f>SUMIF('เพลี้ยไฟ (mangosteen)'!$B$5:$B$69,ทดสอบ!$E70,'เพลี้ยไฟ (mangosteen)'!$F$5:$F$69)</f>
        <v>0</v>
      </c>
      <c r="FC70" s="549">
        <f>SUMIF(หนอนชอนใบ!$B$5:$B$69,ทดสอบ!$E70,หนอนชอนใบ!$F$5:$F$69)</f>
        <v>0</v>
      </c>
      <c r="FD70" s="549">
        <f>SUMIF(หนอนกินใบ!$B$5:$B$69,ทดสอบ!$E70,หนอนกินใบ!$F$5:$F$69)</f>
        <v>0</v>
      </c>
      <c r="FE70" s="549">
        <f>SUMIF('ไรแดง(มังคุด)'!$B$5:$B$76,ทดสอบ!$E70,'ไรแดง(มังคุด)'!$F$5:$F$76)</f>
        <v>0</v>
      </c>
      <c r="FF70" s="549">
        <f>SUMIF(โรคแอนแทรคโนส!$B$5:$B$76,ทดสอบ!$E70,โรคแอนแทรคโนส!$F$5:$F$76)</f>
        <v>0</v>
      </c>
      <c r="FG70" s="549">
        <f>SUMIF('โรคใบจุดสาหร่าย (mangosteen)'!$B$5:$B$69,ทดสอบ!$E70,'โรคใบจุดสาหร่าย (mangosteen)'!$F$5:$F$69)</f>
        <v>0</v>
      </c>
      <c r="FH70" s="549">
        <f>SUMIF(โรคใบแห้งและขอบใบแห้ง!$B$5:$B$76,ทดสอบ!$E70,โรคใบแห้งและขอบใบแห้ง!$F$5:$F$76)</f>
        <v>0</v>
      </c>
      <c r="FI70" s="549">
        <f>SUMIF(เพลี้ยแป้ง!$B$5:$B$76,ทดสอบ!$E70,เพลี้ยแป้ง!$F$5:$F$76)</f>
        <v>0</v>
      </c>
      <c r="FJ70" s="549">
        <f>SUMIF('โรคใบจุด (mangosteen)'!$B$5:$B$69,ทดสอบ!$E70,'โรคใบจุด (mangosteen)'!$F$5:$F$69)</f>
        <v>0</v>
      </c>
      <c r="FK70" s="576">
        <f t="shared" si="188"/>
        <v>0</v>
      </c>
      <c r="FL70" s="549">
        <f>SUMIF(โรคพุ่มไม้กวาด!$B$5:$B$79,ทดสอบ!$E70,โรคพุ่มไม้กวาด!$F$5:$F$79)</f>
        <v>0</v>
      </c>
      <c r="FM70" s="549">
        <f>SUMIF('เพลี้ยแป้ง (ลำไย)'!$B$5:$B$76,ทดสอบ!$E70,'เพลี้ยแป้ง (ลำไย)'!$F$5:$F$76)</f>
        <v>0</v>
      </c>
      <c r="FN70" s="549">
        <f>SUMIF('โรคราดำ (ลำไย)'!$B$5:$B$79,ทดสอบ!$E70,'โรคราดำ (ลำไย)'!$F$5:$F$79)</f>
        <v>0</v>
      </c>
      <c r="FO70" s="549">
        <f>SUMIF('หนอนคืบกินใบ (ลำไย)'!$B$5:$B$76,ทดสอบ!$E70,'หนอนคืบกินใบ (ลำไย)'!$F$5:$F$76)</f>
        <v>0</v>
      </c>
      <c r="FP70" s="549">
        <f>SUMIF(ไรกำมะหยี่!$B$5:$B$79,ทดสอบ!$E70,ไรกำมะหยี่!$F$5:$F$79)</f>
        <v>0</v>
      </c>
      <c r="FQ70" s="549">
        <f>SUMIF(หนอนม้วนใบ!$B$5:$B$79,ทดสอบ!$E70,หนอนม้วนใบ!$F$5:$F$79)</f>
        <v>0</v>
      </c>
      <c r="FR70" s="549">
        <f>SUMIF(หนอนเจาะกิ่งและลำต้น!$B$5:$B$80,ทดสอบ!$E70,หนอนเจาะกิ่งและลำต้น!$F$5:$F$80)</f>
        <v>0</v>
      </c>
      <c r="FS70" s="549">
        <f>SUMIF(เพลี้ยไฟลำไย!$B$5:$B$76,ทดสอบ!$E70,เพลี้ยไฟลำไย!$F$5:$F$76)</f>
        <v>0</v>
      </c>
      <c r="FT70" s="549">
        <f>SUMIF(หนอนกินดอกลำไย!$B$5:$B$76,ทดสอบ!$E70,หนอนกินดอกลำไย!$F$5:$F$76)</f>
        <v>0</v>
      </c>
      <c r="FU70" s="549">
        <f>SUMIF(มวนลำไย!$B$5:$B$79,ทดสอบ!$E70,มวนลำไย!$F$5:$F$79)</f>
        <v>0</v>
      </c>
      <c r="FV70" s="578">
        <f t="shared" si="189"/>
        <v>0</v>
      </c>
      <c r="FW70" s="550">
        <f t="shared" ca="1" si="190"/>
        <v>25.5</v>
      </c>
      <c r="FX70" s="353">
        <f t="shared" ca="1" si="100"/>
        <v>25.5</v>
      </c>
      <c r="FY70" s="319">
        <f t="shared" ref="FY70:FY90" ca="1" si="191">FW70-FX70</f>
        <v>0</v>
      </c>
    </row>
    <row r="71" spans="1:181" s="110" customFormat="1" x14ac:dyDescent="0.55000000000000004">
      <c r="A71" s="303">
        <v>0</v>
      </c>
      <c r="B71" s="303">
        <f t="shared" ca="1" si="176"/>
        <v>1</v>
      </c>
      <c r="C71" s="303">
        <f ca="1">IF(B71=1,SUBTOTAL(2,$B$69:B71),"")</f>
        <v>3</v>
      </c>
      <c r="D71" s="279">
        <f t="shared" ca="1" si="147"/>
        <v>3</v>
      </c>
      <c r="E71" s="280" t="s">
        <v>176</v>
      </c>
      <c r="F71" s="295"/>
      <c r="G71" s="295"/>
      <c r="H71" s="295"/>
      <c r="I71" s="295"/>
      <c r="J71" s="292"/>
      <c r="K71" s="549">
        <f>SUMIF(หนอนห่อใบข้าว!$B$5:$B$76,ทดสอบ!$E71,หนอนห่อใบข้าว!$G$5:$G$76)</f>
        <v>0</v>
      </c>
      <c r="L71" s="549">
        <f>SUMIF(เพลี้ยกระโดดหลังขาว!$B$5:$B$76,ทดสอบ!$E71,เพลี้ยกระโดดหลังขาว!$G$5:$G$76)</f>
        <v>0</v>
      </c>
      <c r="M71" s="549">
        <f>SUMIF(โรคไหม้ข้าว!$B$5:$B$76,ทดสอบ!$E71,โรคไหม้ข้าว!$G$5:$G$76)</f>
        <v>0</v>
      </c>
      <c r="N71" s="549">
        <f>SUMIF(แมลงหวี่ขาว!$B$5:$B$76,ทดสอบ!$E71,แมลงหวี่ขาว!$G$5:$G$76)</f>
        <v>0</v>
      </c>
      <c r="O71" s="549">
        <f>SUMIF(เพลี้ยกระโดดสีน้ำตาล!$B$5:$B$77,ทดสอบ!$E71,เพลี้ยกระโดดสีน้ำตาล!$G$5:$G$77)</f>
        <v>0</v>
      </c>
      <c r="P71" s="549">
        <f>SUMIF(แมลงสิง!$B$5:$B$81,ทดสอบ!$E71,แมลงสิง!$G$5:$G$81)</f>
        <v>0</v>
      </c>
      <c r="Q71" s="549">
        <f>SUMIF(เพลี้ยไฟ!$B$5:$B$76,ทดสอบ!$E71,เพลี้ยไฟ!$G$5:$G$76)</f>
        <v>0</v>
      </c>
      <c r="R71" s="549">
        <f>SUMIF(แมลงดำหนาม1!$B$5:$B$81,ทดสอบ!$E71,แมลงดำหนาม1!$G$5:$G$81)</f>
        <v>0</v>
      </c>
      <c r="S71" s="549">
        <f>SUMIF(โรคขอบใบแห้ง!$B$5:$B$78,ทดสอบ!$E71,โรคขอบใบแห้ง!$G$5:$G$78)</f>
        <v>0</v>
      </c>
      <c r="T71" s="549">
        <f>SUMIF(โรคกาบใบแห้ง!$B$5:$B$81,ทดสอบ!$E71,โรคกาบใบแห้ง!$G$5:$G$81)</f>
        <v>0</v>
      </c>
      <c r="U71" s="549">
        <f>SUMIF(โรคใบจุดสีน้ำตาล!$B$5:$B$77,ทดสอบ!$E71,โรคใบจุดสีน้ำตาล!$G$5:$G$77)</f>
        <v>0</v>
      </c>
      <c r="V71" s="549">
        <f>SUMIF(หนอนกระทู้กล้า!$B$5:$B$76,ทดสอบ!$E71,หนอนกระทู้กล้า!$G$5:$G$76)</f>
        <v>0</v>
      </c>
      <c r="W71" s="549">
        <f>SUMIF(โรคใบขีดโปร่งแสง!$B$5:$B$81,ทดสอบ!$E71,โรคใบขีดโปร่งแสง!$G$5:$G$81)</f>
        <v>0</v>
      </c>
      <c r="X71" s="549">
        <f>SUMIF(โรคใบขีดสีน้ำตาล!$B$5:$B$77,ทดสอบ!$E71,โรคใบขีดสีน้ำตาล!$G$5:$G$77)</f>
        <v>0</v>
      </c>
      <c r="Y71" s="549">
        <f>SUMIF(หนอนกัดใบข้าว!$B$5:$B$81,ทดสอบ!$E71,หนอนกัดใบข้าว!$G$5:$G$81)</f>
        <v>0</v>
      </c>
      <c r="Z71" s="549">
        <f>SUMIF(แมลงหล่า!$B$5:$B$81,ทดสอบ!$E71,แมลงหล่า!$G$5:$G$81)</f>
        <v>0</v>
      </c>
      <c r="AA71" s="549">
        <f>SUMIF(แมลงบั่ว!$B$5:$B$77,ทดสอบ!$E71,แมลงบั่ว!$G$5:$G$77)</f>
        <v>0</v>
      </c>
      <c r="AB71" s="549">
        <f>SUMIF(โรคเมล็ดด่าง!$B$5:$B$81,ทดสอบ!$E71,โรคเมล็ดด่าง!$G$5:$G$81)</f>
        <v>0</v>
      </c>
      <c r="AC71" s="549">
        <f>SUMIF(ด้วงดำ!$B$5:$B$81,ทดสอบ!$E71,ด้วงดำ!$G$5:$G$81)</f>
        <v>0</v>
      </c>
      <c r="AD71" s="549">
        <f>SUMIF(ตั๊กแตนหนวดสั้น!$B$5:$B$81,ทดสอบ!$E71,ตั๊กแตนหนวดสั้น!$G$5:$G$81)</f>
        <v>0</v>
      </c>
      <c r="AE71" s="549">
        <f>SUMIF(หนอนกอข้าว!$B$5:$B$77,ทดสอบ!$E71,หนอนกอข้าว!$G$5:$G$77)</f>
        <v>0</v>
      </c>
      <c r="AF71" s="549">
        <f>SUMIF(หนอนกระทู้ข้าว!$B$5:$B$81,ทดสอบ!$E71,หนอนกระทู้ข้าว!$G$5:$G$81)</f>
        <v>0</v>
      </c>
      <c r="AG71" s="549">
        <f>SUMIF(โรคกาบใบเน่า!$B$5:$B$81,ทดสอบ!$E71,โรคกาบใบเน่า!$G$5:$G$81)</f>
        <v>0</v>
      </c>
      <c r="AH71" s="549">
        <f>SUMIF(เพลี้ยจั๊กจั่นสีเขียว!$B$5:$B$80,ทดสอบ!$E71,เพลี้ยจั๊กจั่นสีเขียว!$G$5:$G$80)</f>
        <v>0</v>
      </c>
      <c r="AI71" s="549">
        <f>SUMIF(หอยเชอรี่!$B$5:$B$81,ทดสอบ!$E71,หอยเชอรี่!$G$5:$G$81)</f>
        <v>0</v>
      </c>
      <c r="AJ71" s="549">
        <f>SUMIF(โรคใบสีส้ม!$B$5:$B$77,ทดสอบ!$E71,โรคใบสีส้ม!$G$5:$G$77)</f>
        <v>0</v>
      </c>
      <c r="AK71" s="563">
        <f t="shared" si="177"/>
        <v>0</v>
      </c>
      <c r="AL71" s="549">
        <f>SUMIF(หนอนหัวดำ!$B$6:$B$75,ทดสอบ!$E71,หนอนหัวดำ!$M$6:$M$75)</f>
        <v>27957.75</v>
      </c>
      <c r="AM71" s="517">
        <f>SUMIF(แมลงดำหนาม!$B$6:$B$75,ทดสอบ!$E71,แมลงดำหนาม!$M$6:$M$75)</f>
        <v>3669</v>
      </c>
      <c r="AN71" s="549">
        <f>SUMIF('ด้วงแรด มะพร้าว'!$B$6:$B$75,ทดสอบ!$E71,'ด้วงแรด มะพร้าว'!$I$6:$I$75)</f>
        <v>2799</v>
      </c>
      <c r="AO71" s="549">
        <f>SUMIF(ด้วงงวง!$B$6:$B$75,ทดสอบ!$E71,ด้วงงวง!$I$6:$I$75)</f>
        <v>123</v>
      </c>
      <c r="AP71" s="549">
        <f>SUMIF(ไรสี่ขามะพร้าว!$B$6:$B$75,ทดสอบ!$E71,ไรสี่ขามะพร้าว!$I$6:$I$75)</f>
        <v>3</v>
      </c>
      <c r="AQ71" s="549">
        <f>SUMIF(หนอนพาราซา!$C$6:$C$67,ทดสอบ!$E71,หนอนพาราซา!$J$6:$J$67)</f>
        <v>0</v>
      </c>
      <c r="AR71" s="549">
        <f>SUMIF(หนอนกินใบมะพร้าว!$C$6:$C$67,ทดสอบ!$E71,หนอนกินใบมะพร้าว!$J$6:$J$67)</f>
        <v>0</v>
      </c>
      <c r="AS71" s="565">
        <f t="shared" si="86"/>
        <v>34551.75</v>
      </c>
      <c r="AT71" s="549">
        <f>SUMIF('ด้วงแรด ปาล์ม'!$B$5:$B$73,ทดสอบ!$E71,'ด้วงแรด ปาล์ม'!$F$5:$F$73)</f>
        <v>0</v>
      </c>
      <c r="AU71" s="549">
        <f>SUMIF(หนอนปลอกเล็ก!$B$5:$B$73,ทดสอบ!$E71,หนอนปลอกเล็ก!$F$5:$F$73)</f>
        <v>0</v>
      </c>
      <c r="AV71" s="549">
        <f>SUMIF(ด้วงกุหลาบ!$B$5:$B$73,ทดสอบ!$E71,ด้วงกุหลาบ!$F$5:$F$73)</f>
        <v>0</v>
      </c>
      <c r="AW71" s="549">
        <f>SUMIF(โรคทะลายเน่า!$B$5:$B$73,ทดสอบ!$E71,โรคทะลายเน่า!$F$5:$F$73)</f>
        <v>0</v>
      </c>
      <c r="AX71" s="549">
        <f>SUMIF(โรคลำต้นเน่า!$B$5:$B$73,ทดสอบ!$E71,โรคลำต้นเน่า!$F$5:$F$73)</f>
        <v>19</v>
      </c>
      <c r="AY71" s="549">
        <f>SUMIF('โรคใบจุด ปาล์ม'!$B$5:$B$73,ทดสอบ!$E71,'โรคใบจุด ปาล์ม'!$F$5:$F$73)</f>
        <v>0</v>
      </c>
      <c r="AZ71" s="549">
        <f>SUMIF(โรคก้านทางใบเน่า!$C$5:$C$71,ทดสอบ!$E71,โรคก้านทางใบเน่า!$G$5:$G$71)</f>
        <v>0</v>
      </c>
      <c r="BA71" s="549">
        <f>SUMIF(หนอนหน้าแมว!$B$5:$B$73,ทดสอบ!$E71,หนอนหน้าแมว!$F$5:$F$73)</f>
        <v>0</v>
      </c>
      <c r="BB71" s="551">
        <f>SUMIF('หนอนหัวดำ ปาล์ม'!$B$5:$B$73,ทดสอบ!$E71,'หนอนหัวดำ ปาล์ม'!$F$5:$F$73)</f>
        <v>0</v>
      </c>
      <c r="BC71" s="549">
        <f>SUMIF('โรคใบจุดสาหร่าย ปาล์ม'!$B$5:$B$73,ทดสอบ!$E71,'โรคใบจุดสาหร่าย ปาล์ม'!$F$5:$F$73)</f>
        <v>0</v>
      </c>
      <c r="BD71" s="567">
        <f t="shared" si="178"/>
        <v>19</v>
      </c>
      <c r="BE71" s="549">
        <f>SUMIF(โรครากขาว!$B$5:$B$72,ทดสอบ!$E71,โรครากขาว!$F$5:$F$72)</f>
        <v>0</v>
      </c>
      <c r="BF71" s="549">
        <f>SUMIF(โรคใบร่วงยางพาราชนิดใหม่!$B$5:$B$72,ทดสอบ!$E71,โรคใบร่วงยางพาราชนิดใหม่!$F$5:$F$72)</f>
        <v>0</v>
      </c>
      <c r="BG71" s="549">
        <f>SUMIF(โรคใบร่วงยางพารา!$B$5:$B$72,ทดสอบ!$E71,โรคใบร่วงยางพารา!$F$5:$F$72)</f>
        <v>0</v>
      </c>
      <c r="BH71" s="549">
        <f>SUMIF(โรคราแป้งยางพารา!$B$5:$B$72,ทดสอบ!$E71,โรคราแป้งยางพารา!$F$5:$F$72)</f>
        <v>0</v>
      </c>
      <c r="BI71" s="551">
        <f>SUMIF(โรคเส้นดำยางพารา!$B$5:$B$72,ทดสอบ!$E71,โรคเส้นดำยางพารา!$F$5:$F$72)</f>
        <v>0</v>
      </c>
      <c r="BJ71" s="549">
        <f>SUMIF(โรคหน้ายางแห้ง!$B$5:$B$72,ทดสอบ!$E71,โรคหน้ายางแห้ง!$F$5:$F$72)</f>
        <v>0</v>
      </c>
      <c r="BK71" s="568">
        <f t="shared" si="179"/>
        <v>0</v>
      </c>
      <c r="BL71" s="549">
        <f>SUMIF(โรคราสนิม!$C$5:$C$64,ทดสอบ!$E71,โรคราสนิม!$G$5:$G$64)</f>
        <v>0</v>
      </c>
      <c r="BM71" s="549">
        <f>SUMIF(หนอนกาแฟสีแดง!$C$5:$C$64,ทดสอบ!$E71,หนอนกาแฟสีแดง!$G$5:$G$64)</f>
        <v>0</v>
      </c>
      <c r="BN71" s="549">
        <v>0</v>
      </c>
      <c r="BO71" s="549">
        <f ca="1">SUMIF(หนอนเจาะกิ่งลำต้น!$C$5:$C525,ทดสอบ!$E71,หนอนเจาะกิ่งลำต้น!$G$5:$G$64)</f>
        <v>0</v>
      </c>
      <c r="BP71" s="551">
        <f>SUMIF(มอดเจาะเมล็ดกาแฟ!$C$5:$C$64,ทดสอบ!$E71,มอดเจาะเมล็ดกาแฟ!$G$5:$G$64)</f>
        <v>0</v>
      </c>
      <c r="BQ71" s="549">
        <f>SUMIF('ด้วงหนวดยาว (กาแฟ)'!$C$5:$C$64,ทดสอบ!$E71,'ด้วงหนวดยาว (กาแฟ)'!$G$5:$G$64)</f>
        <v>0</v>
      </c>
      <c r="BR71" s="549">
        <f>SUMIF(มอดเจาะผลกาแฟ!$C$5:$C$64,ทดสอบ!$E71,มอดเจาะผลกาแฟ!$G$5:$G$64)</f>
        <v>0</v>
      </c>
      <c r="BS71" s="570">
        <f t="shared" ca="1" si="180"/>
        <v>0</v>
      </c>
      <c r="BT71" s="549">
        <f>SUMIF(เพลี้ยแป้งมัน!$B$5:$B$59,ทดสอบ!$E71,เพลี้ยแป้งมัน!$H$5:$H$59)</f>
        <v>0</v>
      </c>
      <c r="BU71" s="551">
        <f>SUMIF('โรคใบไหม้ (มัน)'!$B$5:$B$58,ทดสอบ!$E71,'โรคใบไหม้ (มัน)'!$H$5:$H$58)</f>
        <v>0</v>
      </c>
      <c r="BV71" s="549">
        <f>SUMIF(ไรแดง!$B$5:$B$59,ทดสอบ!$E71,ไรแดง!$H$5:$H$59)</f>
        <v>0</v>
      </c>
      <c r="BW71" s="549"/>
      <c r="BX71" s="549"/>
      <c r="BY71" s="549"/>
      <c r="BZ71" s="549"/>
      <c r="CA71" s="549"/>
      <c r="CB71" s="549">
        <f>SUMIF(โรคโคนเน่าหัวเน่า!$B$5:$B$59,ทดสอบ!$E71,โรคโคนเน่าหัวเน่า!$H$5:$H$59)</f>
        <v>0</v>
      </c>
      <c r="CC71" s="549"/>
      <c r="CD71" s="549">
        <f>SUMIF(โรคพุ่มแจ้!$B$5:$B$58,ทดสอบ!$E71,โรคพุ่มแจ้!$H$5:$H$58)</f>
        <v>0</v>
      </c>
      <c r="CE71" s="549">
        <f>SUMIF(โรคใบด่างมันสำปะหลัง!$B$5:$B$59,ทดสอบ!$E71,โรคใบด่างมันสำปะหลัง!$H$5:$H$59)</f>
        <v>0</v>
      </c>
      <c r="CF71" s="563">
        <f t="shared" si="181"/>
        <v>0</v>
      </c>
      <c r="CG71" s="549">
        <f>SUMIF(หนอนกออ้อย!$B$5:$B$48,ทดสอบ!$E71,หนอนกออ้อย!$G$5:$G$48)</f>
        <v>0</v>
      </c>
      <c r="CH71" s="549">
        <f>SUMIF('ด้วงหนวดยาว อ้อย'!$B$5:$B$48,ทดสอบ!$E71,'ด้วงหนวดยาว อ้อย'!$G$5:$G$48)</f>
        <v>0</v>
      </c>
      <c r="CI71" s="549"/>
      <c r="CJ71" s="549"/>
      <c r="CK71" s="549"/>
      <c r="CL71" s="549"/>
      <c r="CM71" s="549"/>
      <c r="CN71" s="549"/>
      <c r="CO71" s="549"/>
      <c r="CP71" s="549"/>
      <c r="CQ71" s="549"/>
      <c r="CR71" s="549"/>
      <c r="CS71" s="549">
        <f>SUMIF('โรคแส้ดำ อ้อย '!$B$5:$B$48,ทดสอบ!$E71,'โรคแส้ดำ อ้อย '!$G$5:$G$48)</f>
        <v>0</v>
      </c>
      <c r="CT71" s="549">
        <f>SUMIF('โรคใบขาว อ้อย'!$B$5:$B$48,ทดสอบ!$E71,'โรคใบขาว อ้อย'!$G$5:$G$48)</f>
        <v>0</v>
      </c>
      <c r="CU71" s="549"/>
      <c r="CV71" s="565">
        <f t="shared" si="182"/>
        <v>0</v>
      </c>
      <c r="CW71" s="549"/>
      <c r="CX71" s="549">
        <f>SUMIF('หนอนกระทู้ข้าวโพดลายจุด (FAW)'!$B$5:$B$54,ทดสอบ!$E71,'หนอนกระทู้ข้าวโพดลายจุด (FAW)'!$F$5:$F$54)</f>
        <v>0</v>
      </c>
      <c r="CY71" s="549">
        <f>SUMIF(โรคฝักเน่า!$C$5:$C$57,ทดสอบ!$E71,โรคฝักเน่า!$G$5:$G$57)</f>
        <v>0</v>
      </c>
      <c r="CZ71" s="549"/>
      <c r="DA71" s="549"/>
      <c r="DB71" s="549"/>
      <c r="DC71" s="549"/>
      <c r="DD71" s="549"/>
      <c r="DE71" s="549"/>
      <c r="DF71" s="572">
        <f t="shared" si="183"/>
        <v>0</v>
      </c>
      <c r="DG71" s="549">
        <f>SUMIF(โรคเหี่ยว!$B$5:$B$65,ทดสอบ!$E71,โรคเหี่ยว!$E$5:$E$65)</f>
        <v>271.85000000000002</v>
      </c>
      <c r="DH71" s="549"/>
      <c r="DI71" s="549"/>
      <c r="DJ71" s="549"/>
      <c r="DK71" s="549"/>
      <c r="DL71" s="574">
        <f t="shared" si="184"/>
        <v>271.85000000000002</v>
      </c>
      <c r="DM71" s="549"/>
      <c r="DN71" s="549"/>
      <c r="DO71" s="549"/>
      <c r="DP71" s="549"/>
      <c r="DQ71" s="549"/>
      <c r="DR71" s="550">
        <f t="shared" si="185"/>
        <v>0</v>
      </c>
      <c r="DS71" s="549"/>
      <c r="DT71" s="549"/>
      <c r="DU71" s="549">
        <f>SUMIF('เพลี้ยไฟ ทุเรียน'!$B$5:$B$81,ทดสอบ!$E71,'เพลี้ยไฟ ทุเรียน'!$F$5:$F$81)</f>
        <v>0</v>
      </c>
      <c r="DV71" s="549">
        <f>SUMIF('เพลี้ยแป้ง ทุเรียน'!$B$5:$B$81,ทดสอบ!$E71,'เพลี้ยแป้ง ทุเรียน'!$F$5:$F$81)</f>
        <v>0</v>
      </c>
      <c r="DW71" s="549">
        <f>SUMIF(เพลี้ยไก่แจ้ทุเรียน!$B$5:$B$81,ทดสอบ!$E71,เพลี้ยไก่แจ้ทุเรียน!$F$5:$F$81)</f>
        <v>0</v>
      </c>
      <c r="DX71" s="549">
        <f>SUMIF(เพลี้ยหอยเกล็ด!$B$5:$B$81,ทดสอบ!$E71,เพลี้ยหอยเกล็ด!$F$5:$F$81)</f>
        <v>0</v>
      </c>
      <c r="DY71" s="549">
        <f>SUMIF(เพลี้ยจั๊กจั่นฝอย!$B$5:$B$81,ทดสอบ!$E71,เพลี้ยจั๊กจั่นฝอย!$F$5:$F$81)</f>
        <v>0</v>
      </c>
      <c r="DZ71" s="549">
        <f>SUMIF(หนอนเจาะเมล็ดทุเรียน!$B$5:$B$81,ทดสอบ!$E71,หนอนเจาะเมล็ดทุเรียน!$F$5:$F$81)</f>
        <v>0</v>
      </c>
      <c r="EA71" s="549">
        <f>SUMIF(ไรแดงทุเรียน!$B$5:$B$81,ทดสอบ!$E71,ไรแดงทุเรียน!$F$5:$F$81)</f>
        <v>0</v>
      </c>
      <c r="EB71" s="549"/>
      <c r="EC71" s="549">
        <f>SUMIF(โรครากเน่าโคนเน่า!$B$5:$B$81,ทดสอบ!$E71,โรครากเน่าโคนเน่า!$F$5:$F$81)</f>
        <v>8</v>
      </c>
      <c r="ED71" s="549">
        <f>SUMIF('โรคราดำ ทุเรียน'!$B$5:$B$81,ทดสอบ!$E71,'โรคราดำ ทุเรียน'!$F$5:$F$81)</f>
        <v>0</v>
      </c>
      <c r="EE71" s="549"/>
      <c r="EF71" s="549">
        <f>SUMIF(โรคผลเน่า!$B$6:$B$82,ทดสอบ!$E71,โรคผลเน่า!$F$6:$F$82)</f>
        <v>0</v>
      </c>
      <c r="EG71" s="549">
        <f>SUMIF(โรคราสีชมพู!$B$5:$B$81,ทดสอบ!$E71,โรคราสีชมพู!$F$5:$F$81)</f>
        <v>0</v>
      </c>
      <c r="EH71" s="549">
        <f>SUMIF(โรคใบติดหรือใบไหม้!$B$5:$B$81,ทดสอบ!$E71,โรคใบติดหรือใบไหม้!$F$5:$F$81)</f>
        <v>0</v>
      </c>
      <c r="EI71" s="549"/>
      <c r="EJ71" s="549">
        <f>SUMIF('โรคใบจุดสาหร่าย (durian)'!$B$5:$B$81,ทดสอบ!$E71,'โรคใบจุดสาหร่าย (durian)'!$F$5:$F$81)</f>
        <v>0</v>
      </c>
      <c r="EK71" s="549">
        <f>SUMIF(มอดเจาะลำต้นทุเรียน!$B$5:$B$81,ทดสอบ!$E71,มอดเจาะลำต้นทุเรียน!$F$5:$F$81)</f>
        <v>0</v>
      </c>
      <c r="EL71" s="549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549">
        <f>SUMIF(หนอนกินใบทุเรียน!$B$5:$B$81,ทดสอบ!$E71,หนอนกินใบทุเรียน!$F$5:$F$81)</f>
        <v>0</v>
      </c>
      <c r="EN71" s="549">
        <f>SUMIF(โรคกิ่งแห้งทุเรียน!$B$5:$B$81,ทดสอบ!$E71,โรคกิ่งแห้งทุเรียน!$F$5:$F$81)</f>
        <v>0</v>
      </c>
      <c r="EO71" s="551">
        <f>SUMIF(โรคแอนแทรกโนสทุเรียน!$B$5:$B$81,ทดสอบ!$E71,โรคแอนแทรกโนสทุเรียน!$F$5:$F$81)</f>
        <v>0</v>
      </c>
      <c r="EP71" s="549">
        <f>SUMIF(หนอนเจาะผล!$B$5:$B$81,ทดสอบ!$E71,หนอนเจาะผล!$F$5:$F$81)</f>
        <v>0</v>
      </c>
      <c r="EQ71" s="563">
        <f t="shared" ca="1" si="186"/>
        <v>8</v>
      </c>
      <c r="ER71" s="549"/>
      <c r="ES71" s="549">
        <f>SUMIF('เพลี้ยไฟ (เงาะ)'!$B$5:$B$76,ทดสอบ!$E71,'เพลี้ยไฟ (เงาะ)'!$F$5:$F$76)</f>
        <v>0</v>
      </c>
      <c r="ET71" s="517">
        <f>SUMIF('เพลี้ยแป้ง (เงาะ)'!$B$5:$B$75,ทดสอบ!$E71,'เพลี้ยแป้ง (เงาะ)'!$F$5:$F$75)</f>
        <v>0</v>
      </c>
      <c r="EU71" s="549">
        <f>SUMIF(หนอนคืบกินใบ!$B$5:$B$75,ทดสอบ!$E71,หนอนคืบกินใบ!$F$5:$F$75)</f>
        <v>0</v>
      </c>
      <c r="EV71" s="549">
        <f>SUMIF('โรคราแป้ง (เงาะ)'!$B$5:$B$75,ทดสอบ!$E71,'โรคราแป้ง (เงาะ)'!$F$5:$F$75)</f>
        <v>0</v>
      </c>
      <c r="EW71" s="549"/>
      <c r="EX71" s="549">
        <f>SUMIF('โรคขอบใบแห้ง (เงาะ)'!$B$5:$B$76,ทดสอบ!$E71,'โรคขอบใบแห้ง (เงาะ)'!$F$5:$F$76)</f>
        <v>0</v>
      </c>
      <c r="EY71" s="549">
        <f>SUMIF(หนอนกินช่อดอก!$B$5:$B$76,ทดสอบ!$E71,หนอนกินช่อดอก!$F$5:$F$76)</f>
        <v>0</v>
      </c>
      <c r="EZ71" s="549">
        <f>SUMIF('โรคใบจุดสาหร่าย(เงาะ)'!$B$5:$B$75,ทดสอบ!$E71,'โรคใบจุดสาหร่าย(เงาะ)'!$F$5:$F$75)</f>
        <v>0</v>
      </c>
      <c r="FA71" s="567">
        <f t="shared" si="187"/>
        <v>0</v>
      </c>
      <c r="FB71" s="549">
        <f>SUMIF('เพลี้ยไฟ (mangosteen)'!$B$5:$B$69,ทดสอบ!$E71,'เพลี้ยไฟ (mangosteen)'!$F$5:$F$69)</f>
        <v>0</v>
      </c>
      <c r="FC71" s="549">
        <f>SUMIF(หนอนชอนใบ!$B$5:$B$69,ทดสอบ!$E71,หนอนชอนใบ!$F$5:$F$69)</f>
        <v>0</v>
      </c>
      <c r="FD71" s="549">
        <f>SUMIF(หนอนกินใบ!$B$5:$B$69,ทดสอบ!$E71,หนอนกินใบ!$F$5:$F$69)</f>
        <v>0</v>
      </c>
      <c r="FE71" s="549">
        <f>SUMIF('ไรแดง(มังคุด)'!$B$5:$B$76,ทดสอบ!$E71,'ไรแดง(มังคุด)'!$F$5:$F$76)</f>
        <v>0</v>
      </c>
      <c r="FF71" s="549">
        <f>SUMIF(โรคแอนแทรคโนส!$B$5:$B$76,ทดสอบ!$E71,โรคแอนแทรคโนส!$F$5:$F$76)</f>
        <v>0</v>
      </c>
      <c r="FG71" s="549">
        <f>SUMIF('โรคใบจุดสาหร่าย (mangosteen)'!$B$5:$B$69,ทดสอบ!$E71,'โรคใบจุดสาหร่าย (mangosteen)'!$F$5:$F$69)</f>
        <v>0</v>
      </c>
      <c r="FH71" s="549">
        <f>SUMIF(โรคใบแห้งและขอบใบแห้ง!$B$5:$B$76,ทดสอบ!$E71,โรคใบแห้งและขอบใบแห้ง!$F$5:$F$76)</f>
        <v>0</v>
      </c>
      <c r="FI71" s="549">
        <f>SUMIF(เพลี้ยแป้ง!$B$5:$B$76,ทดสอบ!$E71,เพลี้ยแป้ง!$F$5:$F$76)</f>
        <v>0</v>
      </c>
      <c r="FJ71" s="549">
        <f>SUMIF('โรคใบจุด (mangosteen)'!$B$5:$B$69,ทดสอบ!$E71,'โรคใบจุด (mangosteen)'!$F$5:$F$69)</f>
        <v>0</v>
      </c>
      <c r="FK71" s="576">
        <f t="shared" si="188"/>
        <v>0</v>
      </c>
      <c r="FL71" s="549">
        <f>SUMIF(โรคพุ่มไม้กวาด!$B$5:$B$79,ทดสอบ!$E71,โรคพุ่มไม้กวาด!$F$5:$F$79)</f>
        <v>0</v>
      </c>
      <c r="FM71" s="549">
        <f>SUMIF('เพลี้ยแป้ง (ลำไย)'!$B$5:$B$76,ทดสอบ!$E71,'เพลี้ยแป้ง (ลำไย)'!$F$5:$F$76)</f>
        <v>0</v>
      </c>
      <c r="FN71" s="549">
        <f>SUMIF('โรคราดำ (ลำไย)'!$B$5:$B$79,ทดสอบ!$E71,'โรคราดำ (ลำไย)'!$F$5:$F$79)</f>
        <v>0</v>
      </c>
      <c r="FO71" s="549">
        <f>SUMIF('หนอนคืบกินใบ (ลำไย)'!$B$5:$B$76,ทดสอบ!$E71,'หนอนคืบกินใบ (ลำไย)'!$F$5:$F$76)</f>
        <v>0</v>
      </c>
      <c r="FP71" s="549">
        <f>SUMIF(ไรกำมะหยี่!$B$5:$B$79,ทดสอบ!$E71,ไรกำมะหยี่!$F$5:$F$79)</f>
        <v>0</v>
      </c>
      <c r="FQ71" s="549">
        <f>SUMIF(หนอนม้วนใบ!$B$5:$B$79,ทดสอบ!$E71,หนอนม้วนใบ!$F$5:$F$79)</f>
        <v>0</v>
      </c>
      <c r="FR71" s="549">
        <f>SUMIF(หนอนเจาะกิ่งและลำต้น!$B$5:$B$80,ทดสอบ!$E71,หนอนเจาะกิ่งและลำต้น!$F$5:$F$80)</f>
        <v>0</v>
      </c>
      <c r="FS71" s="549">
        <f>SUMIF(เพลี้ยไฟลำไย!$B$5:$B$76,ทดสอบ!$E71,เพลี้ยไฟลำไย!$F$5:$F$76)</f>
        <v>0</v>
      </c>
      <c r="FT71" s="549">
        <f>SUMIF(หนอนกินดอกลำไย!$B$5:$B$76,ทดสอบ!$E71,หนอนกินดอกลำไย!$F$5:$F$76)</f>
        <v>0</v>
      </c>
      <c r="FU71" s="549">
        <f>SUMIF(มวนลำไย!$B$5:$B$79,ทดสอบ!$E71,มวนลำไย!$F$5:$F$79)</f>
        <v>0</v>
      </c>
      <c r="FV71" s="578">
        <f t="shared" si="189"/>
        <v>0</v>
      </c>
      <c r="FW71" s="550">
        <f t="shared" ca="1" si="190"/>
        <v>34850.6</v>
      </c>
      <c r="FX71" s="353">
        <f t="shared" ref="FX71:FX91" ca="1" si="192">FV71+FK71+FA71+EQ71+DR71+DL71+DF71+CV71+CF71+BS71+BK71+BD71+AS71+AK71</f>
        <v>34850.6</v>
      </c>
      <c r="FY71" s="319">
        <f t="shared" ca="1" si="191"/>
        <v>0</v>
      </c>
    </row>
    <row r="72" spans="1:181" s="110" customFormat="1" x14ac:dyDescent="0.55000000000000004">
      <c r="A72" s="303">
        <v>0</v>
      </c>
      <c r="B72" s="303">
        <f t="shared" ca="1" si="176"/>
        <v>1</v>
      </c>
      <c r="C72" s="303">
        <f ca="1">IF(B72=1,SUBTOTAL(2,$B$69:B72),"")</f>
        <v>4</v>
      </c>
      <c r="D72" s="279">
        <f t="shared" ca="1" si="147"/>
        <v>4</v>
      </c>
      <c r="E72" s="280" t="s">
        <v>177</v>
      </c>
      <c r="F72" s="295"/>
      <c r="G72" s="295"/>
      <c r="H72" s="295"/>
      <c r="I72" s="295"/>
      <c r="J72" s="292"/>
      <c r="K72" s="549">
        <f>SUMIF(หนอนห่อใบข้าว!$B$5:$B$76,ทดสอบ!$E72,หนอนห่อใบข้าว!$G$5:$G$76)</f>
        <v>0</v>
      </c>
      <c r="L72" s="549">
        <f>SUMIF(เพลี้ยกระโดดหลังขาว!$B$5:$B$76,ทดสอบ!$E72,เพลี้ยกระโดดหลังขาว!$G$5:$G$76)</f>
        <v>0</v>
      </c>
      <c r="M72" s="549">
        <f>SUMIF(โรคไหม้ข้าว!$B$5:$B$76,ทดสอบ!$E72,โรคไหม้ข้าว!$G$5:$G$76)</f>
        <v>0</v>
      </c>
      <c r="N72" s="549">
        <f>SUMIF(แมลงหวี่ขาว!$B$5:$B$76,ทดสอบ!$E72,แมลงหวี่ขาว!$G$5:$G$76)</f>
        <v>0</v>
      </c>
      <c r="O72" s="549">
        <f>SUMIF(เพลี้ยกระโดดสีน้ำตาล!$B$5:$B$77,ทดสอบ!$E72,เพลี้ยกระโดดสีน้ำตาล!$G$5:$G$77)</f>
        <v>0</v>
      </c>
      <c r="P72" s="549">
        <f>SUMIF(แมลงสิง!$B$5:$B$81,ทดสอบ!$E72,แมลงสิง!$G$5:$G$81)</f>
        <v>0</v>
      </c>
      <c r="Q72" s="549">
        <f>SUMIF(เพลี้ยไฟ!$B$5:$B$76,ทดสอบ!$E72,เพลี้ยไฟ!$G$5:$G$76)</f>
        <v>0</v>
      </c>
      <c r="R72" s="549">
        <f>SUMIF(แมลงดำหนาม1!$B$5:$B$81,ทดสอบ!$E72,แมลงดำหนาม1!$G$5:$G$81)</f>
        <v>0</v>
      </c>
      <c r="S72" s="549">
        <f>SUMIF(โรคขอบใบแห้ง!$B$5:$B$78,ทดสอบ!$E72,โรคขอบใบแห้ง!$G$5:$G$78)</f>
        <v>0</v>
      </c>
      <c r="T72" s="549">
        <f>SUMIF(โรคกาบใบแห้ง!$B$5:$B$81,ทดสอบ!$E72,โรคกาบใบแห้ง!$G$5:$G$81)</f>
        <v>0</v>
      </c>
      <c r="U72" s="549">
        <f>SUMIF(โรคใบจุดสีน้ำตาล!$B$5:$B$77,ทดสอบ!$E72,โรคใบจุดสีน้ำตาล!$G$5:$G$77)</f>
        <v>0</v>
      </c>
      <c r="V72" s="549">
        <f>SUMIF(หนอนกระทู้กล้า!$B$5:$B$76,ทดสอบ!$E72,หนอนกระทู้กล้า!$G$5:$G$76)</f>
        <v>0</v>
      </c>
      <c r="W72" s="549">
        <f>SUMIF(โรคใบขีดโปร่งแสง!$B$5:$B$81,ทดสอบ!$E72,โรคใบขีดโปร่งแสง!$G$5:$G$81)</f>
        <v>0</v>
      </c>
      <c r="X72" s="549">
        <f>SUMIF(โรคใบขีดสีน้ำตาล!$B$5:$B$77,ทดสอบ!$E72,โรคใบขีดสีน้ำตาล!$G$5:$G$77)</f>
        <v>0</v>
      </c>
      <c r="Y72" s="549">
        <f>SUMIF(หนอนกัดใบข้าว!$B$5:$B$81,ทดสอบ!$E72,หนอนกัดใบข้าว!$G$5:$G$81)</f>
        <v>0</v>
      </c>
      <c r="Z72" s="549">
        <f>SUMIF(แมลงหล่า!$B$5:$B$81,ทดสอบ!$E72,แมลงหล่า!$G$5:$G$81)</f>
        <v>0</v>
      </c>
      <c r="AA72" s="549">
        <f>SUMIF(แมลงบั่ว!$B$5:$B$77,ทดสอบ!$E72,แมลงบั่ว!$G$5:$G$77)</f>
        <v>0</v>
      </c>
      <c r="AB72" s="549">
        <f>SUMIF(โรคเมล็ดด่าง!$B$5:$B$81,ทดสอบ!$E72,โรคเมล็ดด่าง!$G$5:$G$81)</f>
        <v>0</v>
      </c>
      <c r="AC72" s="549">
        <f>SUMIF(ด้วงดำ!$B$5:$B$81,ทดสอบ!$E72,ด้วงดำ!$G$5:$G$81)</f>
        <v>0</v>
      </c>
      <c r="AD72" s="549">
        <f>SUMIF(ตั๊กแตนหนวดสั้น!$B$5:$B$81,ทดสอบ!$E72,ตั๊กแตนหนวดสั้น!$G$5:$G$81)</f>
        <v>0</v>
      </c>
      <c r="AE72" s="549">
        <f>SUMIF(หนอนกอข้าว!$B$5:$B$77,ทดสอบ!$E72,หนอนกอข้าว!$G$5:$G$77)</f>
        <v>0</v>
      </c>
      <c r="AF72" s="549">
        <f>SUMIF(หนอนกระทู้ข้าว!$B$5:$B$81,ทดสอบ!$E72,หนอนกระทู้ข้าว!$G$5:$G$81)</f>
        <v>0</v>
      </c>
      <c r="AG72" s="549">
        <f>SUMIF(โรคกาบใบเน่า!$B$5:$B$81,ทดสอบ!$E72,โรคกาบใบเน่า!$G$5:$G$81)</f>
        <v>0</v>
      </c>
      <c r="AH72" s="549">
        <f>SUMIF(เพลี้ยจั๊กจั่นสีเขียว!$B$5:$B$80,ทดสอบ!$E72,เพลี้ยจั๊กจั่นสีเขียว!$G$5:$G$80)</f>
        <v>0</v>
      </c>
      <c r="AI72" s="549">
        <f>SUMIF(หอยเชอรี่!$B$5:$B$81,ทดสอบ!$E72,หอยเชอรี่!$G$5:$G$81)</f>
        <v>0</v>
      </c>
      <c r="AJ72" s="549">
        <f>SUMIF(โรคใบสีส้ม!$B$5:$B$77,ทดสอบ!$E72,โรคใบสีส้ม!$G$5:$G$77)</f>
        <v>0</v>
      </c>
      <c r="AK72" s="563">
        <f t="shared" si="177"/>
        <v>0</v>
      </c>
      <c r="AL72" s="549">
        <f>SUMIF(หนอนหัวดำ!$B$6:$B$75,ทดสอบ!$E72,หนอนหัวดำ!$M$6:$M$75)</f>
        <v>9191.2000000000007</v>
      </c>
      <c r="AM72" s="517">
        <f>SUMIF(แมลงดำหนาม!$B$6:$B$75,ทดสอบ!$E72,แมลงดำหนาม!$M$6:$M$75)</f>
        <v>853.75</v>
      </c>
      <c r="AN72" s="549">
        <f>SUMIF('ด้วงแรด มะพร้าว'!$B$6:$B$75,ทดสอบ!$E72,'ด้วงแรด มะพร้าว'!$I$6:$I$75)</f>
        <v>298</v>
      </c>
      <c r="AO72" s="549">
        <f>SUMIF(ด้วงงวง!$B$6:$B$75,ทดสอบ!$E72,ด้วงงวง!$I$6:$I$75)</f>
        <v>8</v>
      </c>
      <c r="AP72" s="549">
        <f>SUMIF(ไรสี่ขามะพร้าว!$B$6:$B$75,ทดสอบ!$E72,ไรสี่ขามะพร้าว!$I$6:$I$75)</f>
        <v>6</v>
      </c>
      <c r="AQ72" s="549">
        <f>SUMIF(หนอนพาราซา!$C$6:$C$67,ทดสอบ!$E72,หนอนพาราซา!$J$6:$J$67)</f>
        <v>0</v>
      </c>
      <c r="AR72" s="549">
        <f>SUMIF(หนอนกินใบมะพร้าว!$C$6:$C$67,ทดสอบ!$E72,หนอนกินใบมะพร้าว!$J$6:$J$67)</f>
        <v>0</v>
      </c>
      <c r="AS72" s="565">
        <f t="shared" si="86"/>
        <v>10356.950000000001</v>
      </c>
      <c r="AT72" s="549">
        <f>SUMIF('ด้วงแรด ปาล์ม'!$B$5:$B$73,ทดสอบ!$E72,'ด้วงแรด ปาล์ม'!$F$5:$F$73)</f>
        <v>0</v>
      </c>
      <c r="AU72" s="549">
        <f>SUMIF(หนอนปลอกเล็ก!$B$5:$B$73,ทดสอบ!$E72,หนอนปลอกเล็ก!$F$5:$F$73)</f>
        <v>0</v>
      </c>
      <c r="AV72" s="549">
        <f>SUMIF(ด้วงกุหลาบ!$B$5:$B$73,ทดสอบ!$E72,ด้วงกุหลาบ!$F$5:$F$73)</f>
        <v>0</v>
      </c>
      <c r="AW72" s="549">
        <f>SUMIF(โรคทะลายเน่า!$B$5:$B$73,ทดสอบ!$E72,โรคทะลายเน่า!$F$5:$F$73)</f>
        <v>0</v>
      </c>
      <c r="AX72" s="549">
        <f>SUMIF(โรคลำต้นเน่า!$B$5:$B$73,ทดสอบ!$E72,โรคลำต้นเน่า!$F$5:$F$73)</f>
        <v>0</v>
      </c>
      <c r="AY72" s="549">
        <f>SUMIF('โรคใบจุด ปาล์ม'!$B$5:$B$73,ทดสอบ!$E72,'โรคใบจุด ปาล์ม'!$F$5:$F$73)</f>
        <v>0</v>
      </c>
      <c r="AZ72" s="549">
        <f>SUMIF(โรคก้านทางใบเน่า!$C$5:$C$71,ทดสอบ!$E72,โรคก้านทางใบเน่า!$G$5:$G$71)</f>
        <v>0</v>
      </c>
      <c r="BA72" s="549">
        <f>SUMIF(หนอนหน้าแมว!$B$5:$B$73,ทดสอบ!$E72,หนอนหน้าแมว!$F$5:$F$73)</f>
        <v>0</v>
      </c>
      <c r="BB72" s="551">
        <f>SUMIF('หนอนหัวดำ ปาล์ม'!$B$5:$B$73,ทดสอบ!$E72,'หนอนหัวดำ ปาล์ม'!$F$5:$F$73)</f>
        <v>0</v>
      </c>
      <c r="BC72" s="549">
        <f>SUMIF('โรคใบจุดสาหร่าย ปาล์ม'!$B$5:$B$73,ทดสอบ!$E72,'โรคใบจุดสาหร่าย ปาล์ม'!$F$5:$F$73)</f>
        <v>0</v>
      </c>
      <c r="BD72" s="567">
        <f t="shared" si="178"/>
        <v>0</v>
      </c>
      <c r="BE72" s="549">
        <f>SUMIF(โรครากขาว!$B$5:$B$72,ทดสอบ!$E72,โรครากขาว!$F$5:$F$72)</f>
        <v>0</v>
      </c>
      <c r="BF72" s="549">
        <f>SUMIF(โรคใบร่วงยางพาราชนิดใหม่!$B$5:$B$72,ทดสอบ!$E72,โรคใบร่วงยางพาราชนิดใหม่!$F$5:$F$72)</f>
        <v>0</v>
      </c>
      <c r="BG72" s="549">
        <f>SUMIF(โรคใบร่วงยางพารา!$B$5:$B$72,ทดสอบ!$E72,โรคใบร่วงยางพารา!$F$5:$F$72)</f>
        <v>0</v>
      </c>
      <c r="BH72" s="549">
        <f>SUMIF(โรคราแป้งยางพารา!$B$5:$B$72,ทดสอบ!$E72,โรคราแป้งยางพารา!$F$5:$F$72)</f>
        <v>0</v>
      </c>
      <c r="BI72" s="551">
        <f>SUMIF(โรคเส้นดำยางพารา!$B$5:$B$72,ทดสอบ!$E72,โรคเส้นดำยางพารา!$F$5:$F$72)</f>
        <v>0</v>
      </c>
      <c r="BJ72" s="549">
        <f>SUMIF(โรคหน้ายางแห้ง!$B$5:$B$72,ทดสอบ!$E72,โรคหน้ายางแห้ง!$F$5:$F$72)</f>
        <v>0</v>
      </c>
      <c r="BK72" s="568">
        <f t="shared" si="179"/>
        <v>0</v>
      </c>
      <c r="BL72" s="549">
        <f>SUMIF(โรคราสนิม!$C$5:$C$64,ทดสอบ!$E72,โรคราสนิม!$G$5:$G$64)</f>
        <v>0</v>
      </c>
      <c r="BM72" s="549">
        <f>SUMIF(หนอนกาแฟสีแดง!$C$5:$C$64,ทดสอบ!$E72,หนอนกาแฟสีแดง!$G$5:$G$64)</f>
        <v>0</v>
      </c>
      <c r="BN72" s="549">
        <v>0</v>
      </c>
      <c r="BO72" s="549">
        <f ca="1">SUMIF(หนอนเจาะกิ่งลำต้น!$C$5:$C526,ทดสอบ!$E72,หนอนเจาะกิ่งลำต้น!$G$5:$G$64)</f>
        <v>0</v>
      </c>
      <c r="BP72" s="551">
        <f>SUMIF(มอดเจาะเมล็ดกาแฟ!$C$5:$C$64,ทดสอบ!$E72,มอดเจาะเมล็ดกาแฟ!$G$5:$G$64)</f>
        <v>0</v>
      </c>
      <c r="BQ72" s="549">
        <f>SUMIF('ด้วงหนวดยาว (กาแฟ)'!$C$5:$C$64,ทดสอบ!$E72,'ด้วงหนวดยาว (กาแฟ)'!$G$5:$G$64)</f>
        <v>0</v>
      </c>
      <c r="BR72" s="549">
        <f>SUMIF(มอดเจาะผลกาแฟ!$C$5:$C$64,ทดสอบ!$E72,มอดเจาะผลกาแฟ!$G$5:$G$64)</f>
        <v>0</v>
      </c>
      <c r="BS72" s="570">
        <f t="shared" ca="1" si="180"/>
        <v>0</v>
      </c>
      <c r="BT72" s="549">
        <f>SUMIF(เพลี้ยแป้งมัน!$B$5:$B$59,ทดสอบ!$E72,เพลี้ยแป้งมัน!$H$5:$H$59)</f>
        <v>0</v>
      </c>
      <c r="BU72" s="551">
        <f>SUMIF('โรคใบไหม้ (มัน)'!$B$5:$B$58,ทดสอบ!$E72,'โรคใบไหม้ (มัน)'!$H$5:$H$58)</f>
        <v>0</v>
      </c>
      <c r="BV72" s="549">
        <f>SUMIF(ไรแดง!$B$5:$B$59,ทดสอบ!$E72,ไรแดง!$H$5:$H$59)</f>
        <v>0</v>
      </c>
      <c r="BW72" s="549"/>
      <c r="BX72" s="549"/>
      <c r="BY72" s="549"/>
      <c r="BZ72" s="549"/>
      <c r="CA72" s="549"/>
      <c r="CB72" s="549">
        <f>SUMIF(โรคโคนเน่าหัวเน่า!$B$5:$B$59,ทดสอบ!$E72,โรคโคนเน่าหัวเน่า!$H$5:$H$59)</f>
        <v>0</v>
      </c>
      <c r="CC72" s="549"/>
      <c r="CD72" s="549">
        <f>SUMIF(โรคพุ่มแจ้!$B$5:$B$58,ทดสอบ!$E72,โรคพุ่มแจ้!$H$5:$H$58)</f>
        <v>0</v>
      </c>
      <c r="CE72" s="549">
        <f>SUMIF(โรคใบด่างมันสำปะหลัง!$B$5:$B$59,ทดสอบ!$E72,โรคใบด่างมันสำปะหลัง!$H$5:$H$59)</f>
        <v>622</v>
      </c>
      <c r="CF72" s="563">
        <f t="shared" si="181"/>
        <v>622</v>
      </c>
      <c r="CG72" s="549">
        <f>SUMIF(หนอนกออ้อย!$B$5:$B$48,ทดสอบ!$E72,หนอนกออ้อย!$G$5:$G$48)</f>
        <v>0</v>
      </c>
      <c r="CH72" s="549">
        <f>SUMIF('ด้วงหนวดยาว อ้อย'!$B$5:$B$48,ทดสอบ!$E72,'ด้วงหนวดยาว อ้อย'!$G$5:$G$48)</f>
        <v>0</v>
      </c>
      <c r="CI72" s="549"/>
      <c r="CJ72" s="549"/>
      <c r="CK72" s="549"/>
      <c r="CL72" s="549"/>
      <c r="CM72" s="549"/>
      <c r="CN72" s="549"/>
      <c r="CO72" s="549"/>
      <c r="CP72" s="549"/>
      <c r="CQ72" s="549"/>
      <c r="CR72" s="549"/>
      <c r="CS72" s="549">
        <f>SUMIF('โรคแส้ดำ อ้อย '!$B$5:$B$48,ทดสอบ!$E72,'โรคแส้ดำ อ้อย '!$G$5:$G$48)</f>
        <v>0</v>
      </c>
      <c r="CT72" s="549">
        <f>SUMIF('โรคใบขาว อ้อย'!$B$5:$B$48,ทดสอบ!$E72,'โรคใบขาว อ้อย'!$G$5:$G$48)</f>
        <v>0</v>
      </c>
      <c r="CU72" s="549"/>
      <c r="CV72" s="565">
        <f t="shared" si="182"/>
        <v>0</v>
      </c>
      <c r="CW72" s="549"/>
      <c r="CX72" s="549">
        <f>SUMIF('หนอนกระทู้ข้าวโพดลายจุด (FAW)'!$B$5:$B$54,ทดสอบ!$E72,'หนอนกระทู้ข้าวโพดลายจุด (FAW)'!$F$5:$F$54)</f>
        <v>0</v>
      </c>
      <c r="CY72" s="549">
        <f>SUMIF(โรคฝักเน่า!$C$5:$C$57,ทดสอบ!$E72,โรคฝักเน่า!$G$5:$G$57)</f>
        <v>0</v>
      </c>
      <c r="CZ72" s="549"/>
      <c r="DA72" s="549"/>
      <c r="DB72" s="549"/>
      <c r="DC72" s="549"/>
      <c r="DD72" s="549"/>
      <c r="DE72" s="549"/>
      <c r="DF72" s="572">
        <f t="shared" si="183"/>
        <v>0</v>
      </c>
      <c r="DG72" s="549">
        <f>SUMIF(โรคเหี่ยว!$B$5:$B$65,ทดสอบ!$E72,โรคเหี่ยว!$E$5:$E$65)</f>
        <v>0</v>
      </c>
      <c r="DH72" s="549"/>
      <c r="DI72" s="549"/>
      <c r="DJ72" s="549"/>
      <c r="DK72" s="549"/>
      <c r="DL72" s="574">
        <f t="shared" si="184"/>
        <v>0</v>
      </c>
      <c r="DM72" s="549"/>
      <c r="DN72" s="549"/>
      <c r="DO72" s="549"/>
      <c r="DP72" s="549"/>
      <c r="DQ72" s="549"/>
      <c r="DR72" s="550">
        <f t="shared" si="185"/>
        <v>0</v>
      </c>
      <c r="DS72" s="549"/>
      <c r="DT72" s="549"/>
      <c r="DU72" s="549">
        <f>SUMIF('เพลี้ยไฟ ทุเรียน'!$B$5:$B$81,ทดสอบ!$E72,'เพลี้ยไฟ ทุเรียน'!$F$5:$F$81)</f>
        <v>0</v>
      </c>
      <c r="DV72" s="549">
        <f>SUMIF('เพลี้ยแป้ง ทุเรียน'!$B$5:$B$81,ทดสอบ!$E72,'เพลี้ยแป้ง ทุเรียน'!$F$5:$F$81)</f>
        <v>0</v>
      </c>
      <c r="DW72" s="549">
        <f>SUMIF(เพลี้ยไก่แจ้ทุเรียน!$B$5:$B$81,ทดสอบ!$E72,เพลี้ยไก่แจ้ทุเรียน!$F$5:$F$81)</f>
        <v>0</v>
      </c>
      <c r="DX72" s="549">
        <f>SUMIF(เพลี้ยหอยเกล็ด!$B$5:$B$81,ทดสอบ!$E72,เพลี้ยหอยเกล็ด!$F$5:$F$81)</f>
        <v>0</v>
      </c>
      <c r="DY72" s="549">
        <f>SUMIF(เพลี้ยจั๊กจั่นฝอย!$B$5:$B$81,ทดสอบ!$E72,เพลี้ยจั๊กจั่นฝอย!$F$5:$F$81)</f>
        <v>0</v>
      </c>
      <c r="DZ72" s="549">
        <f>SUMIF(หนอนเจาะเมล็ดทุเรียน!$B$5:$B$81,ทดสอบ!$E72,หนอนเจาะเมล็ดทุเรียน!$F$5:$F$81)</f>
        <v>0</v>
      </c>
      <c r="EA72" s="549">
        <f>SUMIF(ไรแดงทุเรียน!$B$5:$B$81,ทดสอบ!$E72,ไรแดงทุเรียน!$F$5:$F$81)</f>
        <v>0</v>
      </c>
      <c r="EB72" s="549"/>
      <c r="EC72" s="549">
        <f>SUMIF(โรครากเน่าโคนเน่า!$B$5:$B$81,ทดสอบ!$E72,โรครากเน่าโคนเน่า!$F$5:$F$81)</f>
        <v>0</v>
      </c>
      <c r="ED72" s="549">
        <f>SUMIF('โรคราดำ ทุเรียน'!$B$5:$B$81,ทดสอบ!$E72,'โรคราดำ ทุเรียน'!$F$5:$F$81)</f>
        <v>0</v>
      </c>
      <c r="EE72" s="549"/>
      <c r="EF72" s="549">
        <f>SUMIF(โรคผลเน่า!$B$6:$B$82,ทดสอบ!$E72,โรคผลเน่า!$F$6:$F$82)</f>
        <v>0</v>
      </c>
      <c r="EG72" s="549">
        <f>SUMIF(โรคราสีชมพู!$B$5:$B$81,ทดสอบ!$E72,โรคราสีชมพู!$F$5:$F$81)</f>
        <v>0</v>
      </c>
      <c r="EH72" s="549">
        <f>SUMIF(โรคใบติดหรือใบไหม้!$B$5:$B$81,ทดสอบ!$E72,โรคใบติดหรือใบไหม้!$F$5:$F$81)</f>
        <v>0</v>
      </c>
      <c r="EI72" s="549"/>
      <c r="EJ72" s="549">
        <f>SUMIF('โรคใบจุดสาหร่าย (durian)'!$B$5:$B$81,ทดสอบ!$E72,'โรคใบจุดสาหร่าย (durian)'!$F$5:$F$81)</f>
        <v>0</v>
      </c>
      <c r="EK72" s="549">
        <f>SUMIF(มอดเจาะลำต้นทุเรียน!$B$5:$B$81,ทดสอบ!$E72,มอดเจาะลำต้นทุเรียน!$F$5:$F$81)</f>
        <v>0</v>
      </c>
      <c r="EL72" s="549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549">
        <f>SUMIF(หนอนกินใบทุเรียน!$B$5:$B$81,ทดสอบ!$E72,หนอนกินใบทุเรียน!$F$5:$F$81)</f>
        <v>0</v>
      </c>
      <c r="EN72" s="549">
        <f>SUMIF(โรคกิ่งแห้งทุเรียน!$B$5:$B$81,ทดสอบ!$E72,โรคกิ่งแห้งทุเรียน!$F$5:$F$81)</f>
        <v>0</v>
      </c>
      <c r="EO72" s="551">
        <f>SUMIF(โรคแอนแทรกโนสทุเรียน!$B$5:$B$81,ทดสอบ!$E72,โรคแอนแทรกโนสทุเรียน!$F$5:$F$81)</f>
        <v>0</v>
      </c>
      <c r="EP72" s="549">
        <f>SUMIF(หนอนเจาะผล!$B$5:$B$81,ทดสอบ!$E72,หนอนเจาะผล!$F$5:$F$81)</f>
        <v>0</v>
      </c>
      <c r="EQ72" s="563">
        <f t="shared" ca="1" si="186"/>
        <v>0</v>
      </c>
      <c r="ER72" s="549"/>
      <c r="ES72" s="549">
        <f>SUMIF('เพลี้ยไฟ (เงาะ)'!$B$5:$B$76,ทดสอบ!$E72,'เพลี้ยไฟ (เงาะ)'!$F$5:$F$76)</f>
        <v>0</v>
      </c>
      <c r="ET72" s="517">
        <f>SUMIF('เพลี้ยแป้ง (เงาะ)'!$B$5:$B$75,ทดสอบ!$E72,'เพลี้ยแป้ง (เงาะ)'!$F$5:$F$75)</f>
        <v>0</v>
      </c>
      <c r="EU72" s="549">
        <f>SUMIF(หนอนคืบกินใบ!$B$5:$B$75,ทดสอบ!$E72,หนอนคืบกินใบ!$F$5:$F$75)</f>
        <v>0</v>
      </c>
      <c r="EV72" s="549">
        <f>SUMIF('โรคราแป้ง (เงาะ)'!$B$5:$B$75,ทดสอบ!$E72,'โรคราแป้ง (เงาะ)'!$F$5:$F$75)</f>
        <v>0</v>
      </c>
      <c r="EW72" s="549"/>
      <c r="EX72" s="549">
        <f>SUMIF('โรคขอบใบแห้ง (เงาะ)'!$B$5:$B$76,ทดสอบ!$E72,'โรคขอบใบแห้ง (เงาะ)'!$F$5:$F$76)</f>
        <v>0</v>
      </c>
      <c r="EY72" s="549">
        <f>SUMIF(หนอนกินช่อดอก!$B$5:$B$76,ทดสอบ!$E72,หนอนกินช่อดอก!$F$5:$F$76)</f>
        <v>0</v>
      </c>
      <c r="EZ72" s="549">
        <f>SUMIF('โรคใบจุดสาหร่าย(เงาะ)'!$B$5:$B$75,ทดสอบ!$E72,'โรคใบจุดสาหร่าย(เงาะ)'!$F$5:$F$75)</f>
        <v>0</v>
      </c>
      <c r="FA72" s="567">
        <f t="shared" si="187"/>
        <v>0</v>
      </c>
      <c r="FB72" s="549">
        <f>SUMIF('เพลี้ยไฟ (mangosteen)'!$B$5:$B$69,ทดสอบ!$E72,'เพลี้ยไฟ (mangosteen)'!$F$5:$F$69)</f>
        <v>0</v>
      </c>
      <c r="FC72" s="549">
        <f>SUMIF(หนอนชอนใบ!$B$5:$B$69,ทดสอบ!$E72,หนอนชอนใบ!$F$5:$F$69)</f>
        <v>0</v>
      </c>
      <c r="FD72" s="549">
        <f>SUMIF(หนอนกินใบ!$B$5:$B$69,ทดสอบ!$E72,หนอนกินใบ!$F$5:$F$69)</f>
        <v>0</v>
      </c>
      <c r="FE72" s="549">
        <f>SUMIF('ไรแดง(มังคุด)'!$B$5:$B$76,ทดสอบ!$E72,'ไรแดง(มังคุด)'!$F$5:$F$76)</f>
        <v>0</v>
      </c>
      <c r="FF72" s="549">
        <f>SUMIF(โรคแอนแทรคโนส!$B$5:$B$76,ทดสอบ!$E72,โรคแอนแทรคโนส!$F$5:$F$76)</f>
        <v>0</v>
      </c>
      <c r="FG72" s="549">
        <f>SUMIF('โรคใบจุดสาหร่าย (mangosteen)'!$B$5:$B$69,ทดสอบ!$E72,'โรคใบจุดสาหร่าย (mangosteen)'!$F$5:$F$69)</f>
        <v>0</v>
      </c>
      <c r="FH72" s="549">
        <f>SUMIF(โรคใบแห้งและขอบใบแห้ง!$B$5:$B$76,ทดสอบ!$E72,โรคใบแห้งและขอบใบแห้ง!$F$5:$F$76)</f>
        <v>0</v>
      </c>
      <c r="FI72" s="549">
        <f>SUMIF(เพลี้ยแป้ง!$B$5:$B$76,ทดสอบ!$E72,เพลี้ยแป้ง!$F$5:$F$76)</f>
        <v>0</v>
      </c>
      <c r="FJ72" s="549">
        <f>SUMIF('โรคใบจุด (mangosteen)'!$B$5:$B$69,ทดสอบ!$E72,'โรคใบจุด (mangosteen)'!$F$5:$F$69)</f>
        <v>0</v>
      </c>
      <c r="FK72" s="576">
        <f t="shared" si="188"/>
        <v>0</v>
      </c>
      <c r="FL72" s="549">
        <f>SUMIF(โรคพุ่มไม้กวาด!$B$5:$B$79,ทดสอบ!$E72,โรคพุ่มไม้กวาด!$F$5:$F$79)</f>
        <v>0</v>
      </c>
      <c r="FM72" s="549">
        <f>SUMIF('เพลี้ยแป้ง (ลำไย)'!$B$5:$B$76,ทดสอบ!$E72,'เพลี้ยแป้ง (ลำไย)'!$F$5:$F$76)</f>
        <v>0</v>
      </c>
      <c r="FN72" s="549">
        <f>SUMIF('โรคราดำ (ลำไย)'!$B$5:$B$79,ทดสอบ!$E72,'โรคราดำ (ลำไย)'!$F$5:$F$79)</f>
        <v>0</v>
      </c>
      <c r="FO72" s="549">
        <f>SUMIF('หนอนคืบกินใบ (ลำไย)'!$B$5:$B$76,ทดสอบ!$E72,'หนอนคืบกินใบ (ลำไย)'!$F$5:$F$76)</f>
        <v>0</v>
      </c>
      <c r="FP72" s="549">
        <f>SUMIF(ไรกำมะหยี่!$B$5:$B$79,ทดสอบ!$E72,ไรกำมะหยี่!$F$5:$F$79)</f>
        <v>0</v>
      </c>
      <c r="FQ72" s="549">
        <f>SUMIF(หนอนม้วนใบ!$B$5:$B$79,ทดสอบ!$E72,หนอนม้วนใบ!$F$5:$F$79)</f>
        <v>0</v>
      </c>
      <c r="FR72" s="549">
        <f>SUMIF(หนอนเจาะกิ่งและลำต้น!$B$5:$B$80,ทดสอบ!$E72,หนอนเจาะกิ่งและลำต้น!$F$5:$F$80)</f>
        <v>0</v>
      </c>
      <c r="FS72" s="549">
        <f>SUMIF(เพลี้ยไฟลำไย!$B$5:$B$76,ทดสอบ!$E72,เพลี้ยไฟลำไย!$F$5:$F$76)</f>
        <v>0</v>
      </c>
      <c r="FT72" s="549">
        <f>SUMIF(หนอนกินดอกลำไย!$B$5:$B$76,ทดสอบ!$E72,หนอนกินดอกลำไย!$F$5:$F$76)</f>
        <v>0</v>
      </c>
      <c r="FU72" s="549">
        <f>SUMIF(มวนลำไย!$B$5:$B$79,ทดสอบ!$E72,มวนลำไย!$F$5:$F$79)</f>
        <v>0</v>
      </c>
      <c r="FV72" s="578">
        <f t="shared" si="189"/>
        <v>0</v>
      </c>
      <c r="FW72" s="550">
        <f t="shared" ca="1" si="190"/>
        <v>10978.95</v>
      </c>
      <c r="FX72" s="353">
        <f t="shared" ca="1" si="192"/>
        <v>10978.95</v>
      </c>
      <c r="FY72" s="319">
        <f t="shared" ca="1" si="191"/>
        <v>0</v>
      </c>
    </row>
    <row r="73" spans="1:181" s="110" customFormat="1" x14ac:dyDescent="0.55000000000000004">
      <c r="A73" s="303">
        <v>0</v>
      </c>
      <c r="B73" s="303">
        <f t="shared" ca="1" si="176"/>
        <v>1</v>
      </c>
      <c r="C73" s="303">
        <f ca="1">IF(B73=1,SUBTOTAL(2,$B$69:B73),"")</f>
        <v>5</v>
      </c>
      <c r="D73" s="279">
        <f t="shared" ca="1" si="147"/>
        <v>5</v>
      </c>
      <c r="E73" s="280" t="s">
        <v>178</v>
      </c>
      <c r="F73" s="295"/>
      <c r="G73" s="295"/>
      <c r="H73" s="295"/>
      <c r="I73" s="295"/>
      <c r="J73" s="291"/>
      <c r="K73" s="549">
        <f>SUMIF(หนอนห่อใบข้าว!$B$5:$B$76,ทดสอบ!$E73,หนอนห่อใบข้าว!$G$5:$G$76)</f>
        <v>0</v>
      </c>
      <c r="L73" s="549">
        <f>SUMIF(เพลี้ยกระโดดหลังขาว!$B$5:$B$76,ทดสอบ!$E73,เพลี้ยกระโดดหลังขาว!$G$5:$G$76)</f>
        <v>0</v>
      </c>
      <c r="M73" s="549">
        <f>SUMIF(โรคไหม้ข้าว!$B$5:$B$76,ทดสอบ!$E73,โรคไหม้ข้าว!$G$5:$G$76)</f>
        <v>0</v>
      </c>
      <c r="N73" s="549">
        <f>SUMIF(แมลงหวี่ขาว!$B$5:$B$76,ทดสอบ!$E73,แมลงหวี่ขาว!$G$5:$G$76)</f>
        <v>0</v>
      </c>
      <c r="O73" s="549">
        <f>SUMIF(เพลี้ยกระโดดสีน้ำตาล!$B$5:$B$77,ทดสอบ!$E73,เพลี้ยกระโดดสีน้ำตาล!$G$5:$G$77)</f>
        <v>0</v>
      </c>
      <c r="P73" s="549">
        <f>SUMIF(แมลงสิง!$B$5:$B$81,ทดสอบ!$E73,แมลงสิง!$G$5:$G$81)</f>
        <v>0</v>
      </c>
      <c r="Q73" s="549">
        <f>SUMIF(เพลี้ยไฟ!$B$5:$B$76,ทดสอบ!$E73,เพลี้ยไฟ!$G$5:$G$76)</f>
        <v>0</v>
      </c>
      <c r="R73" s="549">
        <f>SUMIF(แมลงดำหนาม1!$B$5:$B$81,ทดสอบ!$E73,แมลงดำหนาม1!$G$5:$G$81)</f>
        <v>0</v>
      </c>
      <c r="S73" s="549">
        <f>SUMIF(โรคขอบใบแห้ง!$B$5:$B$78,ทดสอบ!$E73,โรคขอบใบแห้ง!$G$5:$G$78)</f>
        <v>0</v>
      </c>
      <c r="T73" s="549">
        <f>SUMIF(โรคกาบใบแห้ง!$B$5:$B$81,ทดสอบ!$E73,โรคกาบใบแห้ง!$G$5:$G$81)</f>
        <v>0</v>
      </c>
      <c r="U73" s="549">
        <f>SUMIF(โรคใบจุดสีน้ำตาล!$B$5:$B$77,ทดสอบ!$E73,โรคใบจุดสีน้ำตาล!$G$5:$G$77)</f>
        <v>0</v>
      </c>
      <c r="V73" s="549">
        <f>SUMIF(หนอนกระทู้กล้า!$B$5:$B$76,ทดสอบ!$E73,หนอนกระทู้กล้า!$G$5:$G$76)</f>
        <v>0</v>
      </c>
      <c r="W73" s="549">
        <f>SUMIF(โรคใบขีดโปร่งแสง!$B$5:$B$81,ทดสอบ!$E73,โรคใบขีดโปร่งแสง!$G$5:$G$81)</f>
        <v>0</v>
      </c>
      <c r="X73" s="549">
        <f>SUMIF(โรคใบขีดสีน้ำตาล!$B$5:$B$77,ทดสอบ!$E73,โรคใบขีดสีน้ำตาล!$G$5:$G$77)</f>
        <v>0</v>
      </c>
      <c r="Y73" s="549">
        <f>SUMIF(หนอนกัดใบข้าว!$B$5:$B$81,ทดสอบ!$E73,หนอนกัดใบข้าว!$G$5:$G$81)</f>
        <v>0</v>
      </c>
      <c r="Z73" s="549">
        <f>SUMIF(แมลงหล่า!$B$5:$B$81,ทดสอบ!$E73,แมลงหล่า!$G$5:$G$81)</f>
        <v>0</v>
      </c>
      <c r="AA73" s="549">
        <f>SUMIF(แมลงบั่ว!$B$5:$B$77,ทดสอบ!$E73,แมลงบั่ว!$G$5:$G$77)</f>
        <v>0</v>
      </c>
      <c r="AB73" s="549">
        <f>SUMIF(โรคเมล็ดด่าง!$B$5:$B$81,ทดสอบ!$E73,โรคเมล็ดด่าง!$G$5:$G$81)</f>
        <v>0</v>
      </c>
      <c r="AC73" s="549">
        <f>SUMIF(ด้วงดำ!$B$5:$B$81,ทดสอบ!$E73,ด้วงดำ!$G$5:$G$81)</f>
        <v>0</v>
      </c>
      <c r="AD73" s="549">
        <f>SUMIF(ตั๊กแตนหนวดสั้น!$B$5:$B$81,ทดสอบ!$E73,ตั๊กแตนหนวดสั้น!$G$5:$G$81)</f>
        <v>0</v>
      </c>
      <c r="AE73" s="549">
        <f>SUMIF(หนอนกอข้าว!$B$5:$B$77,ทดสอบ!$E73,หนอนกอข้าว!$G$5:$G$77)</f>
        <v>0</v>
      </c>
      <c r="AF73" s="549">
        <f>SUMIF(หนอนกระทู้ข้าว!$B$5:$B$81,ทดสอบ!$E73,หนอนกระทู้ข้าว!$G$5:$G$81)</f>
        <v>0</v>
      </c>
      <c r="AG73" s="549">
        <f>SUMIF(โรคกาบใบเน่า!$B$5:$B$81,ทดสอบ!$E73,โรคกาบใบเน่า!$G$5:$G$81)</f>
        <v>0</v>
      </c>
      <c r="AH73" s="549">
        <f>SUMIF(เพลี้ยจั๊กจั่นสีเขียว!$B$5:$B$80,ทดสอบ!$E73,เพลี้ยจั๊กจั่นสีเขียว!$G$5:$G$80)</f>
        <v>0</v>
      </c>
      <c r="AI73" s="549">
        <f>SUMIF(หอยเชอรี่!$B$5:$B$81,ทดสอบ!$E73,หอยเชอรี่!$G$5:$G$81)</f>
        <v>0</v>
      </c>
      <c r="AJ73" s="549">
        <f>SUMIF(โรคใบสีส้ม!$B$5:$B$77,ทดสอบ!$E73,โรคใบสีส้ม!$G$5:$G$77)</f>
        <v>0</v>
      </c>
      <c r="AK73" s="563">
        <f t="shared" si="177"/>
        <v>0</v>
      </c>
      <c r="AL73" s="549">
        <f>SUMIF(หนอนหัวดำ!$B$6:$B$75,ทดสอบ!$E73,หนอนหัวดำ!$M$6:$M$75)</f>
        <v>596</v>
      </c>
      <c r="AM73" s="517">
        <f>SUMIF(แมลงดำหนาม!$B$6:$B$75,ทดสอบ!$E73,แมลงดำหนาม!$M$6:$M$75)</f>
        <v>0</v>
      </c>
      <c r="AN73" s="549">
        <f>SUMIF('ด้วงแรด มะพร้าว'!$B$6:$B$75,ทดสอบ!$E73,'ด้วงแรด มะพร้าว'!$I$6:$I$75)</f>
        <v>0</v>
      </c>
      <c r="AO73" s="549">
        <f>SUMIF(ด้วงงวง!$B$6:$B$75,ทดสอบ!$E73,ด้วงงวง!$I$6:$I$75)</f>
        <v>3</v>
      </c>
      <c r="AP73" s="549">
        <f>SUMIF(ไรสี่ขามะพร้าว!$B$6:$B$75,ทดสอบ!$E73,ไรสี่ขามะพร้าว!$I$6:$I$75)</f>
        <v>0</v>
      </c>
      <c r="AQ73" s="549">
        <f>SUMIF(หนอนพาราซา!$C$6:$C$67,ทดสอบ!$E73,หนอนพาราซา!$J$6:$J$67)</f>
        <v>0</v>
      </c>
      <c r="AR73" s="549">
        <f>SUMIF(หนอนกินใบมะพร้าว!$C$6:$C$67,ทดสอบ!$E73,หนอนกินใบมะพร้าว!$J$6:$J$67)</f>
        <v>0</v>
      </c>
      <c r="AS73" s="565">
        <f t="shared" si="86"/>
        <v>599</v>
      </c>
      <c r="AT73" s="549">
        <f>SUMIF('ด้วงแรด ปาล์ม'!$B$5:$B$73,ทดสอบ!$E73,'ด้วงแรด ปาล์ม'!$F$5:$F$73)</f>
        <v>0</v>
      </c>
      <c r="AU73" s="549">
        <f>SUMIF(หนอนปลอกเล็ก!$B$5:$B$73,ทดสอบ!$E73,หนอนปลอกเล็ก!$F$5:$F$73)</f>
        <v>0</v>
      </c>
      <c r="AV73" s="549">
        <f>SUMIF(ด้วงกุหลาบ!$B$5:$B$73,ทดสอบ!$E73,ด้วงกุหลาบ!$F$5:$F$73)</f>
        <v>0</v>
      </c>
      <c r="AW73" s="549">
        <f>SUMIF(โรคทะลายเน่า!$B$5:$B$73,ทดสอบ!$E73,โรคทะลายเน่า!$F$5:$F$73)</f>
        <v>0</v>
      </c>
      <c r="AX73" s="549">
        <f>SUMIF(โรคลำต้นเน่า!$B$5:$B$73,ทดสอบ!$E73,โรคลำต้นเน่า!$F$5:$F$73)</f>
        <v>0</v>
      </c>
      <c r="AY73" s="549">
        <f>SUMIF('โรคใบจุด ปาล์ม'!$B$5:$B$73,ทดสอบ!$E73,'โรคใบจุด ปาล์ม'!$F$5:$F$73)</f>
        <v>0</v>
      </c>
      <c r="AZ73" s="549">
        <f>SUMIF(โรคก้านทางใบเน่า!$C$5:$C$71,ทดสอบ!$E73,โรคก้านทางใบเน่า!$G$5:$G$71)</f>
        <v>0</v>
      </c>
      <c r="BA73" s="549">
        <f>SUMIF(หนอนหน้าแมว!$B$5:$B$73,ทดสอบ!$E73,หนอนหน้าแมว!$F$5:$F$73)</f>
        <v>0</v>
      </c>
      <c r="BB73" s="551">
        <f>SUMIF('หนอนหัวดำ ปาล์ม'!$B$5:$B$73,ทดสอบ!$E73,'หนอนหัวดำ ปาล์ม'!$F$5:$F$73)</f>
        <v>0</v>
      </c>
      <c r="BC73" s="549">
        <f>SUMIF('โรคใบจุดสาหร่าย ปาล์ม'!$B$5:$B$73,ทดสอบ!$E73,'โรคใบจุดสาหร่าย ปาล์ม'!$F$5:$F$73)</f>
        <v>0</v>
      </c>
      <c r="BD73" s="567">
        <f t="shared" si="178"/>
        <v>0</v>
      </c>
      <c r="BE73" s="549">
        <f>SUMIF(โรครากขาว!$B$5:$B$72,ทดสอบ!$E73,โรครากขาว!$F$5:$F$72)</f>
        <v>0</v>
      </c>
      <c r="BF73" s="549">
        <f>SUMIF(โรคใบร่วงยางพาราชนิดใหม่!$B$5:$B$72,ทดสอบ!$E73,โรคใบร่วงยางพาราชนิดใหม่!$F$5:$F$72)</f>
        <v>0</v>
      </c>
      <c r="BG73" s="549">
        <f>SUMIF(โรคใบร่วงยางพารา!$B$5:$B$72,ทดสอบ!$E73,โรคใบร่วงยางพารา!$F$5:$F$72)</f>
        <v>0</v>
      </c>
      <c r="BH73" s="549">
        <f>SUMIF(โรคราแป้งยางพารา!$B$5:$B$72,ทดสอบ!$E73,โรคราแป้งยางพารา!$F$5:$F$72)</f>
        <v>0</v>
      </c>
      <c r="BI73" s="551">
        <f>SUMIF(โรคเส้นดำยางพารา!$B$5:$B$72,ทดสอบ!$E73,โรคเส้นดำยางพารา!$F$5:$F$72)</f>
        <v>0</v>
      </c>
      <c r="BJ73" s="549">
        <f>SUMIF(โรคหน้ายางแห้ง!$B$5:$B$72,ทดสอบ!$E73,โรคหน้ายางแห้ง!$F$5:$F$72)</f>
        <v>0</v>
      </c>
      <c r="BK73" s="568">
        <f t="shared" si="179"/>
        <v>0</v>
      </c>
      <c r="BL73" s="549">
        <f>SUMIF(โรคราสนิม!$C$5:$C$64,ทดสอบ!$E73,โรคราสนิม!$G$5:$G$64)</f>
        <v>0</v>
      </c>
      <c r="BM73" s="549">
        <f>SUMIF(หนอนกาแฟสีแดง!$C$5:$C$64,ทดสอบ!$E73,หนอนกาแฟสีแดง!$G$5:$G$64)</f>
        <v>0</v>
      </c>
      <c r="BN73" s="549">
        <v>0</v>
      </c>
      <c r="BO73" s="549">
        <f ca="1">SUMIF(หนอนเจาะกิ่งลำต้น!$C$5:$C527,ทดสอบ!$E73,หนอนเจาะกิ่งลำต้น!$G$5:$G$64)</f>
        <v>0</v>
      </c>
      <c r="BP73" s="551">
        <f>SUMIF(มอดเจาะเมล็ดกาแฟ!$C$5:$C$64,ทดสอบ!$E73,มอดเจาะเมล็ดกาแฟ!$G$5:$G$64)</f>
        <v>0</v>
      </c>
      <c r="BQ73" s="549">
        <f>SUMIF('ด้วงหนวดยาว (กาแฟ)'!$C$5:$C$64,ทดสอบ!$E73,'ด้วงหนวดยาว (กาแฟ)'!$G$5:$G$64)</f>
        <v>0</v>
      </c>
      <c r="BR73" s="549">
        <f>SUMIF(มอดเจาะผลกาแฟ!$C$5:$C$64,ทดสอบ!$E73,มอดเจาะผลกาแฟ!$G$5:$G$64)</f>
        <v>0</v>
      </c>
      <c r="BS73" s="570">
        <f t="shared" ca="1" si="180"/>
        <v>0</v>
      </c>
      <c r="BT73" s="549">
        <f>SUMIF(เพลี้ยแป้งมัน!$B$5:$B$59,ทดสอบ!$E73,เพลี้ยแป้งมัน!$H$5:$H$59)</f>
        <v>0</v>
      </c>
      <c r="BU73" s="551">
        <f>SUMIF('โรคใบไหม้ (มัน)'!$B$5:$B$58,ทดสอบ!$E73,'โรคใบไหม้ (มัน)'!$H$5:$H$58)</f>
        <v>0</v>
      </c>
      <c r="BV73" s="549">
        <f>SUMIF(ไรแดง!$B$5:$B$59,ทดสอบ!$E73,ไรแดง!$H$5:$H$59)</f>
        <v>0</v>
      </c>
      <c r="BW73" s="549"/>
      <c r="BX73" s="549"/>
      <c r="BY73" s="549"/>
      <c r="BZ73" s="549"/>
      <c r="CA73" s="549"/>
      <c r="CB73" s="549">
        <f>SUMIF(โรคโคนเน่าหัวเน่า!$B$5:$B$59,ทดสอบ!$E73,โรคโคนเน่าหัวเน่า!$H$5:$H$59)</f>
        <v>0</v>
      </c>
      <c r="CC73" s="549"/>
      <c r="CD73" s="549">
        <f>SUMIF(โรคพุ่มแจ้!$B$5:$B$58,ทดสอบ!$E73,โรคพุ่มแจ้!$H$5:$H$58)</f>
        <v>0</v>
      </c>
      <c r="CE73" s="549">
        <f>SUMIF(โรคใบด่างมันสำปะหลัง!$B$5:$B$59,ทดสอบ!$E73,โรคใบด่างมันสำปะหลัง!$H$5:$H$59)</f>
        <v>960</v>
      </c>
      <c r="CF73" s="563">
        <f t="shared" si="181"/>
        <v>960</v>
      </c>
      <c r="CG73" s="549">
        <f>SUMIF(หนอนกออ้อย!$B$5:$B$48,ทดสอบ!$E73,หนอนกออ้อย!$G$5:$G$48)</f>
        <v>0</v>
      </c>
      <c r="CH73" s="549">
        <f>SUMIF('ด้วงหนวดยาว อ้อย'!$B$5:$B$48,ทดสอบ!$E73,'ด้วงหนวดยาว อ้อย'!$G$5:$G$48)</f>
        <v>0</v>
      </c>
      <c r="CI73" s="549"/>
      <c r="CJ73" s="549"/>
      <c r="CK73" s="549"/>
      <c r="CL73" s="549"/>
      <c r="CM73" s="549"/>
      <c r="CN73" s="549"/>
      <c r="CO73" s="549"/>
      <c r="CP73" s="549"/>
      <c r="CQ73" s="549"/>
      <c r="CR73" s="549"/>
      <c r="CS73" s="549">
        <f>SUMIF('โรคแส้ดำ อ้อย '!$B$5:$B$48,ทดสอบ!$E73,'โรคแส้ดำ อ้อย '!$G$5:$G$48)</f>
        <v>0</v>
      </c>
      <c r="CT73" s="549">
        <f>SUMIF('โรคใบขาว อ้อย'!$B$5:$B$48,ทดสอบ!$E73,'โรคใบขาว อ้อย'!$G$5:$G$48)</f>
        <v>0</v>
      </c>
      <c r="CU73" s="549"/>
      <c r="CV73" s="565">
        <f t="shared" si="182"/>
        <v>0</v>
      </c>
      <c r="CW73" s="549"/>
      <c r="CX73" s="549">
        <f>SUMIF('หนอนกระทู้ข้าวโพดลายจุด (FAW)'!$B$5:$B$54,ทดสอบ!$E73,'หนอนกระทู้ข้าวโพดลายจุด (FAW)'!$F$5:$F$54)</f>
        <v>0</v>
      </c>
      <c r="CY73" s="549">
        <f>SUMIF(โรคฝักเน่า!$C$5:$C$57,ทดสอบ!$E73,โรคฝักเน่า!$G$5:$G$57)</f>
        <v>0</v>
      </c>
      <c r="CZ73" s="549"/>
      <c r="DA73" s="549"/>
      <c r="DB73" s="549"/>
      <c r="DC73" s="549"/>
      <c r="DD73" s="549"/>
      <c r="DE73" s="549"/>
      <c r="DF73" s="572">
        <f t="shared" si="183"/>
        <v>0</v>
      </c>
      <c r="DG73" s="549">
        <f>SUMIF(โรคเหี่ยว!$B$5:$B$65,ทดสอบ!$E73,โรคเหี่ยว!$E$5:$E$65)</f>
        <v>6</v>
      </c>
      <c r="DH73" s="549"/>
      <c r="DI73" s="549"/>
      <c r="DJ73" s="549"/>
      <c r="DK73" s="549"/>
      <c r="DL73" s="574">
        <f t="shared" si="184"/>
        <v>6</v>
      </c>
      <c r="DM73" s="549"/>
      <c r="DN73" s="549"/>
      <c r="DO73" s="549"/>
      <c r="DP73" s="549"/>
      <c r="DQ73" s="549"/>
      <c r="DR73" s="550">
        <f t="shared" si="185"/>
        <v>0</v>
      </c>
      <c r="DS73" s="549"/>
      <c r="DT73" s="549"/>
      <c r="DU73" s="549">
        <f>SUMIF('เพลี้ยไฟ ทุเรียน'!$B$5:$B$81,ทดสอบ!$E73,'เพลี้ยไฟ ทุเรียน'!$F$5:$F$81)</f>
        <v>0</v>
      </c>
      <c r="DV73" s="549">
        <f>SUMIF('เพลี้ยแป้ง ทุเรียน'!$B$5:$B$81,ทดสอบ!$E73,'เพลี้ยแป้ง ทุเรียน'!$F$5:$F$81)</f>
        <v>0</v>
      </c>
      <c r="DW73" s="549">
        <f>SUMIF(เพลี้ยไก่แจ้ทุเรียน!$B$5:$B$81,ทดสอบ!$E73,เพลี้ยไก่แจ้ทุเรียน!$F$5:$F$81)</f>
        <v>0</v>
      </c>
      <c r="DX73" s="549">
        <f>SUMIF(เพลี้ยหอยเกล็ด!$B$5:$B$81,ทดสอบ!$E73,เพลี้ยหอยเกล็ด!$F$5:$F$81)</f>
        <v>0</v>
      </c>
      <c r="DY73" s="549">
        <f>SUMIF(เพลี้ยจั๊กจั่นฝอย!$B$5:$B$81,ทดสอบ!$E73,เพลี้ยจั๊กจั่นฝอย!$F$5:$F$81)</f>
        <v>0</v>
      </c>
      <c r="DZ73" s="549">
        <f>SUMIF(หนอนเจาะเมล็ดทุเรียน!$B$5:$B$81,ทดสอบ!$E73,หนอนเจาะเมล็ดทุเรียน!$F$5:$F$81)</f>
        <v>0</v>
      </c>
      <c r="EA73" s="549">
        <f>SUMIF(ไรแดงทุเรียน!$B$5:$B$81,ทดสอบ!$E73,ไรแดงทุเรียน!$F$5:$F$81)</f>
        <v>0</v>
      </c>
      <c r="EB73" s="549"/>
      <c r="EC73" s="549">
        <f>SUMIF(โรครากเน่าโคนเน่า!$B$5:$B$81,ทดสอบ!$E73,โรครากเน่าโคนเน่า!$F$5:$F$81)</f>
        <v>0</v>
      </c>
      <c r="ED73" s="549">
        <f>SUMIF('โรคราดำ ทุเรียน'!$B$5:$B$81,ทดสอบ!$E73,'โรคราดำ ทุเรียน'!$F$5:$F$81)</f>
        <v>0</v>
      </c>
      <c r="EE73" s="549"/>
      <c r="EF73" s="549">
        <f>SUMIF(โรคผลเน่า!$B$6:$B$82,ทดสอบ!$E73,โรคผลเน่า!$F$6:$F$82)</f>
        <v>0</v>
      </c>
      <c r="EG73" s="549">
        <f>SUMIF(โรคราสีชมพู!$B$5:$B$81,ทดสอบ!$E73,โรคราสีชมพู!$F$5:$F$81)</f>
        <v>0</v>
      </c>
      <c r="EH73" s="549">
        <f>SUMIF(โรคใบติดหรือใบไหม้!$B$5:$B$81,ทดสอบ!$E73,โรคใบติดหรือใบไหม้!$F$5:$F$81)</f>
        <v>0</v>
      </c>
      <c r="EI73" s="549"/>
      <c r="EJ73" s="549">
        <f>SUMIF('โรคใบจุดสาหร่าย (durian)'!$B$5:$B$81,ทดสอบ!$E73,'โรคใบจุดสาหร่าย (durian)'!$F$5:$F$81)</f>
        <v>0</v>
      </c>
      <c r="EK73" s="549">
        <f>SUMIF(มอดเจาะลำต้นทุเรียน!$B$5:$B$81,ทดสอบ!$E73,มอดเจาะลำต้นทุเรียน!$F$5:$F$81)</f>
        <v>0</v>
      </c>
      <c r="EL73" s="549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549">
        <f>SUMIF(หนอนกินใบทุเรียน!$B$5:$B$81,ทดสอบ!$E73,หนอนกินใบทุเรียน!$F$5:$F$81)</f>
        <v>0</v>
      </c>
      <c r="EN73" s="549">
        <f>SUMIF(โรคกิ่งแห้งทุเรียน!$B$5:$B$81,ทดสอบ!$E73,โรคกิ่งแห้งทุเรียน!$F$5:$F$81)</f>
        <v>0</v>
      </c>
      <c r="EO73" s="551">
        <f>SUMIF(โรคแอนแทรกโนสทุเรียน!$B$5:$B$81,ทดสอบ!$E73,โรคแอนแทรกโนสทุเรียน!$F$5:$F$81)</f>
        <v>0</v>
      </c>
      <c r="EP73" s="549">
        <f>SUMIF(หนอนเจาะผล!$B$5:$B$81,ทดสอบ!$E73,หนอนเจาะผล!$F$5:$F$81)</f>
        <v>0</v>
      </c>
      <c r="EQ73" s="563">
        <f t="shared" ca="1" si="186"/>
        <v>0</v>
      </c>
      <c r="ER73" s="549"/>
      <c r="ES73" s="549">
        <f>SUMIF('เพลี้ยไฟ (เงาะ)'!$B$5:$B$76,ทดสอบ!$E73,'เพลี้ยไฟ (เงาะ)'!$F$5:$F$76)</f>
        <v>0</v>
      </c>
      <c r="ET73" s="517">
        <f>SUMIF('เพลี้ยแป้ง (เงาะ)'!$B$5:$B$75,ทดสอบ!$E73,'เพลี้ยแป้ง (เงาะ)'!$F$5:$F$75)</f>
        <v>0</v>
      </c>
      <c r="EU73" s="549">
        <f>SUMIF(หนอนคืบกินใบ!$B$5:$B$75,ทดสอบ!$E73,หนอนคืบกินใบ!$F$5:$F$75)</f>
        <v>0</v>
      </c>
      <c r="EV73" s="549">
        <f>SUMIF('โรคราแป้ง (เงาะ)'!$B$5:$B$75,ทดสอบ!$E73,'โรคราแป้ง (เงาะ)'!$F$5:$F$75)</f>
        <v>0</v>
      </c>
      <c r="EW73" s="549"/>
      <c r="EX73" s="549">
        <f>SUMIF('โรคขอบใบแห้ง (เงาะ)'!$B$5:$B$76,ทดสอบ!$E73,'โรคขอบใบแห้ง (เงาะ)'!$F$5:$F$76)</f>
        <v>0</v>
      </c>
      <c r="EY73" s="549">
        <f>SUMIF(หนอนกินช่อดอก!$B$5:$B$76,ทดสอบ!$E73,หนอนกินช่อดอก!$F$5:$F$76)</f>
        <v>0</v>
      </c>
      <c r="EZ73" s="549">
        <f>SUMIF('โรคใบจุดสาหร่าย(เงาะ)'!$B$5:$B$75,ทดสอบ!$E73,'โรคใบจุดสาหร่าย(เงาะ)'!$F$5:$F$75)</f>
        <v>0</v>
      </c>
      <c r="FA73" s="567">
        <f t="shared" si="187"/>
        <v>0</v>
      </c>
      <c r="FB73" s="549">
        <f>SUMIF('เพลี้ยไฟ (mangosteen)'!$B$5:$B$69,ทดสอบ!$E73,'เพลี้ยไฟ (mangosteen)'!$F$5:$F$69)</f>
        <v>0</v>
      </c>
      <c r="FC73" s="549">
        <f>SUMIF(หนอนชอนใบ!$B$5:$B$69,ทดสอบ!$E73,หนอนชอนใบ!$F$5:$F$69)</f>
        <v>0</v>
      </c>
      <c r="FD73" s="549">
        <f>SUMIF(หนอนกินใบ!$B$5:$B$69,ทดสอบ!$E73,หนอนกินใบ!$F$5:$F$69)</f>
        <v>0</v>
      </c>
      <c r="FE73" s="549">
        <f>SUMIF('ไรแดง(มังคุด)'!$B$5:$B$76,ทดสอบ!$E73,'ไรแดง(มังคุด)'!$F$5:$F$76)</f>
        <v>0</v>
      </c>
      <c r="FF73" s="549">
        <f>SUMIF(โรคแอนแทรคโนส!$B$5:$B$76,ทดสอบ!$E73,โรคแอนแทรคโนส!$F$5:$F$76)</f>
        <v>0</v>
      </c>
      <c r="FG73" s="549">
        <f>SUMIF('โรคใบจุดสาหร่าย (mangosteen)'!$B$5:$B$69,ทดสอบ!$E73,'โรคใบจุดสาหร่าย (mangosteen)'!$F$5:$F$69)</f>
        <v>0</v>
      </c>
      <c r="FH73" s="549">
        <f>SUMIF(โรคใบแห้งและขอบใบแห้ง!$B$5:$B$76,ทดสอบ!$E73,โรคใบแห้งและขอบใบแห้ง!$F$5:$F$76)</f>
        <v>0</v>
      </c>
      <c r="FI73" s="549">
        <f>SUMIF(เพลี้ยแป้ง!$B$5:$B$76,ทดสอบ!$E73,เพลี้ยแป้ง!$F$5:$F$76)</f>
        <v>0</v>
      </c>
      <c r="FJ73" s="549">
        <f>SUMIF('โรคใบจุด (mangosteen)'!$B$5:$B$69,ทดสอบ!$E73,'โรคใบจุด (mangosteen)'!$F$5:$F$69)</f>
        <v>0</v>
      </c>
      <c r="FK73" s="576">
        <f t="shared" si="188"/>
        <v>0</v>
      </c>
      <c r="FL73" s="549">
        <f>SUMIF(โรคพุ่มไม้กวาด!$B$5:$B$79,ทดสอบ!$E73,โรคพุ่มไม้กวาด!$F$5:$F$79)</f>
        <v>0</v>
      </c>
      <c r="FM73" s="549">
        <f>SUMIF('เพลี้ยแป้ง (ลำไย)'!$B$5:$B$76,ทดสอบ!$E73,'เพลี้ยแป้ง (ลำไย)'!$F$5:$F$76)</f>
        <v>0</v>
      </c>
      <c r="FN73" s="549">
        <f>SUMIF('โรคราดำ (ลำไย)'!$B$5:$B$79,ทดสอบ!$E73,'โรคราดำ (ลำไย)'!$F$5:$F$79)</f>
        <v>0</v>
      </c>
      <c r="FO73" s="549">
        <f>SUMIF('หนอนคืบกินใบ (ลำไย)'!$B$5:$B$76,ทดสอบ!$E73,'หนอนคืบกินใบ (ลำไย)'!$F$5:$F$76)</f>
        <v>0</v>
      </c>
      <c r="FP73" s="549">
        <f>SUMIF(ไรกำมะหยี่!$B$5:$B$79,ทดสอบ!$E73,ไรกำมะหยี่!$F$5:$F$79)</f>
        <v>0</v>
      </c>
      <c r="FQ73" s="549">
        <f>SUMIF(หนอนม้วนใบ!$B$5:$B$79,ทดสอบ!$E73,หนอนม้วนใบ!$F$5:$F$79)</f>
        <v>0</v>
      </c>
      <c r="FR73" s="549">
        <f>SUMIF(หนอนเจาะกิ่งและลำต้น!$B$5:$B$80,ทดสอบ!$E73,หนอนเจาะกิ่งและลำต้น!$F$5:$F$80)</f>
        <v>0</v>
      </c>
      <c r="FS73" s="549">
        <f>SUMIF(เพลี้ยไฟลำไย!$B$5:$B$76,ทดสอบ!$E73,เพลี้ยไฟลำไย!$F$5:$F$76)</f>
        <v>0</v>
      </c>
      <c r="FT73" s="549">
        <f>SUMIF(หนอนกินดอกลำไย!$B$5:$B$76,ทดสอบ!$E73,หนอนกินดอกลำไย!$F$5:$F$76)</f>
        <v>0</v>
      </c>
      <c r="FU73" s="549">
        <f>SUMIF(มวนลำไย!$B$5:$B$79,ทดสอบ!$E73,มวนลำไย!$F$5:$F$79)</f>
        <v>0</v>
      </c>
      <c r="FV73" s="578">
        <f t="shared" si="189"/>
        <v>0</v>
      </c>
      <c r="FW73" s="550">
        <f t="shared" ca="1" si="190"/>
        <v>1565</v>
      </c>
      <c r="FX73" s="353">
        <f t="shared" ca="1" si="192"/>
        <v>1565</v>
      </c>
      <c r="FY73" s="319">
        <f t="shared" ca="1" si="191"/>
        <v>0</v>
      </c>
    </row>
    <row r="74" spans="1:181" s="110" customFormat="1" x14ac:dyDescent="0.55000000000000004">
      <c r="A74" s="303">
        <v>0</v>
      </c>
      <c r="B74" s="303">
        <f t="shared" ca="1" si="176"/>
        <v>1</v>
      </c>
      <c r="C74" s="303">
        <f ca="1">IF(B74=1,SUBTOTAL(2,$B$69:B74),"")</f>
        <v>6</v>
      </c>
      <c r="D74" s="279">
        <f t="shared" ca="1" si="147"/>
        <v>6</v>
      </c>
      <c r="E74" s="280" t="s">
        <v>179</v>
      </c>
      <c r="F74" s="295"/>
      <c r="G74" s="295"/>
      <c r="H74" s="295"/>
      <c r="I74" s="295"/>
      <c r="J74" s="292"/>
      <c r="K74" s="549">
        <f>SUMIF(หนอนห่อใบข้าว!$B$5:$B$76,ทดสอบ!$E74,หนอนห่อใบข้าว!$G$5:$G$76)</f>
        <v>0</v>
      </c>
      <c r="L74" s="549">
        <f>SUMIF(เพลี้ยกระโดดหลังขาว!$B$5:$B$76,ทดสอบ!$E74,เพลี้ยกระโดดหลังขาว!$G$5:$G$76)</f>
        <v>0</v>
      </c>
      <c r="M74" s="549">
        <f>SUMIF(โรคไหม้ข้าว!$B$5:$B$76,ทดสอบ!$E74,โรคไหม้ข้าว!$G$5:$G$76)</f>
        <v>0</v>
      </c>
      <c r="N74" s="549">
        <f>SUMIF(แมลงหวี่ขาว!$B$5:$B$76,ทดสอบ!$E74,แมลงหวี่ขาว!$G$5:$G$76)</f>
        <v>0</v>
      </c>
      <c r="O74" s="549">
        <f>SUMIF(เพลี้ยกระโดดสีน้ำตาล!$B$5:$B$77,ทดสอบ!$E74,เพลี้ยกระโดดสีน้ำตาล!$G$5:$G$77)</f>
        <v>0</v>
      </c>
      <c r="P74" s="549">
        <f>SUMIF(แมลงสิง!$B$5:$B$81,ทดสอบ!$E74,แมลงสิง!$G$5:$G$81)</f>
        <v>0</v>
      </c>
      <c r="Q74" s="549">
        <f>SUMIF(เพลี้ยไฟ!$B$5:$B$76,ทดสอบ!$E74,เพลี้ยไฟ!$G$5:$G$76)</f>
        <v>0</v>
      </c>
      <c r="R74" s="549">
        <f>SUMIF(แมลงดำหนาม1!$B$5:$B$81,ทดสอบ!$E74,แมลงดำหนาม1!$G$5:$G$81)</f>
        <v>0</v>
      </c>
      <c r="S74" s="549">
        <f>SUMIF(โรคขอบใบแห้ง!$B$5:$B$78,ทดสอบ!$E74,โรคขอบใบแห้ง!$G$5:$G$78)</f>
        <v>0</v>
      </c>
      <c r="T74" s="549">
        <f>SUMIF(โรคกาบใบแห้ง!$B$5:$B$81,ทดสอบ!$E74,โรคกาบใบแห้ง!$G$5:$G$81)</f>
        <v>0</v>
      </c>
      <c r="U74" s="549">
        <f>SUMIF(โรคใบจุดสีน้ำตาล!$B$5:$B$77,ทดสอบ!$E74,โรคใบจุดสีน้ำตาล!$G$5:$G$77)</f>
        <v>0</v>
      </c>
      <c r="V74" s="549">
        <f>SUMIF(หนอนกระทู้กล้า!$B$5:$B$76,ทดสอบ!$E74,หนอนกระทู้กล้า!$G$5:$G$76)</f>
        <v>0</v>
      </c>
      <c r="W74" s="549">
        <f>SUMIF(โรคใบขีดโปร่งแสง!$B$5:$B$81,ทดสอบ!$E74,โรคใบขีดโปร่งแสง!$G$5:$G$81)</f>
        <v>0</v>
      </c>
      <c r="X74" s="549">
        <f>SUMIF(โรคใบขีดสีน้ำตาล!$B$5:$B$77,ทดสอบ!$E74,โรคใบขีดสีน้ำตาล!$G$5:$G$77)</f>
        <v>0</v>
      </c>
      <c r="Y74" s="549">
        <f>SUMIF(หนอนกัดใบข้าว!$B$5:$B$81,ทดสอบ!$E74,หนอนกัดใบข้าว!$G$5:$G$81)</f>
        <v>0</v>
      </c>
      <c r="Z74" s="549">
        <f>SUMIF(แมลงหล่า!$B$5:$B$81,ทดสอบ!$E74,แมลงหล่า!$G$5:$G$81)</f>
        <v>0</v>
      </c>
      <c r="AA74" s="549">
        <f>SUMIF(แมลงบั่ว!$B$5:$B$77,ทดสอบ!$E74,แมลงบั่ว!$G$5:$G$77)</f>
        <v>0</v>
      </c>
      <c r="AB74" s="549">
        <f>SUMIF(โรคเมล็ดด่าง!$B$5:$B$81,ทดสอบ!$E74,โรคเมล็ดด่าง!$G$5:$G$81)</f>
        <v>0</v>
      </c>
      <c r="AC74" s="549">
        <f>SUMIF(ด้วงดำ!$B$5:$B$81,ทดสอบ!$E74,ด้วงดำ!$G$5:$G$81)</f>
        <v>0</v>
      </c>
      <c r="AD74" s="549">
        <f>SUMIF(ตั๊กแตนหนวดสั้น!$B$5:$B$81,ทดสอบ!$E74,ตั๊กแตนหนวดสั้น!$G$5:$G$81)</f>
        <v>0</v>
      </c>
      <c r="AE74" s="549">
        <f>SUMIF(หนอนกอข้าว!$B$5:$B$77,ทดสอบ!$E74,หนอนกอข้าว!$G$5:$G$77)</f>
        <v>0</v>
      </c>
      <c r="AF74" s="549">
        <f>SUMIF(หนอนกระทู้ข้าว!$B$5:$B$81,ทดสอบ!$E74,หนอนกระทู้ข้าว!$G$5:$G$81)</f>
        <v>0</v>
      </c>
      <c r="AG74" s="549">
        <f>SUMIF(โรคกาบใบเน่า!$B$5:$B$81,ทดสอบ!$E74,โรคกาบใบเน่า!$G$5:$G$81)</f>
        <v>0</v>
      </c>
      <c r="AH74" s="549">
        <f>SUMIF(เพลี้ยจั๊กจั่นสีเขียว!$B$5:$B$80,ทดสอบ!$E74,เพลี้ยจั๊กจั่นสีเขียว!$G$5:$G$80)</f>
        <v>0</v>
      </c>
      <c r="AI74" s="549">
        <f>SUMIF(หอยเชอรี่!$B$5:$B$81,ทดสอบ!$E74,หอยเชอรี่!$G$5:$G$81)</f>
        <v>0</v>
      </c>
      <c r="AJ74" s="549">
        <f>SUMIF(โรคใบสีส้ม!$B$5:$B$77,ทดสอบ!$E74,โรคใบสีส้ม!$G$5:$G$77)</f>
        <v>0</v>
      </c>
      <c r="AK74" s="563">
        <f t="shared" si="177"/>
        <v>0</v>
      </c>
      <c r="AL74" s="549">
        <f>SUMIF(หนอนหัวดำ!$B$6:$B$75,ทดสอบ!$E74,หนอนหัวดำ!$M$6:$M$75)</f>
        <v>259.05</v>
      </c>
      <c r="AM74" s="517">
        <f>SUMIF(แมลงดำหนาม!$B$6:$B$75,ทดสอบ!$E74,แมลงดำหนาม!$M$6:$M$75)</f>
        <v>34.35</v>
      </c>
      <c r="AN74" s="549">
        <f>SUMIF('ด้วงแรด มะพร้าว'!$B$6:$B$75,ทดสอบ!$E74,'ด้วงแรด มะพร้าว'!$I$6:$I$75)</f>
        <v>240.32999999999998</v>
      </c>
      <c r="AO74" s="549">
        <f>SUMIF(ด้วงงวง!$B$6:$B$75,ทดสอบ!$E74,ด้วงงวง!$I$6:$I$75)</f>
        <v>66.62</v>
      </c>
      <c r="AP74" s="549">
        <f>SUMIF(ไรสี่ขามะพร้าว!$B$6:$B$75,ทดสอบ!$E74,ไรสี่ขามะพร้าว!$I$6:$I$75)</f>
        <v>0</v>
      </c>
      <c r="AQ74" s="549">
        <f>SUMIF(หนอนพาราซา!$C$6:$C$67,ทดสอบ!$E74,หนอนพาราซา!$J$6:$J$67)</f>
        <v>0</v>
      </c>
      <c r="AR74" s="549">
        <f>SUMIF(หนอนกินใบมะพร้าว!$C$6:$C$67,ทดสอบ!$E74,หนอนกินใบมะพร้าว!$J$6:$J$67)</f>
        <v>0</v>
      </c>
      <c r="AS74" s="565">
        <f t="shared" si="86"/>
        <v>600.35</v>
      </c>
      <c r="AT74" s="549">
        <f>SUMIF('ด้วงแรด ปาล์ม'!$B$5:$B$73,ทดสอบ!$E74,'ด้วงแรด ปาล์ม'!$F$5:$F$73)</f>
        <v>0</v>
      </c>
      <c r="AU74" s="549">
        <f>SUMIF(หนอนปลอกเล็ก!$B$5:$B$73,ทดสอบ!$E74,หนอนปลอกเล็ก!$F$5:$F$73)</f>
        <v>0</v>
      </c>
      <c r="AV74" s="549">
        <f>SUMIF(ด้วงกุหลาบ!$B$5:$B$73,ทดสอบ!$E74,ด้วงกุหลาบ!$F$5:$F$73)</f>
        <v>0</v>
      </c>
      <c r="AW74" s="549">
        <f>SUMIF(โรคทะลายเน่า!$B$5:$B$73,ทดสอบ!$E74,โรคทะลายเน่า!$F$5:$F$73)</f>
        <v>0</v>
      </c>
      <c r="AX74" s="549">
        <f>SUMIF(โรคลำต้นเน่า!$B$5:$B$73,ทดสอบ!$E74,โรคลำต้นเน่า!$F$5:$F$73)</f>
        <v>0</v>
      </c>
      <c r="AY74" s="549">
        <f>SUMIF('โรคใบจุด ปาล์ม'!$B$5:$B$73,ทดสอบ!$E74,'โรคใบจุด ปาล์ม'!$F$5:$F$73)</f>
        <v>0</v>
      </c>
      <c r="AZ74" s="549">
        <f>SUMIF(โรคก้านทางใบเน่า!$C$5:$C$71,ทดสอบ!$E74,โรคก้านทางใบเน่า!$G$5:$G$71)</f>
        <v>0</v>
      </c>
      <c r="BA74" s="549">
        <f>SUMIF(หนอนหน้าแมว!$B$5:$B$73,ทดสอบ!$E74,หนอนหน้าแมว!$F$5:$F$73)</f>
        <v>0</v>
      </c>
      <c r="BB74" s="551">
        <f>SUMIF('หนอนหัวดำ ปาล์ม'!$B$5:$B$73,ทดสอบ!$E74,'หนอนหัวดำ ปาล์ม'!$F$5:$F$73)</f>
        <v>0</v>
      </c>
      <c r="BC74" s="549">
        <f>SUMIF('โรคใบจุดสาหร่าย ปาล์ม'!$B$5:$B$73,ทดสอบ!$E74,'โรคใบจุดสาหร่าย ปาล์ม'!$F$5:$F$73)</f>
        <v>0</v>
      </c>
      <c r="BD74" s="567">
        <f t="shared" si="178"/>
        <v>0</v>
      </c>
      <c r="BE74" s="549">
        <f>SUMIF(โรครากขาว!$B$5:$B$72,ทดสอบ!$E74,โรครากขาว!$F$5:$F$72)</f>
        <v>0</v>
      </c>
      <c r="BF74" s="549">
        <f>SUMIF(โรคใบร่วงยางพาราชนิดใหม่!$B$5:$B$72,ทดสอบ!$E74,โรคใบร่วงยางพาราชนิดใหม่!$F$5:$F$72)</f>
        <v>0</v>
      </c>
      <c r="BG74" s="549">
        <f>SUMIF(โรคใบร่วงยางพารา!$B$5:$B$72,ทดสอบ!$E74,โรคใบร่วงยางพารา!$F$5:$F$72)</f>
        <v>0</v>
      </c>
      <c r="BH74" s="549">
        <f>SUMIF(โรคราแป้งยางพารา!$B$5:$B$72,ทดสอบ!$E74,โรคราแป้งยางพารา!$F$5:$F$72)</f>
        <v>0</v>
      </c>
      <c r="BI74" s="551">
        <f>SUMIF(โรคเส้นดำยางพารา!$B$5:$B$72,ทดสอบ!$E74,โรคเส้นดำยางพารา!$F$5:$F$72)</f>
        <v>0</v>
      </c>
      <c r="BJ74" s="549">
        <f>SUMIF(โรคหน้ายางแห้ง!$B$5:$B$72,ทดสอบ!$E74,โรคหน้ายางแห้ง!$F$5:$F$72)</f>
        <v>0</v>
      </c>
      <c r="BK74" s="568">
        <f t="shared" si="179"/>
        <v>0</v>
      </c>
      <c r="BL74" s="549">
        <f>SUMIF(โรคราสนิม!$C$5:$C$64,ทดสอบ!$E74,โรคราสนิม!$G$5:$G$64)</f>
        <v>0</v>
      </c>
      <c r="BM74" s="549">
        <f>SUMIF(หนอนกาแฟสีแดง!$C$5:$C$64,ทดสอบ!$E74,หนอนกาแฟสีแดง!$G$5:$G$64)</f>
        <v>0</v>
      </c>
      <c r="BN74" s="549">
        <v>0</v>
      </c>
      <c r="BO74" s="549">
        <f ca="1">SUMIF(หนอนเจาะกิ่งลำต้น!$C$5:$C528,ทดสอบ!$E74,หนอนเจาะกิ่งลำต้น!$G$5:$G$64)</f>
        <v>0</v>
      </c>
      <c r="BP74" s="551">
        <f>SUMIF(มอดเจาะเมล็ดกาแฟ!$C$5:$C$64,ทดสอบ!$E74,มอดเจาะเมล็ดกาแฟ!$G$5:$G$64)</f>
        <v>0</v>
      </c>
      <c r="BQ74" s="549">
        <f>SUMIF('ด้วงหนวดยาว (กาแฟ)'!$C$5:$C$64,ทดสอบ!$E74,'ด้วงหนวดยาว (กาแฟ)'!$G$5:$G$64)</f>
        <v>0</v>
      </c>
      <c r="BR74" s="549">
        <f>SUMIF(มอดเจาะผลกาแฟ!$C$5:$C$64,ทดสอบ!$E74,มอดเจาะผลกาแฟ!$G$5:$G$64)</f>
        <v>0</v>
      </c>
      <c r="BS74" s="570">
        <f t="shared" ca="1" si="180"/>
        <v>0</v>
      </c>
      <c r="BT74" s="549">
        <f>SUMIF(เพลี้ยแป้งมัน!$B$5:$B$59,ทดสอบ!$E74,เพลี้ยแป้งมัน!$H$5:$H$59)</f>
        <v>0</v>
      </c>
      <c r="BU74" s="551">
        <f>SUMIF('โรคใบไหม้ (มัน)'!$B$5:$B$58,ทดสอบ!$E74,'โรคใบไหม้ (มัน)'!$H$5:$H$58)</f>
        <v>0</v>
      </c>
      <c r="BV74" s="549">
        <f>SUMIF(ไรแดง!$B$5:$B$59,ทดสอบ!$E74,ไรแดง!$H$5:$H$59)</f>
        <v>0</v>
      </c>
      <c r="BW74" s="549"/>
      <c r="BX74" s="549"/>
      <c r="BY74" s="549"/>
      <c r="BZ74" s="549"/>
      <c r="CA74" s="549"/>
      <c r="CB74" s="549">
        <f>SUMIF(โรคโคนเน่าหัวเน่า!$B$5:$B$59,ทดสอบ!$E74,โรคโคนเน่าหัวเน่า!$H$5:$H$59)</f>
        <v>0</v>
      </c>
      <c r="CC74" s="549"/>
      <c r="CD74" s="549">
        <f>SUMIF(โรคพุ่มแจ้!$B$5:$B$58,ทดสอบ!$E74,โรคพุ่มแจ้!$H$5:$H$58)</f>
        <v>0</v>
      </c>
      <c r="CE74" s="549">
        <f>SUMIF(โรคใบด่างมันสำปะหลัง!$B$5:$B$59,ทดสอบ!$E74,โรคใบด่างมันสำปะหลัง!$H$5:$H$59)</f>
        <v>0</v>
      </c>
      <c r="CF74" s="563">
        <f t="shared" si="181"/>
        <v>0</v>
      </c>
      <c r="CG74" s="549">
        <f>SUMIF(หนอนกออ้อย!$B$5:$B$48,ทดสอบ!$E74,หนอนกออ้อย!$G$5:$G$48)</f>
        <v>0</v>
      </c>
      <c r="CH74" s="549">
        <f>SUMIF('ด้วงหนวดยาว อ้อย'!$B$5:$B$48,ทดสอบ!$E74,'ด้วงหนวดยาว อ้อย'!$G$5:$G$48)</f>
        <v>0</v>
      </c>
      <c r="CI74" s="549"/>
      <c r="CJ74" s="549"/>
      <c r="CK74" s="549"/>
      <c r="CL74" s="549"/>
      <c r="CM74" s="549"/>
      <c r="CN74" s="549"/>
      <c r="CO74" s="549"/>
      <c r="CP74" s="549"/>
      <c r="CQ74" s="549"/>
      <c r="CR74" s="549"/>
      <c r="CS74" s="549">
        <f>SUMIF('โรคแส้ดำ อ้อย '!$B$5:$B$48,ทดสอบ!$E74,'โรคแส้ดำ อ้อย '!$G$5:$G$48)</f>
        <v>0</v>
      </c>
      <c r="CT74" s="549">
        <f>SUMIF('โรคใบขาว อ้อย'!$B$5:$B$48,ทดสอบ!$E74,'โรคใบขาว อ้อย'!$G$5:$G$48)</f>
        <v>0</v>
      </c>
      <c r="CU74" s="549"/>
      <c r="CV74" s="565">
        <f t="shared" si="182"/>
        <v>0</v>
      </c>
      <c r="CW74" s="549"/>
      <c r="CX74" s="549">
        <f>SUMIF('หนอนกระทู้ข้าวโพดลายจุด (FAW)'!$B$5:$B$54,ทดสอบ!$E74,'หนอนกระทู้ข้าวโพดลายจุด (FAW)'!$F$5:$F$54)</f>
        <v>0</v>
      </c>
      <c r="CY74" s="549">
        <f>SUMIF(โรคฝักเน่า!$C$5:$C$57,ทดสอบ!$E74,โรคฝักเน่า!$G$5:$G$57)</f>
        <v>0</v>
      </c>
      <c r="CZ74" s="549"/>
      <c r="DA74" s="549"/>
      <c r="DB74" s="549"/>
      <c r="DC74" s="549"/>
      <c r="DD74" s="549"/>
      <c r="DE74" s="549"/>
      <c r="DF74" s="572">
        <f t="shared" si="183"/>
        <v>0</v>
      </c>
      <c r="DG74" s="549">
        <f>SUMIF(โรคเหี่ยว!$B$5:$B$65,ทดสอบ!$E74,โรคเหี่ยว!$E$5:$E$65)</f>
        <v>0</v>
      </c>
      <c r="DH74" s="549"/>
      <c r="DI74" s="549"/>
      <c r="DJ74" s="549"/>
      <c r="DK74" s="549"/>
      <c r="DL74" s="574">
        <f t="shared" si="184"/>
        <v>0</v>
      </c>
      <c r="DM74" s="549"/>
      <c r="DN74" s="549"/>
      <c r="DO74" s="549"/>
      <c r="DP74" s="549"/>
      <c r="DQ74" s="549"/>
      <c r="DR74" s="550">
        <f t="shared" si="185"/>
        <v>0</v>
      </c>
      <c r="DS74" s="549"/>
      <c r="DT74" s="549"/>
      <c r="DU74" s="549">
        <f>SUMIF('เพลี้ยไฟ ทุเรียน'!$B$5:$B$81,ทดสอบ!$E74,'เพลี้ยไฟ ทุเรียน'!$F$5:$F$81)</f>
        <v>0</v>
      </c>
      <c r="DV74" s="549">
        <f>SUMIF('เพลี้ยแป้ง ทุเรียน'!$B$5:$B$81,ทดสอบ!$E74,'เพลี้ยแป้ง ทุเรียน'!$F$5:$F$81)</f>
        <v>0</v>
      </c>
      <c r="DW74" s="549">
        <f>SUMIF(เพลี้ยไก่แจ้ทุเรียน!$B$5:$B$81,ทดสอบ!$E74,เพลี้ยไก่แจ้ทุเรียน!$F$5:$F$81)</f>
        <v>0</v>
      </c>
      <c r="DX74" s="549">
        <f>SUMIF(เพลี้ยหอยเกล็ด!$B$5:$B$81,ทดสอบ!$E74,เพลี้ยหอยเกล็ด!$F$5:$F$81)</f>
        <v>0</v>
      </c>
      <c r="DY74" s="549">
        <f>SUMIF(เพลี้ยจั๊กจั่นฝอย!$B$5:$B$81,ทดสอบ!$E74,เพลี้ยจั๊กจั่นฝอย!$F$5:$F$81)</f>
        <v>0</v>
      </c>
      <c r="DZ74" s="549">
        <f>SUMIF(หนอนเจาะเมล็ดทุเรียน!$B$5:$B$81,ทดสอบ!$E74,หนอนเจาะเมล็ดทุเรียน!$F$5:$F$81)</f>
        <v>0</v>
      </c>
      <c r="EA74" s="549">
        <f>SUMIF(ไรแดงทุเรียน!$B$5:$B$81,ทดสอบ!$E74,ไรแดงทุเรียน!$F$5:$F$81)</f>
        <v>0</v>
      </c>
      <c r="EB74" s="549"/>
      <c r="EC74" s="549">
        <f>SUMIF(โรครากเน่าโคนเน่า!$B$5:$B$81,ทดสอบ!$E74,โรครากเน่าโคนเน่า!$F$5:$F$81)</f>
        <v>0</v>
      </c>
      <c r="ED74" s="549">
        <f>SUMIF('โรคราดำ ทุเรียน'!$B$5:$B$81,ทดสอบ!$E74,'โรคราดำ ทุเรียน'!$F$5:$F$81)</f>
        <v>0</v>
      </c>
      <c r="EE74" s="549"/>
      <c r="EF74" s="549">
        <f>SUMIF(โรคผลเน่า!$B$6:$B$82,ทดสอบ!$E74,โรคผลเน่า!$F$6:$F$82)</f>
        <v>0</v>
      </c>
      <c r="EG74" s="549">
        <f>SUMIF(โรคราสีชมพู!$B$5:$B$81,ทดสอบ!$E74,โรคราสีชมพู!$F$5:$F$81)</f>
        <v>0</v>
      </c>
      <c r="EH74" s="549">
        <f>SUMIF(โรคใบติดหรือใบไหม้!$B$5:$B$81,ทดสอบ!$E74,โรคใบติดหรือใบไหม้!$F$5:$F$81)</f>
        <v>0</v>
      </c>
      <c r="EI74" s="549"/>
      <c r="EJ74" s="549">
        <f>SUMIF('โรคใบจุดสาหร่าย (durian)'!$B$5:$B$81,ทดสอบ!$E74,'โรคใบจุดสาหร่าย (durian)'!$F$5:$F$81)</f>
        <v>0</v>
      </c>
      <c r="EK74" s="549">
        <f>SUMIF(มอดเจาะลำต้นทุเรียน!$B$5:$B$81,ทดสอบ!$E74,มอดเจาะลำต้นทุเรียน!$F$5:$F$81)</f>
        <v>0</v>
      </c>
      <c r="EL74" s="549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549">
        <f>SUMIF(หนอนกินใบทุเรียน!$B$5:$B$81,ทดสอบ!$E74,หนอนกินใบทุเรียน!$F$5:$F$81)</f>
        <v>0</v>
      </c>
      <c r="EN74" s="549">
        <f>SUMIF(โรคกิ่งแห้งทุเรียน!$B$5:$B$81,ทดสอบ!$E74,โรคกิ่งแห้งทุเรียน!$F$5:$F$81)</f>
        <v>0</v>
      </c>
      <c r="EO74" s="551">
        <f>SUMIF(โรคแอนแทรกโนสทุเรียน!$B$5:$B$81,ทดสอบ!$E74,โรคแอนแทรกโนสทุเรียน!$F$5:$F$81)</f>
        <v>0</v>
      </c>
      <c r="EP74" s="549">
        <f>SUMIF(หนอนเจาะผล!$B$5:$B$81,ทดสอบ!$E74,หนอนเจาะผล!$F$5:$F$81)</f>
        <v>0</v>
      </c>
      <c r="EQ74" s="563">
        <f t="shared" ca="1" si="186"/>
        <v>0</v>
      </c>
      <c r="ER74" s="549"/>
      <c r="ES74" s="549">
        <f>SUMIF('เพลี้ยไฟ (เงาะ)'!$B$5:$B$76,ทดสอบ!$E74,'เพลี้ยไฟ (เงาะ)'!$F$5:$F$76)</f>
        <v>0</v>
      </c>
      <c r="ET74" s="517">
        <f>SUMIF('เพลี้ยแป้ง (เงาะ)'!$B$5:$B$75,ทดสอบ!$E74,'เพลี้ยแป้ง (เงาะ)'!$F$5:$F$75)</f>
        <v>0</v>
      </c>
      <c r="EU74" s="549">
        <f>SUMIF(หนอนคืบกินใบ!$B$5:$B$75,ทดสอบ!$E74,หนอนคืบกินใบ!$F$5:$F$75)</f>
        <v>0</v>
      </c>
      <c r="EV74" s="549">
        <f>SUMIF('โรคราแป้ง (เงาะ)'!$B$5:$B$75,ทดสอบ!$E74,'โรคราแป้ง (เงาะ)'!$F$5:$F$75)</f>
        <v>0</v>
      </c>
      <c r="EW74" s="549"/>
      <c r="EX74" s="549">
        <f>SUMIF('โรคขอบใบแห้ง (เงาะ)'!$B$5:$B$76,ทดสอบ!$E74,'โรคขอบใบแห้ง (เงาะ)'!$F$5:$F$76)</f>
        <v>0</v>
      </c>
      <c r="EY74" s="549">
        <f>SUMIF(หนอนกินช่อดอก!$B$5:$B$76,ทดสอบ!$E74,หนอนกินช่อดอก!$F$5:$F$76)</f>
        <v>0</v>
      </c>
      <c r="EZ74" s="549">
        <f>SUMIF('โรคใบจุดสาหร่าย(เงาะ)'!$B$5:$B$75,ทดสอบ!$E74,'โรคใบจุดสาหร่าย(เงาะ)'!$F$5:$F$75)</f>
        <v>0</v>
      </c>
      <c r="FA74" s="567">
        <f t="shared" si="187"/>
        <v>0</v>
      </c>
      <c r="FB74" s="549">
        <f>SUMIF('เพลี้ยไฟ (mangosteen)'!$B$5:$B$69,ทดสอบ!$E74,'เพลี้ยไฟ (mangosteen)'!$F$5:$F$69)</f>
        <v>0</v>
      </c>
      <c r="FC74" s="549">
        <f>SUMIF(หนอนชอนใบ!$B$5:$B$69,ทดสอบ!$E74,หนอนชอนใบ!$F$5:$F$69)</f>
        <v>0</v>
      </c>
      <c r="FD74" s="549">
        <f>SUMIF(หนอนกินใบ!$B$5:$B$69,ทดสอบ!$E74,หนอนกินใบ!$F$5:$F$69)</f>
        <v>0</v>
      </c>
      <c r="FE74" s="549">
        <f>SUMIF('ไรแดง(มังคุด)'!$B$5:$B$76,ทดสอบ!$E74,'ไรแดง(มังคุด)'!$F$5:$F$76)</f>
        <v>0</v>
      </c>
      <c r="FF74" s="549">
        <f>SUMIF(โรคแอนแทรคโนส!$B$5:$B$76,ทดสอบ!$E74,โรคแอนแทรคโนส!$F$5:$F$76)</f>
        <v>0</v>
      </c>
      <c r="FG74" s="549">
        <f>SUMIF('โรคใบจุดสาหร่าย (mangosteen)'!$B$5:$B$69,ทดสอบ!$E74,'โรคใบจุดสาหร่าย (mangosteen)'!$F$5:$F$69)</f>
        <v>0</v>
      </c>
      <c r="FH74" s="549">
        <f>SUMIF(โรคใบแห้งและขอบใบแห้ง!$B$5:$B$76,ทดสอบ!$E74,โรคใบแห้งและขอบใบแห้ง!$F$5:$F$76)</f>
        <v>0</v>
      </c>
      <c r="FI74" s="549">
        <f>SUMIF(เพลี้ยแป้ง!$B$5:$B$76,ทดสอบ!$E74,เพลี้ยแป้ง!$F$5:$F$76)</f>
        <v>0</v>
      </c>
      <c r="FJ74" s="549">
        <f>SUMIF('โรคใบจุด (mangosteen)'!$B$5:$B$69,ทดสอบ!$E74,'โรคใบจุด (mangosteen)'!$F$5:$F$69)</f>
        <v>0</v>
      </c>
      <c r="FK74" s="576">
        <f t="shared" si="188"/>
        <v>0</v>
      </c>
      <c r="FL74" s="549">
        <f>SUMIF(โรคพุ่มไม้กวาด!$B$5:$B$79,ทดสอบ!$E74,โรคพุ่มไม้กวาด!$F$5:$F$79)</f>
        <v>0</v>
      </c>
      <c r="FM74" s="549">
        <f>SUMIF('เพลี้ยแป้ง (ลำไย)'!$B$5:$B$76,ทดสอบ!$E74,'เพลี้ยแป้ง (ลำไย)'!$F$5:$F$76)</f>
        <v>0</v>
      </c>
      <c r="FN74" s="549">
        <f>SUMIF('โรคราดำ (ลำไย)'!$B$5:$B$79,ทดสอบ!$E74,'โรคราดำ (ลำไย)'!$F$5:$F$79)</f>
        <v>0</v>
      </c>
      <c r="FO74" s="549">
        <f>SUMIF('หนอนคืบกินใบ (ลำไย)'!$B$5:$B$76,ทดสอบ!$E74,'หนอนคืบกินใบ (ลำไย)'!$F$5:$F$76)</f>
        <v>0</v>
      </c>
      <c r="FP74" s="549">
        <f>SUMIF(ไรกำมะหยี่!$B$5:$B$79,ทดสอบ!$E74,ไรกำมะหยี่!$F$5:$F$79)</f>
        <v>0</v>
      </c>
      <c r="FQ74" s="549">
        <f>SUMIF(หนอนม้วนใบ!$B$5:$B$79,ทดสอบ!$E74,หนอนม้วนใบ!$F$5:$F$79)</f>
        <v>0</v>
      </c>
      <c r="FR74" s="549">
        <f>SUMIF(หนอนเจาะกิ่งและลำต้น!$B$5:$B$80,ทดสอบ!$E74,หนอนเจาะกิ่งและลำต้น!$F$5:$F$80)</f>
        <v>0</v>
      </c>
      <c r="FS74" s="549">
        <f>SUMIF(เพลี้ยไฟลำไย!$B$5:$B$76,ทดสอบ!$E74,เพลี้ยไฟลำไย!$F$5:$F$76)</f>
        <v>0</v>
      </c>
      <c r="FT74" s="549">
        <f>SUMIF(หนอนกินดอกลำไย!$B$5:$B$76,ทดสอบ!$E74,หนอนกินดอกลำไย!$F$5:$F$76)</f>
        <v>0</v>
      </c>
      <c r="FU74" s="549">
        <f>SUMIF(มวนลำไย!$B$5:$B$79,ทดสอบ!$E74,มวนลำไย!$F$5:$F$79)</f>
        <v>0</v>
      </c>
      <c r="FV74" s="578">
        <f t="shared" si="189"/>
        <v>0</v>
      </c>
      <c r="FW74" s="550">
        <f t="shared" ca="1" si="190"/>
        <v>600.35</v>
      </c>
      <c r="FX74" s="353">
        <f t="shared" ca="1" si="192"/>
        <v>600.35</v>
      </c>
      <c r="FY74" s="319">
        <f t="shared" ca="1" si="191"/>
        <v>0</v>
      </c>
    </row>
    <row r="75" spans="1:181" s="110" customFormat="1" x14ac:dyDescent="0.55000000000000004">
      <c r="A75" s="303">
        <v>0</v>
      </c>
      <c r="B75" s="303">
        <f t="shared" ca="1" si="176"/>
        <v>1</v>
      </c>
      <c r="C75" s="303">
        <f ca="1">IF(B75=1,SUBTOTAL(2,$B$69:B75),"")</f>
        <v>7</v>
      </c>
      <c r="D75" s="279">
        <f t="shared" ca="1" si="147"/>
        <v>7</v>
      </c>
      <c r="E75" s="280" t="s">
        <v>180</v>
      </c>
      <c r="F75" s="295"/>
      <c r="G75" s="295"/>
      <c r="H75" s="295"/>
      <c r="I75" s="295"/>
      <c r="J75" s="292"/>
      <c r="K75" s="549">
        <f>SUMIF(หนอนห่อใบข้าว!$B$5:$B$76,ทดสอบ!$E75,หนอนห่อใบข้าว!$G$5:$G$76)</f>
        <v>0</v>
      </c>
      <c r="L75" s="549">
        <f>SUMIF(เพลี้ยกระโดดหลังขาว!$B$5:$B$76,ทดสอบ!$E75,เพลี้ยกระโดดหลังขาว!$G$5:$G$76)</f>
        <v>0</v>
      </c>
      <c r="M75" s="549">
        <f>SUMIF(โรคไหม้ข้าว!$B$5:$B$76,ทดสอบ!$E75,โรคไหม้ข้าว!$G$5:$G$76)</f>
        <v>0</v>
      </c>
      <c r="N75" s="549">
        <f>SUMIF(แมลงหวี่ขาว!$B$5:$B$76,ทดสอบ!$E75,แมลงหวี่ขาว!$G$5:$G$76)</f>
        <v>0</v>
      </c>
      <c r="O75" s="549">
        <f>SUMIF(เพลี้ยกระโดดสีน้ำตาล!$B$5:$B$77,ทดสอบ!$E75,เพลี้ยกระโดดสีน้ำตาล!$G$5:$G$77)</f>
        <v>0</v>
      </c>
      <c r="P75" s="549">
        <f>SUMIF(แมลงสิง!$B$5:$B$81,ทดสอบ!$E75,แมลงสิง!$G$5:$G$81)</f>
        <v>0</v>
      </c>
      <c r="Q75" s="549">
        <f>SUMIF(เพลี้ยไฟ!$B$5:$B$76,ทดสอบ!$E75,เพลี้ยไฟ!$G$5:$G$76)</f>
        <v>0</v>
      </c>
      <c r="R75" s="549">
        <f>SUMIF(แมลงดำหนาม1!$B$5:$B$81,ทดสอบ!$E75,แมลงดำหนาม1!$G$5:$G$81)</f>
        <v>0</v>
      </c>
      <c r="S75" s="549">
        <f>SUMIF(โรคขอบใบแห้ง!$B$5:$B$78,ทดสอบ!$E75,โรคขอบใบแห้ง!$G$5:$G$78)</f>
        <v>0</v>
      </c>
      <c r="T75" s="549">
        <f>SUMIF(โรคกาบใบแห้ง!$B$5:$B$81,ทดสอบ!$E75,โรคกาบใบแห้ง!$G$5:$G$81)</f>
        <v>0</v>
      </c>
      <c r="U75" s="549">
        <f>SUMIF(โรคใบจุดสีน้ำตาล!$B$5:$B$77,ทดสอบ!$E75,โรคใบจุดสีน้ำตาล!$G$5:$G$77)</f>
        <v>0</v>
      </c>
      <c r="V75" s="549">
        <f>SUMIF(หนอนกระทู้กล้า!$B$5:$B$76,ทดสอบ!$E75,หนอนกระทู้กล้า!$G$5:$G$76)</f>
        <v>0</v>
      </c>
      <c r="W75" s="549">
        <f>SUMIF(โรคใบขีดโปร่งแสง!$B$5:$B$81,ทดสอบ!$E75,โรคใบขีดโปร่งแสง!$G$5:$G$81)</f>
        <v>0</v>
      </c>
      <c r="X75" s="549">
        <f>SUMIF(โรคใบขีดสีน้ำตาล!$B$5:$B$77,ทดสอบ!$E75,โรคใบขีดสีน้ำตาล!$G$5:$G$77)</f>
        <v>0</v>
      </c>
      <c r="Y75" s="549">
        <f>SUMIF(หนอนกัดใบข้าว!$B$5:$B$81,ทดสอบ!$E75,หนอนกัดใบข้าว!$G$5:$G$81)</f>
        <v>0</v>
      </c>
      <c r="Z75" s="549">
        <f>SUMIF(แมลงหล่า!$B$5:$B$81,ทดสอบ!$E75,แมลงหล่า!$G$5:$G$81)</f>
        <v>0</v>
      </c>
      <c r="AA75" s="549">
        <f>SUMIF(แมลงบั่ว!$B$5:$B$77,ทดสอบ!$E75,แมลงบั่ว!$G$5:$G$77)</f>
        <v>0</v>
      </c>
      <c r="AB75" s="549">
        <f>SUMIF(โรคเมล็ดด่าง!$B$5:$B$81,ทดสอบ!$E75,โรคเมล็ดด่าง!$G$5:$G$81)</f>
        <v>0</v>
      </c>
      <c r="AC75" s="549">
        <f>SUMIF(ด้วงดำ!$B$5:$B$81,ทดสอบ!$E75,ด้วงดำ!$G$5:$G$81)</f>
        <v>0</v>
      </c>
      <c r="AD75" s="549">
        <f>SUMIF(ตั๊กแตนหนวดสั้น!$B$5:$B$81,ทดสอบ!$E75,ตั๊กแตนหนวดสั้น!$G$5:$G$81)</f>
        <v>0</v>
      </c>
      <c r="AE75" s="549">
        <f>SUMIF(หนอนกอข้าว!$B$5:$B$77,ทดสอบ!$E75,หนอนกอข้าว!$G$5:$G$77)</f>
        <v>0</v>
      </c>
      <c r="AF75" s="549">
        <f>SUMIF(หนอนกระทู้ข้าว!$B$5:$B$81,ทดสอบ!$E75,หนอนกระทู้ข้าว!$G$5:$G$81)</f>
        <v>0</v>
      </c>
      <c r="AG75" s="549">
        <f>SUMIF(โรคกาบใบเน่า!$B$5:$B$81,ทดสอบ!$E75,โรคกาบใบเน่า!$G$5:$G$81)</f>
        <v>0</v>
      </c>
      <c r="AH75" s="549">
        <f>SUMIF(เพลี้ยจั๊กจั่นสีเขียว!$B$5:$B$80,ทดสอบ!$E75,เพลี้ยจั๊กจั่นสีเขียว!$G$5:$G$80)</f>
        <v>0</v>
      </c>
      <c r="AI75" s="549">
        <f>SUMIF(หอยเชอรี่!$B$5:$B$81,ทดสอบ!$E75,หอยเชอรี่!$G$5:$G$81)</f>
        <v>0</v>
      </c>
      <c r="AJ75" s="549">
        <f>SUMIF(โรคใบสีส้ม!$B$5:$B$77,ทดสอบ!$E75,โรคใบสีส้ม!$G$5:$G$77)</f>
        <v>0</v>
      </c>
      <c r="AK75" s="563">
        <f t="shared" si="177"/>
        <v>0</v>
      </c>
      <c r="AL75" s="549">
        <f>SUMIF(หนอนหัวดำ!$B$6:$B$75,ทดสอบ!$E75,หนอนหัวดำ!$M$6:$M$75)</f>
        <v>680</v>
      </c>
      <c r="AM75" s="517">
        <f>SUMIF(แมลงดำหนาม!$B$6:$B$75,ทดสอบ!$E75,แมลงดำหนาม!$M$6:$M$75)</f>
        <v>8</v>
      </c>
      <c r="AN75" s="549">
        <f>SUMIF('ด้วงแรด มะพร้าว'!$B$6:$B$75,ทดสอบ!$E75,'ด้วงแรด มะพร้าว'!$I$6:$I$75)</f>
        <v>317</v>
      </c>
      <c r="AO75" s="549">
        <f>SUMIF(ด้วงงวง!$B$6:$B$75,ทดสอบ!$E75,ด้วงงวง!$I$6:$I$75)</f>
        <v>7</v>
      </c>
      <c r="AP75" s="549">
        <f>SUMIF(ไรสี่ขามะพร้าว!$B$6:$B$75,ทดสอบ!$E75,ไรสี่ขามะพร้าว!$I$6:$I$75)</f>
        <v>343.25</v>
      </c>
      <c r="AQ75" s="549">
        <f>SUMIF(หนอนพาราซา!$C$6:$C$67,ทดสอบ!$E75,หนอนพาราซา!$J$6:$J$67)</f>
        <v>0</v>
      </c>
      <c r="AR75" s="549">
        <f>SUMIF(หนอนกินใบมะพร้าว!$C$6:$C$67,ทดสอบ!$E75,หนอนกินใบมะพร้าว!$J$6:$J$67)</f>
        <v>0</v>
      </c>
      <c r="AS75" s="565">
        <f t="shared" si="86"/>
        <v>1355.25</v>
      </c>
      <c r="AT75" s="549">
        <f>SUMIF('ด้วงแรด ปาล์ม'!$B$5:$B$73,ทดสอบ!$E75,'ด้วงแรด ปาล์ม'!$F$5:$F$73)</f>
        <v>0</v>
      </c>
      <c r="AU75" s="549">
        <f>SUMIF(หนอนปลอกเล็ก!$B$5:$B$73,ทดสอบ!$E75,หนอนปลอกเล็ก!$F$5:$F$73)</f>
        <v>0</v>
      </c>
      <c r="AV75" s="549">
        <f>SUMIF(ด้วงกุหลาบ!$B$5:$B$73,ทดสอบ!$E75,ด้วงกุหลาบ!$F$5:$F$73)</f>
        <v>0</v>
      </c>
      <c r="AW75" s="549">
        <f>SUMIF(โรคทะลายเน่า!$B$5:$B$73,ทดสอบ!$E75,โรคทะลายเน่า!$F$5:$F$73)</f>
        <v>0</v>
      </c>
      <c r="AX75" s="549">
        <f>SUMIF(โรคลำต้นเน่า!$B$5:$B$73,ทดสอบ!$E75,โรคลำต้นเน่า!$F$5:$F$73)</f>
        <v>0</v>
      </c>
      <c r="AY75" s="549">
        <f>SUMIF('โรคใบจุด ปาล์ม'!$B$5:$B$73,ทดสอบ!$E75,'โรคใบจุด ปาล์ม'!$F$5:$F$73)</f>
        <v>0</v>
      </c>
      <c r="AZ75" s="549">
        <f>SUMIF(โรคก้านทางใบเน่า!$C$5:$C$71,ทดสอบ!$E75,โรคก้านทางใบเน่า!$G$5:$G$71)</f>
        <v>0</v>
      </c>
      <c r="BA75" s="549">
        <f>SUMIF(หนอนหน้าแมว!$B$5:$B$73,ทดสอบ!$E75,หนอนหน้าแมว!$F$5:$F$73)</f>
        <v>0</v>
      </c>
      <c r="BB75" s="551">
        <f>SUMIF('หนอนหัวดำ ปาล์ม'!$B$5:$B$73,ทดสอบ!$E75,'หนอนหัวดำ ปาล์ม'!$F$5:$F$73)</f>
        <v>0</v>
      </c>
      <c r="BC75" s="549">
        <f>SUMIF('โรคใบจุดสาหร่าย ปาล์ม'!$B$5:$B$73,ทดสอบ!$E75,'โรคใบจุดสาหร่าย ปาล์ม'!$F$5:$F$73)</f>
        <v>0</v>
      </c>
      <c r="BD75" s="567">
        <f t="shared" si="178"/>
        <v>0</v>
      </c>
      <c r="BE75" s="549">
        <f>SUMIF(โรครากขาว!$B$5:$B$72,ทดสอบ!$E75,โรครากขาว!$F$5:$F$72)</f>
        <v>0</v>
      </c>
      <c r="BF75" s="549">
        <f>SUMIF(โรคใบร่วงยางพาราชนิดใหม่!$B$5:$B$72,ทดสอบ!$E75,โรคใบร่วงยางพาราชนิดใหม่!$F$5:$F$72)</f>
        <v>0</v>
      </c>
      <c r="BG75" s="549">
        <f>SUMIF(โรคใบร่วงยางพารา!$B$5:$B$72,ทดสอบ!$E75,โรคใบร่วงยางพารา!$F$5:$F$72)</f>
        <v>0</v>
      </c>
      <c r="BH75" s="549">
        <f>SUMIF(โรคราแป้งยางพารา!$B$5:$B$72,ทดสอบ!$E75,โรคราแป้งยางพารา!$F$5:$F$72)</f>
        <v>0</v>
      </c>
      <c r="BI75" s="551">
        <f>SUMIF(โรคเส้นดำยางพารา!$B$5:$B$72,ทดสอบ!$E75,โรคเส้นดำยางพารา!$F$5:$F$72)</f>
        <v>0</v>
      </c>
      <c r="BJ75" s="549">
        <f>SUMIF(โรคหน้ายางแห้ง!$B$5:$B$72,ทดสอบ!$E75,โรคหน้ายางแห้ง!$F$5:$F$72)</f>
        <v>0</v>
      </c>
      <c r="BK75" s="568">
        <f t="shared" si="179"/>
        <v>0</v>
      </c>
      <c r="BL75" s="549">
        <f>SUMIF(โรคราสนิม!$C$5:$C$64,ทดสอบ!$E75,โรคราสนิม!$G$5:$G$64)</f>
        <v>0</v>
      </c>
      <c r="BM75" s="549">
        <f>SUMIF(หนอนกาแฟสีแดง!$C$5:$C$64,ทดสอบ!$E75,หนอนกาแฟสีแดง!$G$5:$G$64)</f>
        <v>0</v>
      </c>
      <c r="BN75" s="549">
        <v>0</v>
      </c>
      <c r="BO75" s="549">
        <f ca="1">SUMIF(หนอนเจาะกิ่งลำต้น!$C$5:$C529,ทดสอบ!$E75,หนอนเจาะกิ่งลำต้น!$G$5:$G$64)</f>
        <v>0</v>
      </c>
      <c r="BP75" s="551">
        <f>SUMIF(มอดเจาะเมล็ดกาแฟ!$C$5:$C$64,ทดสอบ!$E75,มอดเจาะเมล็ดกาแฟ!$G$5:$G$64)</f>
        <v>0</v>
      </c>
      <c r="BQ75" s="549">
        <f>SUMIF('ด้วงหนวดยาว (กาแฟ)'!$C$5:$C$64,ทดสอบ!$E75,'ด้วงหนวดยาว (กาแฟ)'!$G$5:$G$64)</f>
        <v>0</v>
      </c>
      <c r="BR75" s="549">
        <f>SUMIF(มอดเจาะผลกาแฟ!$C$5:$C$64,ทดสอบ!$E75,มอดเจาะผลกาแฟ!$G$5:$G$64)</f>
        <v>0</v>
      </c>
      <c r="BS75" s="570">
        <f t="shared" ca="1" si="180"/>
        <v>0</v>
      </c>
      <c r="BT75" s="549">
        <f>SUMIF(เพลี้ยแป้งมัน!$B$5:$B$59,ทดสอบ!$E75,เพลี้ยแป้งมัน!$H$5:$H$59)</f>
        <v>0</v>
      </c>
      <c r="BU75" s="551">
        <f>SUMIF('โรคใบไหม้ (มัน)'!$B$5:$B$58,ทดสอบ!$E75,'โรคใบไหม้ (มัน)'!$H$5:$H$58)</f>
        <v>0</v>
      </c>
      <c r="BV75" s="549">
        <f>SUMIF(ไรแดง!$B$5:$B$59,ทดสอบ!$E75,ไรแดง!$H$5:$H$59)</f>
        <v>0</v>
      </c>
      <c r="BW75" s="549"/>
      <c r="BX75" s="549"/>
      <c r="BY75" s="549"/>
      <c r="BZ75" s="549"/>
      <c r="CA75" s="549"/>
      <c r="CB75" s="549">
        <f>SUMIF(โรคโคนเน่าหัวเน่า!$B$5:$B$59,ทดสอบ!$E75,โรคโคนเน่าหัวเน่า!$H$5:$H$59)</f>
        <v>0</v>
      </c>
      <c r="CC75" s="549"/>
      <c r="CD75" s="549">
        <f>SUMIF(โรคพุ่มแจ้!$B$5:$B$58,ทดสอบ!$E75,โรคพุ่มแจ้!$H$5:$H$58)</f>
        <v>0</v>
      </c>
      <c r="CE75" s="549">
        <f>SUMIF(โรคใบด่างมันสำปะหลัง!$B$5:$B$59,ทดสอบ!$E75,โรคใบด่างมันสำปะหลัง!$H$5:$H$59)</f>
        <v>0</v>
      </c>
      <c r="CF75" s="563">
        <f t="shared" si="181"/>
        <v>0</v>
      </c>
      <c r="CG75" s="549">
        <f>SUMIF(หนอนกออ้อย!$B$5:$B$48,ทดสอบ!$E75,หนอนกออ้อย!$G$5:$G$48)</f>
        <v>0</v>
      </c>
      <c r="CH75" s="549">
        <f>SUMIF('ด้วงหนวดยาว อ้อย'!$B$5:$B$48,ทดสอบ!$E75,'ด้วงหนวดยาว อ้อย'!$G$5:$G$48)</f>
        <v>0</v>
      </c>
      <c r="CI75" s="549"/>
      <c r="CJ75" s="549"/>
      <c r="CK75" s="549"/>
      <c r="CL75" s="549"/>
      <c r="CM75" s="549"/>
      <c r="CN75" s="549"/>
      <c r="CO75" s="549"/>
      <c r="CP75" s="549"/>
      <c r="CQ75" s="549"/>
      <c r="CR75" s="549"/>
      <c r="CS75" s="549">
        <f>SUMIF('โรคแส้ดำ อ้อย '!$B$5:$B$48,ทดสอบ!$E75,'โรคแส้ดำ อ้อย '!$G$5:$G$48)</f>
        <v>0</v>
      </c>
      <c r="CT75" s="549">
        <f>SUMIF('โรคใบขาว อ้อย'!$B$5:$B$48,ทดสอบ!$E75,'โรคใบขาว อ้อย'!$G$5:$G$48)</f>
        <v>0</v>
      </c>
      <c r="CU75" s="549"/>
      <c r="CV75" s="565">
        <f t="shared" si="182"/>
        <v>0</v>
      </c>
      <c r="CW75" s="549"/>
      <c r="CX75" s="549">
        <f>SUMIF('หนอนกระทู้ข้าวโพดลายจุด (FAW)'!$B$5:$B$54,ทดสอบ!$E75,'หนอนกระทู้ข้าวโพดลายจุด (FAW)'!$F$5:$F$54)</f>
        <v>0</v>
      </c>
      <c r="CY75" s="549">
        <f>SUMIF(โรคฝักเน่า!$C$5:$C$57,ทดสอบ!$E75,โรคฝักเน่า!$G$5:$G$57)</f>
        <v>0</v>
      </c>
      <c r="CZ75" s="549"/>
      <c r="DA75" s="549"/>
      <c r="DB75" s="549"/>
      <c r="DC75" s="549"/>
      <c r="DD75" s="549"/>
      <c r="DE75" s="549"/>
      <c r="DF75" s="572">
        <f t="shared" si="183"/>
        <v>0</v>
      </c>
      <c r="DG75" s="549">
        <f>SUMIF(โรคเหี่ยว!$B$5:$B$65,ทดสอบ!$E75,โรคเหี่ยว!$E$5:$E$65)</f>
        <v>0</v>
      </c>
      <c r="DH75" s="549"/>
      <c r="DI75" s="549"/>
      <c r="DJ75" s="549"/>
      <c r="DK75" s="549"/>
      <c r="DL75" s="574">
        <f t="shared" si="184"/>
        <v>0</v>
      </c>
      <c r="DM75" s="549"/>
      <c r="DN75" s="549"/>
      <c r="DO75" s="549"/>
      <c r="DP75" s="549"/>
      <c r="DQ75" s="549"/>
      <c r="DR75" s="550">
        <f t="shared" si="185"/>
        <v>0</v>
      </c>
      <c r="DS75" s="549"/>
      <c r="DT75" s="549"/>
      <c r="DU75" s="549">
        <f>SUMIF('เพลี้ยไฟ ทุเรียน'!$B$5:$B$81,ทดสอบ!$E75,'เพลี้ยไฟ ทุเรียน'!$F$5:$F$81)</f>
        <v>0</v>
      </c>
      <c r="DV75" s="549">
        <f>SUMIF('เพลี้ยแป้ง ทุเรียน'!$B$5:$B$81,ทดสอบ!$E75,'เพลี้ยแป้ง ทุเรียน'!$F$5:$F$81)</f>
        <v>0</v>
      </c>
      <c r="DW75" s="549">
        <f>SUMIF(เพลี้ยไก่แจ้ทุเรียน!$B$5:$B$81,ทดสอบ!$E75,เพลี้ยไก่แจ้ทุเรียน!$F$5:$F$81)</f>
        <v>0</v>
      </c>
      <c r="DX75" s="549">
        <f>SUMIF(เพลี้ยหอยเกล็ด!$B$5:$B$81,ทดสอบ!$E75,เพลี้ยหอยเกล็ด!$F$5:$F$81)</f>
        <v>0</v>
      </c>
      <c r="DY75" s="549">
        <f>SUMIF(เพลี้ยจั๊กจั่นฝอย!$B$5:$B$81,ทดสอบ!$E75,เพลี้ยจั๊กจั่นฝอย!$F$5:$F$81)</f>
        <v>0</v>
      </c>
      <c r="DZ75" s="549">
        <f>SUMIF(หนอนเจาะเมล็ดทุเรียน!$B$5:$B$81,ทดสอบ!$E75,หนอนเจาะเมล็ดทุเรียน!$F$5:$F$81)</f>
        <v>0</v>
      </c>
      <c r="EA75" s="549">
        <f>SUMIF(ไรแดงทุเรียน!$B$5:$B$81,ทดสอบ!$E75,ไรแดงทุเรียน!$F$5:$F$81)</f>
        <v>0</v>
      </c>
      <c r="EB75" s="549"/>
      <c r="EC75" s="549">
        <f>SUMIF(โรครากเน่าโคนเน่า!$B$5:$B$81,ทดสอบ!$E75,โรครากเน่าโคนเน่า!$F$5:$F$81)</f>
        <v>0</v>
      </c>
      <c r="ED75" s="549">
        <f>SUMIF('โรคราดำ ทุเรียน'!$B$5:$B$81,ทดสอบ!$E75,'โรคราดำ ทุเรียน'!$F$5:$F$81)</f>
        <v>0</v>
      </c>
      <c r="EE75" s="549"/>
      <c r="EF75" s="549">
        <f>SUMIF(โรคผลเน่า!$B$6:$B$82,ทดสอบ!$E75,โรคผลเน่า!$F$6:$F$82)</f>
        <v>0</v>
      </c>
      <c r="EG75" s="549">
        <f>SUMIF(โรคราสีชมพู!$B$5:$B$81,ทดสอบ!$E75,โรคราสีชมพู!$F$5:$F$81)</f>
        <v>0</v>
      </c>
      <c r="EH75" s="549">
        <f>SUMIF(โรคใบติดหรือใบไหม้!$B$5:$B$81,ทดสอบ!$E75,โรคใบติดหรือใบไหม้!$F$5:$F$81)</f>
        <v>0</v>
      </c>
      <c r="EI75" s="549"/>
      <c r="EJ75" s="549">
        <f>SUMIF('โรคใบจุดสาหร่าย (durian)'!$B$5:$B$81,ทดสอบ!$E75,'โรคใบจุดสาหร่าย (durian)'!$F$5:$F$81)</f>
        <v>0</v>
      </c>
      <c r="EK75" s="549">
        <f>SUMIF(มอดเจาะลำต้นทุเรียน!$B$5:$B$81,ทดสอบ!$E75,มอดเจาะลำต้นทุเรียน!$F$5:$F$81)</f>
        <v>0</v>
      </c>
      <c r="EL75" s="549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549">
        <f>SUMIF(หนอนกินใบทุเรียน!$B$5:$B$81,ทดสอบ!$E75,หนอนกินใบทุเรียน!$F$5:$F$81)</f>
        <v>0</v>
      </c>
      <c r="EN75" s="549">
        <f>SUMIF(โรคกิ่งแห้งทุเรียน!$B$5:$B$81,ทดสอบ!$E75,โรคกิ่งแห้งทุเรียน!$F$5:$F$81)</f>
        <v>0</v>
      </c>
      <c r="EO75" s="551">
        <f>SUMIF(โรคแอนแทรกโนสทุเรียน!$B$5:$B$81,ทดสอบ!$E75,โรคแอนแทรกโนสทุเรียน!$F$5:$F$81)</f>
        <v>0</v>
      </c>
      <c r="EP75" s="549">
        <f>SUMIF(หนอนเจาะผล!$B$5:$B$81,ทดสอบ!$E75,หนอนเจาะผล!$F$5:$F$81)</f>
        <v>0</v>
      </c>
      <c r="EQ75" s="563">
        <f t="shared" ca="1" si="186"/>
        <v>0</v>
      </c>
      <c r="ER75" s="549"/>
      <c r="ES75" s="549">
        <f>SUMIF('เพลี้ยไฟ (เงาะ)'!$B$5:$B$76,ทดสอบ!$E75,'เพลี้ยไฟ (เงาะ)'!$F$5:$F$76)</f>
        <v>0</v>
      </c>
      <c r="ET75" s="517">
        <f>SUMIF('เพลี้ยแป้ง (เงาะ)'!$B$5:$B$75,ทดสอบ!$E75,'เพลี้ยแป้ง (เงาะ)'!$F$5:$F$75)</f>
        <v>0</v>
      </c>
      <c r="EU75" s="549">
        <f>SUMIF(หนอนคืบกินใบ!$B$5:$B$75,ทดสอบ!$E75,หนอนคืบกินใบ!$F$5:$F$75)</f>
        <v>0</v>
      </c>
      <c r="EV75" s="549">
        <f>SUMIF('โรคราแป้ง (เงาะ)'!$B$5:$B$75,ทดสอบ!$E75,'โรคราแป้ง (เงาะ)'!$F$5:$F$75)</f>
        <v>0</v>
      </c>
      <c r="EW75" s="549"/>
      <c r="EX75" s="549">
        <f>SUMIF('โรคขอบใบแห้ง (เงาะ)'!$B$5:$B$76,ทดสอบ!$E75,'โรคขอบใบแห้ง (เงาะ)'!$F$5:$F$76)</f>
        <v>0</v>
      </c>
      <c r="EY75" s="549">
        <f>SUMIF(หนอนกินช่อดอก!$B$5:$B$76,ทดสอบ!$E75,หนอนกินช่อดอก!$F$5:$F$76)</f>
        <v>0</v>
      </c>
      <c r="EZ75" s="549">
        <f>SUMIF('โรคใบจุดสาหร่าย(เงาะ)'!$B$5:$B$75,ทดสอบ!$E75,'โรคใบจุดสาหร่าย(เงาะ)'!$F$5:$F$75)</f>
        <v>0</v>
      </c>
      <c r="FA75" s="567">
        <f t="shared" si="187"/>
        <v>0</v>
      </c>
      <c r="FB75" s="549">
        <f>SUMIF('เพลี้ยไฟ (mangosteen)'!$B$5:$B$69,ทดสอบ!$E75,'เพลี้ยไฟ (mangosteen)'!$F$5:$F$69)</f>
        <v>0</v>
      </c>
      <c r="FC75" s="549">
        <f>SUMIF(หนอนชอนใบ!$B$5:$B$69,ทดสอบ!$E75,หนอนชอนใบ!$F$5:$F$69)</f>
        <v>0</v>
      </c>
      <c r="FD75" s="549">
        <f>SUMIF(หนอนกินใบ!$B$5:$B$69,ทดสอบ!$E75,หนอนกินใบ!$F$5:$F$69)</f>
        <v>0</v>
      </c>
      <c r="FE75" s="549">
        <f>SUMIF('ไรแดง(มังคุด)'!$B$5:$B$76,ทดสอบ!$E75,'ไรแดง(มังคุด)'!$F$5:$F$76)</f>
        <v>0</v>
      </c>
      <c r="FF75" s="549">
        <f>SUMIF(โรคแอนแทรคโนส!$B$5:$B$76,ทดสอบ!$E75,โรคแอนแทรคโนส!$F$5:$F$76)</f>
        <v>0</v>
      </c>
      <c r="FG75" s="549">
        <f>SUMIF('โรคใบจุดสาหร่าย (mangosteen)'!$B$5:$B$69,ทดสอบ!$E75,'โรคใบจุดสาหร่าย (mangosteen)'!$F$5:$F$69)</f>
        <v>0</v>
      </c>
      <c r="FH75" s="549">
        <f>SUMIF(โรคใบแห้งและขอบใบแห้ง!$B$5:$B$76,ทดสอบ!$E75,โรคใบแห้งและขอบใบแห้ง!$F$5:$F$76)</f>
        <v>0</v>
      </c>
      <c r="FI75" s="549">
        <f>SUMIF(เพลี้ยแป้ง!$B$5:$B$76,ทดสอบ!$E75,เพลี้ยแป้ง!$F$5:$F$76)</f>
        <v>0</v>
      </c>
      <c r="FJ75" s="549">
        <f>SUMIF('โรคใบจุด (mangosteen)'!$B$5:$B$69,ทดสอบ!$E75,'โรคใบจุด (mangosteen)'!$F$5:$F$69)</f>
        <v>0</v>
      </c>
      <c r="FK75" s="576">
        <f t="shared" si="188"/>
        <v>0</v>
      </c>
      <c r="FL75" s="549">
        <f>SUMIF(โรคพุ่มไม้กวาด!$B$5:$B$79,ทดสอบ!$E75,โรคพุ่มไม้กวาด!$F$5:$F$79)</f>
        <v>0</v>
      </c>
      <c r="FM75" s="549">
        <f>SUMIF('เพลี้ยแป้ง (ลำไย)'!$B$5:$B$76,ทดสอบ!$E75,'เพลี้ยแป้ง (ลำไย)'!$F$5:$F$76)</f>
        <v>0</v>
      </c>
      <c r="FN75" s="549">
        <f>SUMIF('โรคราดำ (ลำไย)'!$B$5:$B$79,ทดสอบ!$E75,'โรคราดำ (ลำไย)'!$F$5:$F$79)</f>
        <v>0</v>
      </c>
      <c r="FO75" s="549">
        <f>SUMIF('หนอนคืบกินใบ (ลำไย)'!$B$5:$B$76,ทดสอบ!$E75,'หนอนคืบกินใบ (ลำไย)'!$F$5:$F$76)</f>
        <v>0</v>
      </c>
      <c r="FP75" s="549">
        <f>SUMIF(ไรกำมะหยี่!$B$5:$B$79,ทดสอบ!$E75,ไรกำมะหยี่!$F$5:$F$79)</f>
        <v>0</v>
      </c>
      <c r="FQ75" s="549">
        <f>SUMIF(หนอนม้วนใบ!$B$5:$B$79,ทดสอบ!$E75,หนอนม้วนใบ!$F$5:$F$79)</f>
        <v>0</v>
      </c>
      <c r="FR75" s="549">
        <f>SUMIF(หนอนเจาะกิ่งและลำต้น!$B$5:$B$80,ทดสอบ!$E75,หนอนเจาะกิ่งและลำต้น!$F$5:$F$80)</f>
        <v>0</v>
      </c>
      <c r="FS75" s="549">
        <f>SUMIF(เพลี้ยไฟลำไย!$B$5:$B$76,ทดสอบ!$E75,เพลี้ยไฟลำไย!$F$5:$F$76)</f>
        <v>0</v>
      </c>
      <c r="FT75" s="549">
        <f>SUMIF(หนอนกินดอกลำไย!$B$5:$B$76,ทดสอบ!$E75,หนอนกินดอกลำไย!$F$5:$F$76)</f>
        <v>0</v>
      </c>
      <c r="FU75" s="549">
        <f>SUMIF(มวนลำไย!$B$5:$B$79,ทดสอบ!$E75,มวนลำไย!$F$5:$F$79)</f>
        <v>0</v>
      </c>
      <c r="FV75" s="578">
        <f t="shared" si="189"/>
        <v>0</v>
      </c>
      <c r="FW75" s="550">
        <f t="shared" ca="1" si="190"/>
        <v>1355.25</v>
      </c>
      <c r="FX75" s="353">
        <f t="shared" ca="1" si="192"/>
        <v>1355.25</v>
      </c>
      <c r="FY75" s="319">
        <f t="shared" ca="1" si="191"/>
        <v>0</v>
      </c>
    </row>
    <row r="76" spans="1:181" s="111" customFormat="1" x14ac:dyDescent="0.55000000000000004">
      <c r="A76" s="303">
        <v>0</v>
      </c>
      <c r="B76" s="303">
        <f t="shared" ca="1" si="176"/>
        <v>1</v>
      </c>
      <c r="C76" s="303">
        <f ca="1">IF(B76=1,SUBTOTAL(2,$B$69:B76),"")</f>
        <v>8</v>
      </c>
      <c r="D76" s="279">
        <f t="shared" ca="1" si="147"/>
        <v>8</v>
      </c>
      <c r="E76" s="280" t="s">
        <v>181</v>
      </c>
      <c r="F76" s="295"/>
      <c r="G76" s="295"/>
      <c r="H76" s="295"/>
      <c r="I76" s="295"/>
      <c r="J76" s="292"/>
      <c r="K76" s="549">
        <f>SUMIF(หนอนห่อใบข้าว!$B$5:$B$76,ทดสอบ!$E76,หนอนห่อใบข้าว!$G$5:$G$76)</f>
        <v>0</v>
      </c>
      <c r="L76" s="549">
        <f>SUMIF(เพลี้ยกระโดดหลังขาว!$B$5:$B$76,ทดสอบ!$E76,เพลี้ยกระโดดหลังขาว!$G$5:$G$76)</f>
        <v>0</v>
      </c>
      <c r="M76" s="549">
        <f>SUMIF(โรคไหม้ข้าว!$B$5:$B$76,ทดสอบ!$E76,โรคไหม้ข้าว!$G$5:$G$76)</f>
        <v>0</v>
      </c>
      <c r="N76" s="549">
        <f>SUMIF(แมลงหวี่ขาว!$B$5:$B$76,ทดสอบ!$E76,แมลงหวี่ขาว!$G$5:$G$76)</f>
        <v>0</v>
      </c>
      <c r="O76" s="549">
        <f>SUMIF(เพลี้ยกระโดดสีน้ำตาล!$B$5:$B$77,ทดสอบ!$E76,เพลี้ยกระโดดสีน้ำตาล!$G$5:$G$77)</f>
        <v>0</v>
      </c>
      <c r="P76" s="549">
        <f>SUMIF(แมลงสิง!$B$5:$B$81,ทดสอบ!$E76,แมลงสิง!$G$5:$G$81)</f>
        <v>0</v>
      </c>
      <c r="Q76" s="549">
        <f>SUMIF(เพลี้ยไฟ!$B$5:$B$76,ทดสอบ!$E76,เพลี้ยไฟ!$G$5:$G$76)</f>
        <v>0</v>
      </c>
      <c r="R76" s="549">
        <f>SUMIF(แมลงดำหนาม1!$B$5:$B$81,ทดสอบ!$E76,แมลงดำหนาม1!$G$5:$G$81)</f>
        <v>0</v>
      </c>
      <c r="S76" s="549">
        <f>SUMIF(โรคขอบใบแห้ง!$B$5:$B$78,ทดสอบ!$E76,โรคขอบใบแห้ง!$G$5:$G$78)</f>
        <v>0</v>
      </c>
      <c r="T76" s="549">
        <f>SUMIF(โรคกาบใบแห้ง!$B$5:$B$81,ทดสอบ!$E76,โรคกาบใบแห้ง!$G$5:$G$81)</f>
        <v>0</v>
      </c>
      <c r="U76" s="549">
        <f>SUMIF(โรคใบจุดสีน้ำตาล!$B$5:$B$77,ทดสอบ!$E76,โรคใบจุดสีน้ำตาล!$G$5:$G$77)</f>
        <v>0</v>
      </c>
      <c r="V76" s="549">
        <f>SUMIF(หนอนกระทู้กล้า!$B$5:$B$76,ทดสอบ!$E76,หนอนกระทู้กล้า!$G$5:$G$76)</f>
        <v>0</v>
      </c>
      <c r="W76" s="549">
        <f>SUMIF(โรคใบขีดโปร่งแสง!$B$5:$B$81,ทดสอบ!$E76,โรคใบขีดโปร่งแสง!$G$5:$G$81)</f>
        <v>0</v>
      </c>
      <c r="X76" s="549">
        <f>SUMIF(โรคใบขีดสีน้ำตาล!$B$5:$B$77,ทดสอบ!$E76,โรคใบขีดสีน้ำตาล!$G$5:$G$77)</f>
        <v>0</v>
      </c>
      <c r="Y76" s="549">
        <f>SUMIF(หนอนกัดใบข้าว!$B$5:$B$81,ทดสอบ!$E76,หนอนกัดใบข้าว!$G$5:$G$81)</f>
        <v>0</v>
      </c>
      <c r="Z76" s="549">
        <f>SUMIF(แมลงหล่า!$B$5:$B$81,ทดสอบ!$E76,แมลงหล่า!$G$5:$G$81)</f>
        <v>0</v>
      </c>
      <c r="AA76" s="549">
        <f>SUMIF(แมลงบั่ว!$B$5:$B$77,ทดสอบ!$E76,แมลงบั่ว!$G$5:$G$77)</f>
        <v>0</v>
      </c>
      <c r="AB76" s="549">
        <f>SUMIF(โรคเมล็ดด่าง!$B$5:$B$81,ทดสอบ!$E76,โรคเมล็ดด่าง!$G$5:$G$81)</f>
        <v>0</v>
      </c>
      <c r="AC76" s="549">
        <f>SUMIF(ด้วงดำ!$B$5:$B$81,ทดสอบ!$E76,ด้วงดำ!$G$5:$G$81)</f>
        <v>0</v>
      </c>
      <c r="AD76" s="549">
        <f>SUMIF(ตั๊กแตนหนวดสั้น!$B$5:$B$81,ทดสอบ!$E76,ตั๊กแตนหนวดสั้น!$G$5:$G$81)</f>
        <v>0</v>
      </c>
      <c r="AE76" s="549">
        <f>SUMIF(หนอนกอข้าว!$B$5:$B$77,ทดสอบ!$E76,หนอนกอข้าว!$G$5:$G$77)</f>
        <v>0</v>
      </c>
      <c r="AF76" s="549">
        <f>SUMIF(หนอนกระทู้ข้าว!$B$5:$B$81,ทดสอบ!$E76,หนอนกระทู้ข้าว!$G$5:$G$81)</f>
        <v>0</v>
      </c>
      <c r="AG76" s="549">
        <f>SUMIF(โรคกาบใบเน่า!$B$5:$B$81,ทดสอบ!$E76,โรคกาบใบเน่า!$G$5:$G$81)</f>
        <v>0</v>
      </c>
      <c r="AH76" s="549">
        <f>SUMIF(เพลี้ยจั๊กจั่นสีเขียว!$B$5:$B$80,ทดสอบ!$E76,เพลี้ยจั๊กจั่นสีเขียว!$G$5:$G$80)</f>
        <v>0</v>
      </c>
      <c r="AI76" s="549">
        <f>SUMIF(หอยเชอรี่!$B$5:$B$81,ทดสอบ!$E76,หอยเชอรี่!$G$5:$G$81)</f>
        <v>0</v>
      </c>
      <c r="AJ76" s="549">
        <f>SUMIF(โรคใบสีส้ม!$B$5:$B$77,ทดสอบ!$E76,โรคใบสีส้ม!$G$5:$G$77)</f>
        <v>0</v>
      </c>
      <c r="AK76" s="563">
        <f t="shared" si="177"/>
        <v>0</v>
      </c>
      <c r="AL76" s="549">
        <f>SUMIF(หนอนหัวดำ!$B$6:$B$75,ทดสอบ!$E76,หนอนหัวดำ!$M$6:$M$75)</f>
        <v>0</v>
      </c>
      <c r="AM76" s="517">
        <f>SUMIF(แมลงดำหนาม!$B$6:$B$75,ทดสอบ!$E76,แมลงดำหนาม!$M$6:$M$75)</f>
        <v>0</v>
      </c>
      <c r="AN76" s="549">
        <f>SUMIF('ด้วงแรด มะพร้าว'!$B$6:$B$75,ทดสอบ!$E76,'ด้วงแรด มะพร้าว'!$I$6:$I$75)</f>
        <v>0</v>
      </c>
      <c r="AO76" s="549">
        <f>SUMIF(ด้วงงวง!$B$6:$B$75,ทดสอบ!$E76,ด้วงงวง!$I$6:$I$75)</f>
        <v>0</v>
      </c>
      <c r="AP76" s="549">
        <f>SUMIF(ไรสี่ขามะพร้าว!$B$6:$B$75,ทดสอบ!$E76,ไรสี่ขามะพร้าว!$I$6:$I$75)</f>
        <v>0</v>
      </c>
      <c r="AQ76" s="549">
        <f>SUMIF(หนอนพาราซา!$C$6:$C$67,ทดสอบ!$E76,หนอนพาราซา!$J$6:$J$67)</f>
        <v>0</v>
      </c>
      <c r="AR76" s="549">
        <f>SUMIF(หนอนกินใบมะพร้าว!$C$6:$C$67,ทดสอบ!$E76,หนอนกินใบมะพร้าว!$J$6:$J$67)</f>
        <v>0</v>
      </c>
      <c r="AS76" s="565">
        <f t="shared" si="86"/>
        <v>0</v>
      </c>
      <c r="AT76" s="549">
        <f>SUMIF('ด้วงแรด ปาล์ม'!$B$5:$B$73,ทดสอบ!$E76,'ด้วงแรด ปาล์ม'!$F$5:$F$73)</f>
        <v>0</v>
      </c>
      <c r="AU76" s="549">
        <f>SUMIF(หนอนปลอกเล็ก!$B$5:$B$73,ทดสอบ!$E76,หนอนปลอกเล็ก!$F$5:$F$73)</f>
        <v>0</v>
      </c>
      <c r="AV76" s="549">
        <f>SUMIF(ด้วงกุหลาบ!$B$5:$B$73,ทดสอบ!$E76,ด้วงกุหลาบ!$F$5:$F$73)</f>
        <v>0</v>
      </c>
      <c r="AW76" s="549">
        <f>SUMIF(โรคทะลายเน่า!$B$5:$B$73,ทดสอบ!$E76,โรคทะลายเน่า!$F$5:$F$73)</f>
        <v>0</v>
      </c>
      <c r="AX76" s="549">
        <f>SUMIF(โรคลำต้นเน่า!$B$5:$B$73,ทดสอบ!$E76,โรคลำต้นเน่า!$F$5:$F$73)</f>
        <v>0</v>
      </c>
      <c r="AY76" s="549">
        <f>SUMIF('โรคใบจุด ปาล์ม'!$B$5:$B$73,ทดสอบ!$E76,'โรคใบจุด ปาล์ม'!$F$5:$F$73)</f>
        <v>0</v>
      </c>
      <c r="AZ76" s="549">
        <f>SUMIF(โรคก้านทางใบเน่า!$C$5:$C$71,ทดสอบ!$E76,โรคก้านทางใบเน่า!$G$5:$G$71)</f>
        <v>0</v>
      </c>
      <c r="BA76" s="549">
        <f>SUMIF(หนอนหน้าแมว!$B$5:$B$73,ทดสอบ!$E76,หนอนหน้าแมว!$F$5:$F$73)</f>
        <v>0</v>
      </c>
      <c r="BB76" s="551">
        <f>SUMIF('หนอนหัวดำ ปาล์ม'!$B$5:$B$73,ทดสอบ!$E76,'หนอนหัวดำ ปาล์ม'!$F$5:$F$73)</f>
        <v>0</v>
      </c>
      <c r="BC76" s="549">
        <f>SUMIF('โรคใบจุดสาหร่าย ปาล์ม'!$B$5:$B$73,ทดสอบ!$E76,'โรคใบจุดสาหร่าย ปาล์ม'!$F$5:$F$73)</f>
        <v>0</v>
      </c>
      <c r="BD76" s="567">
        <f t="shared" si="178"/>
        <v>0</v>
      </c>
      <c r="BE76" s="549">
        <f>SUMIF(โรครากขาว!$B$5:$B$72,ทดสอบ!$E76,โรครากขาว!$F$5:$F$72)</f>
        <v>0</v>
      </c>
      <c r="BF76" s="549">
        <f>SUMIF(โรคใบร่วงยางพาราชนิดใหม่!$B$5:$B$72,ทดสอบ!$E76,โรคใบร่วงยางพาราชนิดใหม่!$F$5:$F$72)</f>
        <v>0</v>
      </c>
      <c r="BG76" s="549">
        <f>SUMIF(โรคใบร่วงยางพารา!$B$5:$B$72,ทดสอบ!$E76,โรคใบร่วงยางพารา!$F$5:$F$72)</f>
        <v>0</v>
      </c>
      <c r="BH76" s="549">
        <f>SUMIF(โรคราแป้งยางพารา!$B$5:$B$72,ทดสอบ!$E76,โรคราแป้งยางพารา!$F$5:$F$72)</f>
        <v>0</v>
      </c>
      <c r="BI76" s="551">
        <f>SUMIF(โรคเส้นดำยางพารา!$B$5:$B$72,ทดสอบ!$E76,โรคเส้นดำยางพารา!$F$5:$F$72)</f>
        <v>0</v>
      </c>
      <c r="BJ76" s="549">
        <f>SUMIF(โรคหน้ายางแห้ง!$B$5:$B$72,ทดสอบ!$E76,โรคหน้ายางแห้ง!$F$5:$F$72)</f>
        <v>0</v>
      </c>
      <c r="BK76" s="568">
        <f t="shared" si="179"/>
        <v>0</v>
      </c>
      <c r="BL76" s="549">
        <f>SUMIF(โรคราสนิม!$C$5:$C$64,ทดสอบ!$E76,โรคราสนิม!$G$5:$G$64)</f>
        <v>0</v>
      </c>
      <c r="BM76" s="549">
        <f>SUMIF(หนอนกาแฟสีแดง!$C$5:$C$64,ทดสอบ!$E76,หนอนกาแฟสีแดง!$G$5:$G$64)</f>
        <v>0</v>
      </c>
      <c r="BN76" s="549">
        <v>0</v>
      </c>
      <c r="BO76" s="549">
        <f ca="1">SUMIF(หนอนเจาะกิ่งลำต้น!$C$5:$C530,ทดสอบ!$E76,หนอนเจาะกิ่งลำต้น!$G$5:$G$64)</f>
        <v>0</v>
      </c>
      <c r="BP76" s="551">
        <f>SUMIF(มอดเจาะเมล็ดกาแฟ!$C$5:$C$64,ทดสอบ!$E76,มอดเจาะเมล็ดกาแฟ!$G$5:$G$64)</f>
        <v>0</v>
      </c>
      <c r="BQ76" s="549">
        <f>SUMIF('ด้วงหนวดยาว (กาแฟ)'!$C$5:$C$64,ทดสอบ!$E76,'ด้วงหนวดยาว (กาแฟ)'!$G$5:$G$64)</f>
        <v>0</v>
      </c>
      <c r="BR76" s="549">
        <f>SUMIF(มอดเจาะผลกาแฟ!$C$5:$C$64,ทดสอบ!$E76,มอดเจาะผลกาแฟ!$G$5:$G$64)</f>
        <v>0</v>
      </c>
      <c r="BS76" s="570">
        <f t="shared" ca="1" si="180"/>
        <v>0</v>
      </c>
      <c r="BT76" s="549">
        <f>SUMIF(เพลี้ยแป้งมัน!$B$5:$B$59,ทดสอบ!$E76,เพลี้ยแป้งมัน!$H$5:$H$59)</f>
        <v>0</v>
      </c>
      <c r="BU76" s="551">
        <f>SUMIF('โรคใบไหม้ (มัน)'!$B$5:$B$58,ทดสอบ!$E76,'โรคใบไหม้ (มัน)'!$H$5:$H$58)</f>
        <v>0</v>
      </c>
      <c r="BV76" s="549">
        <f>SUMIF(ไรแดง!$B$5:$B$59,ทดสอบ!$E76,ไรแดง!$H$5:$H$59)</f>
        <v>0</v>
      </c>
      <c r="BW76" s="549"/>
      <c r="BX76" s="549"/>
      <c r="BY76" s="549"/>
      <c r="BZ76" s="549"/>
      <c r="CA76" s="549"/>
      <c r="CB76" s="549">
        <f>SUMIF(โรคโคนเน่าหัวเน่า!$B$5:$B$59,ทดสอบ!$E76,โรคโคนเน่าหัวเน่า!$H$5:$H$59)</f>
        <v>0</v>
      </c>
      <c r="CC76" s="549"/>
      <c r="CD76" s="549">
        <f>SUMIF(โรคพุ่มแจ้!$B$5:$B$58,ทดสอบ!$E76,โรคพุ่มแจ้!$H$5:$H$58)</f>
        <v>0</v>
      </c>
      <c r="CE76" s="549">
        <f>SUMIF(โรคใบด่างมันสำปะหลัง!$B$5:$B$59,ทดสอบ!$E76,โรคใบด่างมันสำปะหลัง!$H$5:$H$59)</f>
        <v>855</v>
      </c>
      <c r="CF76" s="563">
        <f t="shared" si="181"/>
        <v>855</v>
      </c>
      <c r="CG76" s="549">
        <f>SUMIF(หนอนกออ้อย!$B$5:$B$48,ทดสอบ!$E76,หนอนกออ้อย!$G$5:$G$48)</f>
        <v>0</v>
      </c>
      <c r="CH76" s="549">
        <f>SUMIF('ด้วงหนวดยาว อ้อย'!$B$5:$B$48,ทดสอบ!$E76,'ด้วงหนวดยาว อ้อย'!$G$5:$G$48)</f>
        <v>0</v>
      </c>
      <c r="CI76" s="549"/>
      <c r="CJ76" s="549"/>
      <c r="CK76" s="549"/>
      <c r="CL76" s="549"/>
      <c r="CM76" s="549"/>
      <c r="CN76" s="549"/>
      <c r="CO76" s="549"/>
      <c r="CP76" s="549"/>
      <c r="CQ76" s="549"/>
      <c r="CR76" s="549"/>
      <c r="CS76" s="549">
        <f>SUMIF('โรคแส้ดำ อ้อย '!$B$5:$B$48,ทดสอบ!$E76,'โรคแส้ดำ อ้อย '!$G$5:$G$48)</f>
        <v>0</v>
      </c>
      <c r="CT76" s="549">
        <f>SUMIF('โรคใบขาว อ้อย'!$B$5:$B$48,ทดสอบ!$E76,'โรคใบขาว อ้อย'!$G$5:$G$48)</f>
        <v>0</v>
      </c>
      <c r="CU76" s="549"/>
      <c r="CV76" s="565">
        <f t="shared" si="182"/>
        <v>0</v>
      </c>
      <c r="CW76" s="549"/>
      <c r="CX76" s="549">
        <f>SUMIF('หนอนกระทู้ข้าวโพดลายจุด (FAW)'!$B$5:$B$54,ทดสอบ!$E76,'หนอนกระทู้ข้าวโพดลายจุด (FAW)'!$F$5:$F$54)</f>
        <v>0</v>
      </c>
      <c r="CY76" s="549">
        <f>SUMIF(โรคฝักเน่า!$C$5:$C$57,ทดสอบ!$E76,โรคฝักเน่า!$G$5:$G$57)</f>
        <v>0</v>
      </c>
      <c r="CZ76" s="549"/>
      <c r="DA76" s="549"/>
      <c r="DB76" s="549"/>
      <c r="DC76" s="549"/>
      <c r="DD76" s="549"/>
      <c r="DE76" s="549"/>
      <c r="DF76" s="572">
        <f t="shared" si="183"/>
        <v>0</v>
      </c>
      <c r="DG76" s="549">
        <f>SUMIF(โรคเหี่ยว!$B$5:$B$65,ทดสอบ!$E76,โรคเหี่ยว!$E$5:$E$65)</f>
        <v>0</v>
      </c>
      <c r="DH76" s="549"/>
      <c r="DI76" s="549"/>
      <c r="DJ76" s="549"/>
      <c r="DK76" s="549"/>
      <c r="DL76" s="574">
        <f t="shared" si="184"/>
        <v>0</v>
      </c>
      <c r="DM76" s="549"/>
      <c r="DN76" s="549"/>
      <c r="DO76" s="549"/>
      <c r="DP76" s="549"/>
      <c r="DQ76" s="549"/>
      <c r="DR76" s="550">
        <f t="shared" si="185"/>
        <v>0</v>
      </c>
      <c r="DS76" s="549"/>
      <c r="DT76" s="549"/>
      <c r="DU76" s="549">
        <f>SUMIF('เพลี้ยไฟ ทุเรียน'!$B$5:$B$81,ทดสอบ!$E76,'เพลี้ยไฟ ทุเรียน'!$F$5:$F$81)</f>
        <v>0</v>
      </c>
      <c r="DV76" s="549">
        <f>SUMIF('เพลี้ยแป้ง ทุเรียน'!$B$5:$B$81,ทดสอบ!$E76,'เพลี้ยแป้ง ทุเรียน'!$F$5:$F$81)</f>
        <v>0</v>
      </c>
      <c r="DW76" s="549">
        <f>SUMIF(เพลี้ยไก่แจ้ทุเรียน!$B$5:$B$81,ทดสอบ!$E76,เพลี้ยไก่แจ้ทุเรียน!$F$5:$F$81)</f>
        <v>0</v>
      </c>
      <c r="DX76" s="549">
        <f>SUMIF(เพลี้ยหอยเกล็ด!$B$5:$B$81,ทดสอบ!$E76,เพลี้ยหอยเกล็ด!$F$5:$F$81)</f>
        <v>0</v>
      </c>
      <c r="DY76" s="549">
        <f>SUMIF(เพลี้ยจั๊กจั่นฝอย!$B$5:$B$81,ทดสอบ!$E76,เพลี้ยจั๊กจั่นฝอย!$F$5:$F$81)</f>
        <v>0</v>
      </c>
      <c r="DZ76" s="549">
        <f>SUMIF(หนอนเจาะเมล็ดทุเรียน!$B$5:$B$81,ทดสอบ!$E76,หนอนเจาะเมล็ดทุเรียน!$F$5:$F$81)</f>
        <v>0</v>
      </c>
      <c r="EA76" s="549">
        <f>SUMIF(ไรแดงทุเรียน!$B$5:$B$81,ทดสอบ!$E76,ไรแดงทุเรียน!$F$5:$F$81)</f>
        <v>0</v>
      </c>
      <c r="EB76" s="549"/>
      <c r="EC76" s="549">
        <f>SUMIF(โรครากเน่าโคนเน่า!$B$5:$B$81,ทดสอบ!$E76,โรครากเน่าโคนเน่า!$F$5:$F$81)</f>
        <v>0</v>
      </c>
      <c r="ED76" s="549">
        <f>SUMIF('โรคราดำ ทุเรียน'!$B$5:$B$81,ทดสอบ!$E76,'โรคราดำ ทุเรียน'!$F$5:$F$81)</f>
        <v>0</v>
      </c>
      <c r="EE76" s="549"/>
      <c r="EF76" s="549">
        <f>SUMIF(โรคผลเน่า!$B$6:$B$82,ทดสอบ!$E76,โรคผลเน่า!$F$6:$F$82)</f>
        <v>0</v>
      </c>
      <c r="EG76" s="549">
        <f>SUMIF(โรคราสีชมพู!$B$5:$B$81,ทดสอบ!$E76,โรคราสีชมพู!$F$5:$F$81)</f>
        <v>0</v>
      </c>
      <c r="EH76" s="549">
        <f>SUMIF(โรคใบติดหรือใบไหม้!$B$5:$B$81,ทดสอบ!$E76,โรคใบติดหรือใบไหม้!$F$5:$F$81)</f>
        <v>0</v>
      </c>
      <c r="EI76" s="549"/>
      <c r="EJ76" s="549">
        <f>SUMIF('โรคใบจุดสาหร่าย (durian)'!$B$5:$B$81,ทดสอบ!$E76,'โรคใบจุดสาหร่าย (durian)'!$F$5:$F$81)</f>
        <v>0</v>
      </c>
      <c r="EK76" s="549">
        <f>SUMIF(มอดเจาะลำต้นทุเรียน!$B$5:$B$81,ทดสอบ!$E76,มอดเจาะลำต้นทุเรียน!$F$5:$F$81)</f>
        <v>0</v>
      </c>
      <c r="EL76" s="549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549">
        <f>SUMIF(หนอนกินใบทุเรียน!$B$5:$B$81,ทดสอบ!$E76,หนอนกินใบทุเรียน!$F$5:$F$81)</f>
        <v>0</v>
      </c>
      <c r="EN76" s="549">
        <f>SUMIF(โรคกิ่งแห้งทุเรียน!$B$5:$B$81,ทดสอบ!$E76,โรคกิ่งแห้งทุเรียน!$F$5:$F$81)</f>
        <v>0</v>
      </c>
      <c r="EO76" s="551">
        <f>SUMIF(โรคแอนแทรกโนสทุเรียน!$B$5:$B$81,ทดสอบ!$E76,โรคแอนแทรกโนสทุเรียน!$F$5:$F$81)</f>
        <v>0</v>
      </c>
      <c r="EP76" s="549">
        <f>SUMIF(หนอนเจาะผล!$B$5:$B$81,ทดสอบ!$E76,หนอนเจาะผล!$F$5:$F$81)</f>
        <v>0</v>
      </c>
      <c r="EQ76" s="563">
        <f t="shared" ca="1" si="186"/>
        <v>0</v>
      </c>
      <c r="ER76" s="549"/>
      <c r="ES76" s="549">
        <f>SUMIF('เพลี้ยไฟ (เงาะ)'!$B$5:$B$76,ทดสอบ!$E76,'เพลี้ยไฟ (เงาะ)'!$F$5:$F$76)</f>
        <v>0</v>
      </c>
      <c r="ET76" s="517">
        <f>SUMIF('เพลี้ยแป้ง (เงาะ)'!$B$5:$B$75,ทดสอบ!$E76,'เพลี้ยแป้ง (เงาะ)'!$F$5:$F$75)</f>
        <v>0</v>
      </c>
      <c r="EU76" s="549">
        <f>SUMIF(หนอนคืบกินใบ!$B$5:$B$75,ทดสอบ!$E76,หนอนคืบกินใบ!$F$5:$F$75)</f>
        <v>0</v>
      </c>
      <c r="EV76" s="549">
        <f>SUMIF('โรคราแป้ง (เงาะ)'!$B$5:$B$75,ทดสอบ!$E76,'โรคราแป้ง (เงาะ)'!$F$5:$F$75)</f>
        <v>0</v>
      </c>
      <c r="EW76" s="549"/>
      <c r="EX76" s="549">
        <f>SUMIF('โรคขอบใบแห้ง (เงาะ)'!$B$5:$B$76,ทดสอบ!$E76,'โรคขอบใบแห้ง (เงาะ)'!$F$5:$F$76)</f>
        <v>0</v>
      </c>
      <c r="EY76" s="549">
        <f>SUMIF(หนอนกินช่อดอก!$B$5:$B$76,ทดสอบ!$E76,หนอนกินช่อดอก!$F$5:$F$76)</f>
        <v>0</v>
      </c>
      <c r="EZ76" s="549">
        <f>SUMIF('โรคใบจุดสาหร่าย(เงาะ)'!$B$5:$B$75,ทดสอบ!$E76,'โรคใบจุดสาหร่าย(เงาะ)'!$F$5:$F$75)</f>
        <v>0</v>
      </c>
      <c r="FA76" s="567">
        <f t="shared" si="187"/>
        <v>0</v>
      </c>
      <c r="FB76" s="549">
        <f>SUMIF('เพลี้ยไฟ (mangosteen)'!$B$5:$B$69,ทดสอบ!$E76,'เพลี้ยไฟ (mangosteen)'!$F$5:$F$69)</f>
        <v>0</v>
      </c>
      <c r="FC76" s="549">
        <f>SUMIF(หนอนชอนใบ!$B$5:$B$69,ทดสอบ!$E76,หนอนชอนใบ!$F$5:$F$69)</f>
        <v>0</v>
      </c>
      <c r="FD76" s="549">
        <f>SUMIF(หนอนกินใบ!$B$5:$B$69,ทดสอบ!$E76,หนอนกินใบ!$F$5:$F$69)</f>
        <v>0</v>
      </c>
      <c r="FE76" s="549">
        <f>SUMIF('ไรแดง(มังคุด)'!$B$5:$B$76,ทดสอบ!$E76,'ไรแดง(มังคุด)'!$F$5:$F$76)</f>
        <v>0</v>
      </c>
      <c r="FF76" s="549">
        <f>SUMIF(โรคแอนแทรคโนส!$B$5:$B$76,ทดสอบ!$E76,โรคแอนแทรคโนส!$F$5:$F$76)</f>
        <v>0</v>
      </c>
      <c r="FG76" s="549">
        <f>SUMIF('โรคใบจุดสาหร่าย (mangosteen)'!$B$5:$B$69,ทดสอบ!$E76,'โรคใบจุดสาหร่าย (mangosteen)'!$F$5:$F$69)</f>
        <v>0</v>
      </c>
      <c r="FH76" s="549">
        <f>SUMIF(โรคใบแห้งและขอบใบแห้ง!$B$5:$B$76,ทดสอบ!$E76,โรคใบแห้งและขอบใบแห้ง!$F$5:$F$76)</f>
        <v>0</v>
      </c>
      <c r="FI76" s="549">
        <f>SUMIF(เพลี้ยแป้ง!$B$5:$B$76,ทดสอบ!$E76,เพลี้ยแป้ง!$F$5:$F$76)</f>
        <v>0</v>
      </c>
      <c r="FJ76" s="549">
        <f>SUMIF('โรคใบจุด (mangosteen)'!$B$5:$B$69,ทดสอบ!$E76,'โรคใบจุด (mangosteen)'!$F$5:$F$69)</f>
        <v>0</v>
      </c>
      <c r="FK76" s="576">
        <f t="shared" si="188"/>
        <v>0</v>
      </c>
      <c r="FL76" s="549">
        <f>SUMIF(โรคพุ่มไม้กวาด!$B$5:$B$79,ทดสอบ!$E76,โรคพุ่มไม้กวาด!$F$5:$F$79)</f>
        <v>0</v>
      </c>
      <c r="FM76" s="549">
        <f>SUMIF('เพลี้ยแป้ง (ลำไย)'!$B$5:$B$76,ทดสอบ!$E76,'เพลี้ยแป้ง (ลำไย)'!$F$5:$F$76)</f>
        <v>0</v>
      </c>
      <c r="FN76" s="549">
        <f>SUMIF('โรคราดำ (ลำไย)'!$B$5:$B$79,ทดสอบ!$E76,'โรคราดำ (ลำไย)'!$F$5:$F$79)</f>
        <v>0</v>
      </c>
      <c r="FO76" s="549">
        <f>SUMIF('หนอนคืบกินใบ (ลำไย)'!$B$5:$B$76,ทดสอบ!$E76,'หนอนคืบกินใบ (ลำไย)'!$F$5:$F$76)</f>
        <v>0</v>
      </c>
      <c r="FP76" s="549">
        <f>SUMIF(ไรกำมะหยี่!$B$5:$B$79,ทดสอบ!$E76,ไรกำมะหยี่!$F$5:$F$79)</f>
        <v>0</v>
      </c>
      <c r="FQ76" s="549">
        <f>SUMIF(หนอนม้วนใบ!$B$5:$B$79,ทดสอบ!$E76,หนอนม้วนใบ!$F$5:$F$79)</f>
        <v>0</v>
      </c>
      <c r="FR76" s="549">
        <f>SUMIF(หนอนเจาะกิ่งและลำต้น!$B$5:$B$80,ทดสอบ!$E76,หนอนเจาะกิ่งและลำต้น!$F$5:$F$80)</f>
        <v>0</v>
      </c>
      <c r="FS76" s="549">
        <f>SUMIF(เพลี้ยไฟลำไย!$B$5:$B$76,ทดสอบ!$E76,เพลี้ยไฟลำไย!$F$5:$F$76)</f>
        <v>0</v>
      </c>
      <c r="FT76" s="549">
        <f>SUMIF(หนอนกินดอกลำไย!$B$5:$B$76,ทดสอบ!$E76,หนอนกินดอกลำไย!$F$5:$F$76)</f>
        <v>0</v>
      </c>
      <c r="FU76" s="549">
        <f>SUMIF(มวนลำไย!$B$5:$B$79,ทดสอบ!$E76,มวนลำไย!$F$5:$F$79)</f>
        <v>0</v>
      </c>
      <c r="FV76" s="578">
        <f t="shared" si="189"/>
        <v>0</v>
      </c>
      <c r="FW76" s="550">
        <f t="shared" ca="1" si="190"/>
        <v>855</v>
      </c>
      <c r="FX76" s="353">
        <f t="shared" ca="1" si="192"/>
        <v>855</v>
      </c>
      <c r="FY76" s="319">
        <f t="shared" ca="1" si="191"/>
        <v>0</v>
      </c>
    </row>
    <row r="77" spans="1:181" s="116" customFormat="1" x14ac:dyDescent="0.55000000000000004">
      <c r="A77" s="303">
        <v>0</v>
      </c>
      <c r="B77" s="303" t="s">
        <v>310</v>
      </c>
      <c r="C77" s="303" t="s">
        <v>310</v>
      </c>
      <c r="D77" s="277" t="s">
        <v>308</v>
      </c>
      <c r="E77" s="278"/>
      <c r="F77" s="299">
        <f ca="1">SUBTOTAL(2,$D$78:$D$92)</f>
        <v>14</v>
      </c>
      <c r="G77" s="300" t="s">
        <v>4</v>
      </c>
      <c r="H77" s="300"/>
      <c r="I77" s="294"/>
      <c r="J77" s="290"/>
      <c r="K77" s="547">
        <f>SUM(K78:K92)</f>
        <v>12</v>
      </c>
      <c r="L77" s="547">
        <f t="shared" ref="L77:AJ77" si="193">SUM(L78:L92)</f>
        <v>5</v>
      </c>
      <c r="M77" s="547">
        <f t="shared" si="193"/>
        <v>0</v>
      </c>
      <c r="N77" s="547">
        <f t="shared" si="193"/>
        <v>0</v>
      </c>
      <c r="O77" s="547">
        <f t="shared" si="193"/>
        <v>0</v>
      </c>
      <c r="P77" s="547">
        <f t="shared" si="193"/>
        <v>0</v>
      </c>
      <c r="Q77" s="547">
        <f t="shared" si="193"/>
        <v>0</v>
      </c>
      <c r="R77" s="547">
        <f t="shared" si="193"/>
        <v>0</v>
      </c>
      <c r="S77" s="547">
        <f t="shared" si="193"/>
        <v>10</v>
      </c>
      <c r="T77" s="547">
        <f t="shared" si="193"/>
        <v>0</v>
      </c>
      <c r="U77" s="547">
        <f t="shared" si="193"/>
        <v>0</v>
      </c>
      <c r="V77" s="547">
        <f t="shared" si="193"/>
        <v>0</v>
      </c>
      <c r="W77" s="547">
        <f t="shared" si="193"/>
        <v>0</v>
      </c>
      <c r="X77" s="547">
        <f t="shared" si="193"/>
        <v>0</v>
      </c>
      <c r="Y77" s="547">
        <f t="shared" si="193"/>
        <v>0</v>
      </c>
      <c r="Z77" s="547">
        <f t="shared" si="193"/>
        <v>0</v>
      </c>
      <c r="AA77" s="547">
        <f t="shared" si="193"/>
        <v>0</v>
      </c>
      <c r="AB77" s="547">
        <f t="shared" si="193"/>
        <v>0</v>
      </c>
      <c r="AC77" s="547">
        <f t="shared" si="193"/>
        <v>0</v>
      </c>
      <c r="AD77" s="547">
        <f t="shared" si="193"/>
        <v>0</v>
      </c>
      <c r="AE77" s="547">
        <f t="shared" si="193"/>
        <v>15.5</v>
      </c>
      <c r="AF77" s="547">
        <f t="shared" si="193"/>
        <v>0</v>
      </c>
      <c r="AG77" s="547">
        <f t="shared" si="193"/>
        <v>0</v>
      </c>
      <c r="AH77" s="547">
        <f t="shared" si="193"/>
        <v>0</v>
      </c>
      <c r="AI77" s="547">
        <f t="shared" si="193"/>
        <v>0</v>
      </c>
      <c r="AJ77" s="547">
        <f t="shared" si="193"/>
        <v>0</v>
      </c>
      <c r="AK77" s="547">
        <f t="shared" ref="AK77:BD77" si="194">SUM(AK78:AK92)</f>
        <v>42.5</v>
      </c>
      <c r="AL77" s="547">
        <f t="shared" si="194"/>
        <v>5054.6499999999996</v>
      </c>
      <c r="AM77" s="547">
        <f t="shared" si="194"/>
        <v>1980.8999999999999</v>
      </c>
      <c r="AN77" s="547">
        <f t="shared" si="194"/>
        <v>991.54</v>
      </c>
      <c r="AO77" s="547">
        <f t="shared" si="194"/>
        <v>50</v>
      </c>
      <c r="AP77" s="547">
        <f t="shared" si="194"/>
        <v>13.5</v>
      </c>
      <c r="AQ77" s="547">
        <f t="shared" si="194"/>
        <v>0</v>
      </c>
      <c r="AR77" s="547">
        <f t="shared" si="194"/>
        <v>0</v>
      </c>
      <c r="AS77" s="547">
        <f t="shared" ref="AS77" si="195">SUM(AS78:AS92)</f>
        <v>8090.59</v>
      </c>
      <c r="AT77" s="547">
        <f t="shared" si="194"/>
        <v>998.25</v>
      </c>
      <c r="AU77" s="547">
        <f t="shared" si="194"/>
        <v>620.54999999999995</v>
      </c>
      <c r="AV77" s="547">
        <f t="shared" si="194"/>
        <v>562.25</v>
      </c>
      <c r="AW77" s="547">
        <f t="shared" si="194"/>
        <v>919</v>
      </c>
      <c r="AX77" s="547">
        <f t="shared" si="194"/>
        <v>11623.34</v>
      </c>
      <c r="AY77" s="547">
        <f t="shared" si="194"/>
        <v>87</v>
      </c>
      <c r="AZ77" s="547">
        <f t="shared" si="194"/>
        <v>0</v>
      </c>
      <c r="BA77" s="547">
        <f t="shared" si="194"/>
        <v>36</v>
      </c>
      <c r="BB77" s="547">
        <f t="shared" si="194"/>
        <v>0</v>
      </c>
      <c r="BC77" s="547">
        <f t="shared" si="194"/>
        <v>4515.75</v>
      </c>
      <c r="BD77" s="547">
        <f t="shared" si="194"/>
        <v>19362.14</v>
      </c>
      <c r="BE77" s="547">
        <f t="shared" ref="BE77:BK77" si="196">SUM(BE78:BE92)</f>
        <v>2249.4499999999998</v>
      </c>
      <c r="BF77" s="547">
        <f t="shared" si="196"/>
        <v>321583.5</v>
      </c>
      <c r="BG77" s="547">
        <f t="shared" si="196"/>
        <v>4247</v>
      </c>
      <c r="BH77" s="547">
        <f t="shared" si="196"/>
        <v>760</v>
      </c>
      <c r="BI77" s="547">
        <f t="shared" si="196"/>
        <v>44</v>
      </c>
      <c r="BJ77" s="547">
        <f t="shared" si="196"/>
        <v>7012.25</v>
      </c>
      <c r="BK77" s="547">
        <f t="shared" si="196"/>
        <v>335896.2</v>
      </c>
      <c r="BL77" s="547">
        <f t="shared" ref="BL77:DF77" si="197">SUM(BL78:BL92)</f>
        <v>0</v>
      </c>
      <c r="BM77" s="547">
        <f t="shared" si="197"/>
        <v>0</v>
      </c>
      <c r="BN77" s="547"/>
      <c r="BO77" s="547">
        <f t="shared" ca="1" si="197"/>
        <v>0</v>
      </c>
      <c r="BP77" s="547">
        <f t="shared" si="197"/>
        <v>0</v>
      </c>
      <c r="BQ77" s="547">
        <f t="shared" si="197"/>
        <v>0</v>
      </c>
      <c r="BR77" s="547">
        <f t="shared" si="197"/>
        <v>0</v>
      </c>
      <c r="BS77" s="547">
        <f t="shared" ca="1" si="197"/>
        <v>0</v>
      </c>
      <c r="BT77" s="547">
        <f t="shared" si="197"/>
        <v>0</v>
      </c>
      <c r="BU77" s="548">
        <f t="shared" si="197"/>
        <v>0</v>
      </c>
      <c r="BV77" s="547">
        <f t="shared" si="197"/>
        <v>0</v>
      </c>
      <c r="BW77" s="547">
        <f t="shared" si="197"/>
        <v>0</v>
      </c>
      <c r="BX77" s="547">
        <f t="shared" si="197"/>
        <v>0</v>
      </c>
      <c r="BY77" s="547">
        <f t="shared" si="197"/>
        <v>0</v>
      </c>
      <c r="BZ77" s="547">
        <f t="shared" si="197"/>
        <v>0</v>
      </c>
      <c r="CA77" s="547">
        <f t="shared" si="197"/>
        <v>0</v>
      </c>
      <c r="CB77" s="547">
        <f t="shared" si="197"/>
        <v>0</v>
      </c>
      <c r="CC77" s="547"/>
      <c r="CD77" s="547">
        <f t="shared" si="197"/>
        <v>0</v>
      </c>
      <c r="CE77" s="547">
        <f>SUM(CE78:CE92)</f>
        <v>0</v>
      </c>
      <c r="CF77" s="547">
        <f t="shared" si="197"/>
        <v>0</v>
      </c>
      <c r="CG77" s="547">
        <f t="shared" ref="CG77:CV77" si="198">SUM(CG78:CG92)</f>
        <v>0</v>
      </c>
      <c r="CH77" s="547">
        <f t="shared" si="198"/>
        <v>0</v>
      </c>
      <c r="CI77" s="547">
        <f t="shared" si="198"/>
        <v>0</v>
      </c>
      <c r="CJ77" s="547">
        <f t="shared" si="198"/>
        <v>0</v>
      </c>
      <c r="CK77" s="547">
        <f t="shared" si="198"/>
        <v>0</v>
      </c>
      <c r="CL77" s="547">
        <f t="shared" si="198"/>
        <v>0</v>
      </c>
      <c r="CM77" s="547">
        <f t="shared" si="198"/>
        <v>0</v>
      </c>
      <c r="CN77" s="547">
        <f t="shared" si="198"/>
        <v>0</v>
      </c>
      <c r="CO77" s="547">
        <f t="shared" si="198"/>
        <v>0</v>
      </c>
      <c r="CP77" s="547">
        <f t="shared" si="198"/>
        <v>0</v>
      </c>
      <c r="CQ77" s="547">
        <f t="shared" si="198"/>
        <v>0</v>
      </c>
      <c r="CR77" s="547">
        <f t="shared" si="198"/>
        <v>0</v>
      </c>
      <c r="CS77" s="547">
        <f t="shared" si="198"/>
        <v>0</v>
      </c>
      <c r="CT77" s="547">
        <f t="shared" si="198"/>
        <v>0</v>
      </c>
      <c r="CU77" s="547">
        <f t="shared" si="198"/>
        <v>0</v>
      </c>
      <c r="CV77" s="547">
        <f t="shared" si="198"/>
        <v>0</v>
      </c>
      <c r="CW77" s="547">
        <f t="shared" si="197"/>
        <v>0</v>
      </c>
      <c r="CX77" s="547">
        <f t="shared" si="197"/>
        <v>10.25</v>
      </c>
      <c r="CY77" s="547">
        <f t="shared" si="197"/>
        <v>0</v>
      </c>
      <c r="CZ77" s="547">
        <f t="shared" si="197"/>
        <v>0</v>
      </c>
      <c r="DA77" s="547">
        <f t="shared" si="197"/>
        <v>0</v>
      </c>
      <c r="DB77" s="547">
        <f t="shared" si="197"/>
        <v>0</v>
      </c>
      <c r="DC77" s="547">
        <f t="shared" si="197"/>
        <v>0</v>
      </c>
      <c r="DD77" s="547">
        <f t="shared" si="197"/>
        <v>0</v>
      </c>
      <c r="DE77" s="547">
        <f t="shared" si="197"/>
        <v>0</v>
      </c>
      <c r="DF77" s="547">
        <f t="shared" si="197"/>
        <v>10.25</v>
      </c>
      <c r="DG77" s="547">
        <f t="shared" ref="DG77:DL77" si="199">SUM(DG78:DG92)</f>
        <v>0</v>
      </c>
      <c r="DH77" s="547">
        <f t="shared" si="199"/>
        <v>0</v>
      </c>
      <c r="DI77" s="547">
        <f t="shared" ref="DI77:DJ77" si="200">SUM(DI78:DI92)</f>
        <v>0</v>
      </c>
      <c r="DJ77" s="547">
        <f t="shared" si="200"/>
        <v>0</v>
      </c>
      <c r="DK77" s="547">
        <f t="shared" si="199"/>
        <v>0</v>
      </c>
      <c r="DL77" s="547">
        <f t="shared" si="199"/>
        <v>0</v>
      </c>
      <c r="DM77" s="547">
        <f t="shared" ref="DM77:DP77" si="201">SUM(DM78:DM92)</f>
        <v>0</v>
      </c>
      <c r="DN77" s="547">
        <f t="shared" ref="DN77:DO77" si="202">SUM(DN78:DN92)</f>
        <v>0</v>
      </c>
      <c r="DO77" s="547">
        <f t="shared" si="202"/>
        <v>0</v>
      </c>
      <c r="DP77" s="547">
        <f t="shared" si="201"/>
        <v>0</v>
      </c>
      <c r="DQ77" s="547">
        <f t="shared" ref="DQ77:DR77" si="203">SUM(DQ78:DQ92)</f>
        <v>0</v>
      </c>
      <c r="DR77" s="547">
        <f t="shared" si="203"/>
        <v>0</v>
      </c>
      <c r="DS77" s="547">
        <f t="shared" ref="DS77:EQ77" si="204">SUM(DS78:DS92)</f>
        <v>0</v>
      </c>
      <c r="DT77" s="547">
        <f t="shared" si="204"/>
        <v>0</v>
      </c>
      <c r="DU77" s="547">
        <f t="shared" si="204"/>
        <v>756</v>
      </c>
      <c r="DV77" s="547">
        <f t="shared" si="204"/>
        <v>296</v>
      </c>
      <c r="DW77" s="547">
        <f t="shared" si="204"/>
        <v>556.70000000000005</v>
      </c>
      <c r="DX77" s="547">
        <f t="shared" si="204"/>
        <v>97.1</v>
      </c>
      <c r="DY77" s="547">
        <f t="shared" si="204"/>
        <v>412.8</v>
      </c>
      <c r="DZ77" s="547">
        <f t="shared" si="204"/>
        <v>759.25</v>
      </c>
      <c r="EA77" s="547">
        <f t="shared" si="204"/>
        <v>578.75</v>
      </c>
      <c r="EB77" s="547">
        <f t="shared" si="204"/>
        <v>0</v>
      </c>
      <c r="EC77" s="547">
        <f t="shared" si="204"/>
        <v>2558.5500000000002</v>
      </c>
      <c r="ED77" s="547">
        <f t="shared" si="204"/>
        <v>63</v>
      </c>
      <c r="EE77" s="547">
        <f t="shared" si="204"/>
        <v>0</v>
      </c>
      <c r="EF77" s="547">
        <f t="shared" si="204"/>
        <v>21</v>
      </c>
      <c r="EG77" s="547">
        <f t="shared" si="204"/>
        <v>84.27</v>
      </c>
      <c r="EH77" s="547">
        <f t="shared" si="204"/>
        <v>294.5</v>
      </c>
      <c r="EI77" s="547">
        <f t="shared" si="204"/>
        <v>0</v>
      </c>
      <c r="EJ77" s="547">
        <f t="shared" si="204"/>
        <v>490</v>
      </c>
      <c r="EK77" s="547">
        <f t="shared" si="204"/>
        <v>95</v>
      </c>
      <c r="EL77" s="547">
        <f t="shared" ca="1" si="204"/>
        <v>0</v>
      </c>
      <c r="EM77" s="547">
        <f t="shared" si="204"/>
        <v>40</v>
      </c>
      <c r="EN77" s="547">
        <f t="shared" si="204"/>
        <v>227</v>
      </c>
      <c r="EO77" s="547">
        <f t="shared" si="204"/>
        <v>284.75</v>
      </c>
      <c r="EP77" s="547">
        <f t="shared" si="204"/>
        <v>109</v>
      </c>
      <c r="EQ77" s="547">
        <f t="shared" ca="1" si="204"/>
        <v>7723.670000000001</v>
      </c>
      <c r="ER77" s="547">
        <f t="shared" ref="ER77:FA77" si="205">SUM(ER78:ER92)</f>
        <v>0</v>
      </c>
      <c r="ES77" s="547">
        <f t="shared" si="205"/>
        <v>0</v>
      </c>
      <c r="ET77" s="547">
        <f t="shared" si="205"/>
        <v>19</v>
      </c>
      <c r="EU77" s="547">
        <f t="shared" si="205"/>
        <v>0</v>
      </c>
      <c r="EV77" s="547">
        <f t="shared" si="205"/>
        <v>6</v>
      </c>
      <c r="EW77" s="547">
        <f t="shared" si="205"/>
        <v>0</v>
      </c>
      <c r="EX77" s="547">
        <f t="shared" si="205"/>
        <v>0</v>
      </c>
      <c r="EY77" s="547">
        <f t="shared" si="205"/>
        <v>0</v>
      </c>
      <c r="EZ77" s="547">
        <f t="shared" si="205"/>
        <v>5</v>
      </c>
      <c r="FA77" s="547">
        <f t="shared" si="205"/>
        <v>30</v>
      </c>
      <c r="FB77" s="547">
        <f t="shared" ref="FB77:FW77" si="206">SUM(FB78:FB92)</f>
        <v>42</v>
      </c>
      <c r="FC77" s="547">
        <f t="shared" si="206"/>
        <v>38</v>
      </c>
      <c r="FD77" s="547">
        <f t="shared" si="206"/>
        <v>247</v>
      </c>
      <c r="FE77" s="547">
        <f t="shared" si="206"/>
        <v>0</v>
      </c>
      <c r="FF77" s="547">
        <f t="shared" si="206"/>
        <v>0</v>
      </c>
      <c r="FG77" s="547">
        <f t="shared" si="206"/>
        <v>27</v>
      </c>
      <c r="FH77" s="547">
        <f t="shared" si="206"/>
        <v>0</v>
      </c>
      <c r="FI77" s="547">
        <f t="shared" si="206"/>
        <v>0</v>
      </c>
      <c r="FJ77" s="547">
        <f t="shared" si="206"/>
        <v>41.25</v>
      </c>
      <c r="FK77" s="547">
        <f t="shared" si="206"/>
        <v>395.25</v>
      </c>
      <c r="FL77" s="547">
        <f t="shared" si="206"/>
        <v>0</v>
      </c>
      <c r="FM77" s="547">
        <f t="shared" si="206"/>
        <v>0</v>
      </c>
      <c r="FN77" s="547">
        <f t="shared" si="206"/>
        <v>0</v>
      </c>
      <c r="FO77" s="547">
        <f t="shared" si="206"/>
        <v>0</v>
      </c>
      <c r="FP77" s="547">
        <f t="shared" si="206"/>
        <v>0</v>
      </c>
      <c r="FQ77" s="547">
        <f t="shared" si="206"/>
        <v>0</v>
      </c>
      <c r="FR77" s="547">
        <f t="shared" si="206"/>
        <v>0</v>
      </c>
      <c r="FS77" s="547">
        <f t="shared" si="206"/>
        <v>0</v>
      </c>
      <c r="FT77" s="547">
        <f t="shared" si="206"/>
        <v>0</v>
      </c>
      <c r="FU77" s="547">
        <f t="shared" si="206"/>
        <v>0</v>
      </c>
      <c r="FV77" s="547">
        <f t="shared" si="206"/>
        <v>0</v>
      </c>
      <c r="FW77" s="547">
        <f t="shared" ca="1" si="206"/>
        <v>371550.60000000003</v>
      </c>
      <c r="FX77" s="353">
        <f t="shared" ca="1" si="192"/>
        <v>371550.60000000003</v>
      </c>
      <c r="FY77" s="319">
        <f t="shared" ca="1" si="191"/>
        <v>0</v>
      </c>
    </row>
    <row r="78" spans="1:181" s="110" customFormat="1" x14ac:dyDescent="0.55000000000000004">
      <c r="A78" s="303">
        <v>0</v>
      </c>
      <c r="B78" s="303">
        <f t="shared" ref="B78:B92" ca="1" si="207">IF(FW78&gt;0,1,"")</f>
        <v>1</v>
      </c>
      <c r="C78" s="303">
        <f ca="1">IF(B78=1,SUBTOTAL(2,$B$78:B78),"")</f>
        <v>1</v>
      </c>
      <c r="D78" s="279">
        <f t="shared" ca="1" si="147"/>
        <v>1</v>
      </c>
      <c r="E78" s="280" t="s">
        <v>183</v>
      </c>
      <c r="F78" s="295"/>
      <c r="G78" s="295"/>
      <c r="H78" s="295"/>
      <c r="I78" s="295"/>
      <c r="J78" s="292"/>
      <c r="K78" s="549">
        <f>SUMIF(หนอนห่อใบข้าว!$B$5:$B$76,ทดสอบ!$E78,หนอนห่อใบข้าว!$G$5:$G$76)</f>
        <v>0</v>
      </c>
      <c r="L78" s="549">
        <f>SUMIF(เพลี้ยกระโดดหลังขาว!$B$5:$B$76,ทดสอบ!$E78,เพลี้ยกระโดดหลังขาว!$G$5:$G$76)</f>
        <v>0</v>
      </c>
      <c r="M78" s="549">
        <f>SUMIF(โรคไหม้ข้าว!$B$5:$B$76,ทดสอบ!$E78,โรคไหม้ข้าว!$G$5:$G$76)</f>
        <v>0</v>
      </c>
      <c r="N78" s="549">
        <f>SUMIF(แมลงหวี่ขาว!$B$5:$B$76,ทดสอบ!$E78,แมลงหวี่ขาว!$G$5:$G$76)</f>
        <v>0</v>
      </c>
      <c r="O78" s="549">
        <f>SUMIF(เพลี้ยกระโดดสีน้ำตาล!$B$5:$B$77,ทดสอบ!$E78,เพลี้ยกระโดดสีน้ำตาล!$G$5:$G$77)</f>
        <v>0</v>
      </c>
      <c r="P78" s="549">
        <f>SUMIF(แมลงสิง!$B$5:$B$81,ทดสอบ!$E78,แมลงสิง!$G$5:$G$81)</f>
        <v>0</v>
      </c>
      <c r="Q78" s="549">
        <f>SUMIF(เพลี้ยไฟ!$B$5:$B$76,ทดสอบ!$E78,เพลี้ยไฟ!$G$5:$G$76)</f>
        <v>0</v>
      </c>
      <c r="R78" s="549">
        <f>SUMIF(แมลงดำหนาม1!$B$5:$B$81,ทดสอบ!$E78,แมลงดำหนาม1!$G$5:$G$81)</f>
        <v>0</v>
      </c>
      <c r="S78" s="549">
        <f>SUMIF(โรคขอบใบแห้ง!$B$5:$B$78,ทดสอบ!$E78,โรคขอบใบแห้ง!$G$5:$G$78)</f>
        <v>0</v>
      </c>
      <c r="T78" s="549">
        <f>SUMIF(โรคกาบใบแห้ง!$B$5:$B$81,ทดสอบ!$E78,โรคกาบใบแห้ง!$G$5:$G$81)</f>
        <v>0</v>
      </c>
      <c r="U78" s="549">
        <f>SUMIF(โรคใบจุดสีน้ำตาล!$B$5:$B$77,ทดสอบ!$E78,โรคใบจุดสีน้ำตาล!$G$5:$G$77)</f>
        <v>0</v>
      </c>
      <c r="V78" s="549">
        <f>SUMIF(หนอนกระทู้กล้า!$B$5:$B$76,ทดสอบ!$E78,หนอนกระทู้กล้า!$G$5:$G$76)</f>
        <v>0</v>
      </c>
      <c r="W78" s="549">
        <f>SUMIF(โรคใบขีดโปร่งแสง!$B$5:$B$81,ทดสอบ!$E78,โรคใบขีดโปร่งแสง!$G$5:$G$81)</f>
        <v>0</v>
      </c>
      <c r="X78" s="549">
        <f>SUMIF(โรคใบขีดสีน้ำตาล!$B$5:$B$77,ทดสอบ!$E78,โรคใบขีดสีน้ำตาล!$G$5:$G$77)</f>
        <v>0</v>
      </c>
      <c r="Y78" s="549">
        <f>SUMIF(หนอนกัดใบข้าว!$B$5:$B$81,ทดสอบ!$E78,หนอนกัดใบข้าว!$G$5:$G$81)</f>
        <v>0</v>
      </c>
      <c r="Z78" s="549">
        <f>SUMIF(แมลงหล่า!$B$5:$B$81,ทดสอบ!$E78,แมลงหล่า!$G$5:$G$81)</f>
        <v>0</v>
      </c>
      <c r="AA78" s="549">
        <f>SUMIF(แมลงบั่ว!$B$5:$B$77,ทดสอบ!$E78,แมลงบั่ว!$G$5:$G$77)</f>
        <v>0</v>
      </c>
      <c r="AB78" s="549">
        <f>SUMIF(โรคเมล็ดด่าง!$B$5:$B$81,ทดสอบ!$E78,โรคเมล็ดด่าง!$G$5:$G$81)</f>
        <v>0</v>
      </c>
      <c r="AC78" s="549">
        <f>SUMIF(ด้วงดำ!$B$5:$B$81,ทดสอบ!$E78,ด้วงดำ!$G$5:$G$81)</f>
        <v>0</v>
      </c>
      <c r="AD78" s="549">
        <f>SUMIF(ตั๊กแตนหนวดสั้น!$B$5:$B$81,ทดสอบ!$E78,ตั๊กแตนหนวดสั้น!$G$5:$G$81)</f>
        <v>0</v>
      </c>
      <c r="AE78" s="549">
        <f>SUMIF(หนอนกอข้าว!$B$5:$B$77,ทดสอบ!$E78,หนอนกอข้าว!$G$5:$G$77)</f>
        <v>0</v>
      </c>
      <c r="AF78" s="549">
        <f>SUMIF(หนอนกระทู้ข้าว!$B$5:$B$81,ทดสอบ!$E78,หนอนกระทู้ข้าว!$G$5:$G$81)</f>
        <v>0</v>
      </c>
      <c r="AG78" s="549">
        <f>SUMIF(โรคกาบใบเน่า!$B$5:$B$81,ทดสอบ!$E78,โรคกาบใบเน่า!$G$5:$G$81)</f>
        <v>0</v>
      </c>
      <c r="AH78" s="549">
        <f>SUMIF(เพลี้ยจั๊กจั่นสีเขียว!$B$5:$B$80,ทดสอบ!$E78,เพลี้ยจั๊กจั่นสีเขียว!$G$5:$G$80)</f>
        <v>0</v>
      </c>
      <c r="AI78" s="549">
        <f>SUMIF(หอยเชอรี่!$B$5:$B$81,ทดสอบ!$E78,หอยเชอรี่!$G$5:$G$81)</f>
        <v>0</v>
      </c>
      <c r="AJ78" s="549">
        <f>SUMIF(โรคใบสีส้ม!$B$5:$B$77,ทดสอบ!$E78,โรคใบสีส้ม!$G$5:$G$77)</f>
        <v>0</v>
      </c>
      <c r="AK78" s="563">
        <f t="shared" ref="AK78:AK91" si="208">SUBTOTAL(9,K78:AJ78)</f>
        <v>0</v>
      </c>
      <c r="AL78" s="549">
        <f>SUMIF(หนอนหัวดำ!$B$6:$B$75,ทดสอบ!$E78,หนอนหัวดำ!$M$6:$M$75)</f>
        <v>72</v>
      </c>
      <c r="AM78" s="517">
        <f>SUMIF(แมลงดำหนาม!$B$6:$B$75,ทดสอบ!$E78,แมลงดำหนาม!$M$6:$M$75)</f>
        <v>65</v>
      </c>
      <c r="AN78" s="549">
        <f>SUMIF('ด้วงแรด มะพร้าว'!$B$6:$B$75,ทดสอบ!$E78,'ด้วงแรด มะพร้าว'!$I$6:$I$75)</f>
        <v>46</v>
      </c>
      <c r="AO78" s="549">
        <f>SUMIF(ด้วงงวง!$B$6:$B$75,ทดสอบ!$E78,ด้วงงวง!$I$6:$I$75)</f>
        <v>0</v>
      </c>
      <c r="AP78" s="549">
        <f>SUMIF(ไรสี่ขามะพร้าว!$B$6:$B$75,ทดสอบ!$E78,ไรสี่ขามะพร้าว!$I$6:$I$75)</f>
        <v>0</v>
      </c>
      <c r="AQ78" s="549">
        <f>SUMIF(หนอนพาราซา!$C$6:$C$67,ทดสอบ!$E78,หนอนพาราซา!$J$6:$J$67)</f>
        <v>0</v>
      </c>
      <c r="AR78" s="549">
        <f>SUMIF(หนอนกินใบมะพร้าว!$C$6:$C$67,ทดสอบ!$E78,หนอนกินใบมะพร้าว!$J$6:$J$67)</f>
        <v>0</v>
      </c>
      <c r="AS78" s="565">
        <f t="shared" si="86"/>
        <v>183</v>
      </c>
      <c r="AT78" s="549">
        <f>SUMIF('ด้วงแรด ปาล์ม'!$B$5:$B$73,ทดสอบ!$E78,'ด้วงแรด ปาล์ม'!$F$5:$F$73)</f>
        <v>97</v>
      </c>
      <c r="AU78" s="549">
        <f>SUMIF(หนอนปลอกเล็ก!$B$5:$B$73,ทดสอบ!$E78,หนอนปลอกเล็ก!$F$5:$F$73)</f>
        <v>51.25</v>
      </c>
      <c r="AV78" s="549">
        <f>SUMIF(ด้วงกุหลาบ!$B$5:$B$73,ทดสอบ!$E78,ด้วงกุหลาบ!$F$5:$F$73)</f>
        <v>16.25</v>
      </c>
      <c r="AW78" s="549">
        <f>SUMIF(โรคทะลายเน่า!$B$5:$B$73,ทดสอบ!$E78,โรคทะลายเน่า!$F$5:$F$73)</f>
        <v>0</v>
      </c>
      <c r="AX78" s="549">
        <f>SUMIF(โรคลำต้นเน่า!$B$5:$B$73,ทดสอบ!$E78,โรคลำต้นเน่า!$F$5:$F$73)</f>
        <v>7207.99</v>
      </c>
      <c r="AY78" s="549">
        <f>SUMIF('โรคใบจุด ปาล์ม'!$B$5:$B$73,ทดสอบ!$E78,'โรคใบจุด ปาล์ม'!$F$5:$F$73)</f>
        <v>0</v>
      </c>
      <c r="AZ78" s="549">
        <f>SUMIF(โรคก้านทางใบเน่า!$C$5:$C$71,ทดสอบ!$E78,โรคก้านทางใบเน่า!$G$5:$G$71)</f>
        <v>0</v>
      </c>
      <c r="BA78" s="549">
        <f>SUMIF(หนอนหน้าแมว!$B$5:$B$73,ทดสอบ!$E78,หนอนหน้าแมว!$F$5:$F$73)</f>
        <v>0</v>
      </c>
      <c r="BB78" s="551">
        <f>SUMIF('หนอนหัวดำ ปาล์ม'!$B$5:$B$73,ทดสอบ!$E78,'หนอนหัวดำ ปาล์ม'!$F$5:$F$73)</f>
        <v>0</v>
      </c>
      <c r="BC78" s="549">
        <f>SUMIF('โรคใบจุดสาหร่าย ปาล์ม'!$B$5:$B$73,ทดสอบ!$E78,'โรคใบจุดสาหร่าย ปาล์ม'!$F$5:$F$73)</f>
        <v>52</v>
      </c>
      <c r="BD78" s="567">
        <f t="shared" ref="BD78:BD91" si="209">SUBTOTAL(9,AT78:BC78)</f>
        <v>7424.49</v>
      </c>
      <c r="BE78" s="549">
        <f>SUMIF(โรครากขาว!$B$5:$B$72,ทดสอบ!$E78,โรครากขาว!$F$5:$F$72)</f>
        <v>9</v>
      </c>
      <c r="BF78" s="549">
        <f>SUMIF(โรคใบร่วงยางพาราชนิดใหม่!$B$5:$B$72,ทดสอบ!$E78,โรคใบร่วงยางพาราชนิดใหม่!$F$5:$F$72)</f>
        <v>285</v>
      </c>
      <c r="BG78" s="549">
        <f>SUMIF(โรคใบร่วงยางพารา!$B$5:$B$72,ทดสอบ!$E78,โรคใบร่วงยางพารา!$F$5:$F$72)</f>
        <v>11</v>
      </c>
      <c r="BH78" s="549">
        <f>SUMIF(โรคราแป้งยางพารา!$B$5:$B$72,ทดสอบ!$E78,โรคราแป้งยางพารา!$F$5:$F$72)</f>
        <v>0</v>
      </c>
      <c r="BI78" s="551">
        <f>SUMIF(โรคเส้นดำยางพารา!$B$5:$B$72,ทดสอบ!$E78,โรคเส้นดำยางพารา!$F$5:$F$72)</f>
        <v>5</v>
      </c>
      <c r="BJ78" s="549">
        <f>SUMIF(โรคหน้ายางแห้ง!$B$5:$B$72,ทดสอบ!$E78,โรคหน้ายางแห้ง!$F$5:$F$72)</f>
        <v>0</v>
      </c>
      <c r="BK78" s="568">
        <f t="shared" ref="BK78:BK90" si="210">SUBTOTAL(9,BE78:BJ78)</f>
        <v>310</v>
      </c>
      <c r="BL78" s="549">
        <f>SUMIF(โรคราสนิม!$C$5:$C$64,ทดสอบ!$E78,โรคราสนิม!$G$5:$G$64)</f>
        <v>0</v>
      </c>
      <c r="BM78" s="549">
        <f>SUMIF(หนอนกาแฟสีแดง!$C$5:$C$64,ทดสอบ!$E78,หนอนกาแฟสีแดง!$G$5:$G$64)</f>
        <v>0</v>
      </c>
      <c r="BN78" s="549">
        <v>0</v>
      </c>
      <c r="BO78" s="549">
        <f ca="1">SUMIF(หนอนเจาะกิ่งลำต้น!$C$5:$C532,ทดสอบ!$E78,หนอนเจาะกิ่งลำต้น!$G$5:$G$64)</f>
        <v>0</v>
      </c>
      <c r="BP78" s="551">
        <f>SUMIF(มอดเจาะเมล็ดกาแฟ!$C$5:$C$64,ทดสอบ!$E78,มอดเจาะเมล็ดกาแฟ!$G$5:$G$64)</f>
        <v>0</v>
      </c>
      <c r="BQ78" s="549">
        <f>SUMIF('ด้วงหนวดยาว (กาแฟ)'!$C$5:$C$64,ทดสอบ!$E78,'ด้วงหนวดยาว (กาแฟ)'!$G$5:$G$64)</f>
        <v>0</v>
      </c>
      <c r="BR78" s="549">
        <f>SUMIF(มอดเจาะผลกาแฟ!$C$5:$C$64,ทดสอบ!$E78,มอดเจาะผลกาแฟ!$G$5:$G$64)</f>
        <v>0</v>
      </c>
      <c r="BS78" s="570">
        <f t="shared" ref="BS78:BS91" ca="1" si="211">SUBTOTAL(9,BL78:BR78)</f>
        <v>0</v>
      </c>
      <c r="BT78" s="549">
        <f>SUMIF(เพลี้ยแป้งมัน!$B$5:$B$59,ทดสอบ!$E78,เพลี้ยแป้งมัน!$H$5:$H$59)</f>
        <v>0</v>
      </c>
      <c r="BU78" s="551">
        <f>SUMIF('โรคใบไหม้ (มัน)'!$B$5:$B$58,ทดสอบ!$E78,'โรคใบไหม้ (มัน)'!$H$5:$H$58)</f>
        <v>0</v>
      </c>
      <c r="BV78" s="549">
        <f>SUMIF(ไรแดง!$B$5:$B$59,ทดสอบ!$E78,ไรแดง!$H$5:$H$59)</f>
        <v>0</v>
      </c>
      <c r="BW78" s="549"/>
      <c r="BX78" s="549"/>
      <c r="BY78" s="549"/>
      <c r="BZ78" s="549"/>
      <c r="CA78" s="549"/>
      <c r="CB78" s="549">
        <f>SUMIF(โรคโคนเน่าหัวเน่า!$B$5:$B$59,ทดสอบ!$E78,โรคโคนเน่าหัวเน่า!$H$5:$H$59)</f>
        <v>0</v>
      </c>
      <c r="CC78" s="549"/>
      <c r="CD78" s="549">
        <f>SUMIF(โรคพุ่มแจ้!$B$5:$B$58,ทดสอบ!$E78,โรคพุ่มแจ้!$H$5:$H$58)</f>
        <v>0</v>
      </c>
      <c r="CE78" s="549">
        <f>SUMIF(โรคใบด่างมันสำปะหลัง!$B$5:$B$59,ทดสอบ!$E78,โรคใบด่างมันสำปะหลัง!$H$5:$H$59)</f>
        <v>0</v>
      </c>
      <c r="CF78" s="563">
        <f t="shared" ref="CF78:CF91" si="212">SUBTOTAL(9,BT78:CE78)</f>
        <v>0</v>
      </c>
      <c r="CG78" s="549">
        <f>SUMIF(หนอนกออ้อย!$B$5:$B$48,ทดสอบ!$E78,หนอนกออ้อย!$G$5:$G$48)</f>
        <v>0</v>
      </c>
      <c r="CH78" s="549">
        <f>SUMIF('ด้วงหนวดยาว อ้อย'!$B$5:$B$48,ทดสอบ!$E78,'ด้วงหนวดยาว อ้อย'!$G$5:$G$48)</f>
        <v>0</v>
      </c>
      <c r="CI78" s="549"/>
      <c r="CJ78" s="549"/>
      <c r="CK78" s="549"/>
      <c r="CL78" s="549"/>
      <c r="CM78" s="549"/>
      <c r="CN78" s="549"/>
      <c r="CO78" s="549"/>
      <c r="CP78" s="549"/>
      <c r="CQ78" s="549"/>
      <c r="CR78" s="549"/>
      <c r="CS78" s="549">
        <f>SUMIF('โรคแส้ดำ อ้อย '!$B$5:$B$48,ทดสอบ!$E78,'โรคแส้ดำ อ้อย '!$G$5:$G$48)</f>
        <v>0</v>
      </c>
      <c r="CT78" s="549">
        <f>SUMIF('โรคใบขาว อ้อย'!$B$5:$B$48,ทดสอบ!$E78,'โรคใบขาว อ้อย'!$G$5:$G$48)</f>
        <v>0</v>
      </c>
      <c r="CU78" s="549"/>
      <c r="CV78" s="565">
        <f t="shared" ref="CV78:CV91" si="213">SUBTOTAL(9,CG78:CU78)</f>
        <v>0</v>
      </c>
      <c r="CW78" s="549"/>
      <c r="CX78" s="549">
        <f>SUMIF('หนอนกระทู้ข้าวโพดลายจุด (FAW)'!$B$5:$B$54,ทดสอบ!$E78,'หนอนกระทู้ข้าวโพดลายจุด (FAW)'!$F$5:$F$54)</f>
        <v>0</v>
      </c>
      <c r="CY78" s="549">
        <f>SUMIF(โรคฝักเน่า!$C$5:$C$57,ทดสอบ!$E78,โรคฝักเน่า!$G$5:$G$57)</f>
        <v>0</v>
      </c>
      <c r="CZ78" s="549"/>
      <c r="DA78" s="549"/>
      <c r="DB78" s="549"/>
      <c r="DC78" s="549"/>
      <c r="DD78" s="549"/>
      <c r="DE78" s="549"/>
      <c r="DF78" s="572">
        <f t="shared" ref="DF78:DF91" si="214">SUBTOTAL(9,CW78:DE78)</f>
        <v>0</v>
      </c>
      <c r="DG78" s="549">
        <f>SUMIF(โรคเหี่ยว!$B$5:$B$65,ทดสอบ!$E78,โรคเหี่ยว!$E$5:$E$65)</f>
        <v>0</v>
      </c>
      <c r="DH78" s="549"/>
      <c r="DI78" s="549"/>
      <c r="DJ78" s="549"/>
      <c r="DK78" s="549"/>
      <c r="DL78" s="574">
        <f t="shared" ref="DL78:DL91" si="215">SUBTOTAL(9,DG78:DK78)</f>
        <v>0</v>
      </c>
      <c r="DM78" s="549"/>
      <c r="DN78" s="549"/>
      <c r="DO78" s="549"/>
      <c r="DP78" s="549"/>
      <c r="DQ78" s="549"/>
      <c r="DR78" s="550">
        <f t="shared" ref="DR78:DR91" si="216">SUBTOTAL(9,DM78:DQ78)</f>
        <v>0</v>
      </c>
      <c r="DS78" s="549"/>
      <c r="DT78" s="549"/>
      <c r="DU78" s="549">
        <f>SUMIF('เพลี้ยไฟ ทุเรียน'!$B$5:$B$81,ทดสอบ!$E78,'เพลี้ยไฟ ทุเรียน'!$F$5:$F$81)</f>
        <v>0</v>
      </c>
      <c r="DV78" s="549">
        <f>SUMIF('เพลี้ยแป้ง ทุเรียน'!$B$5:$B$81,ทดสอบ!$E78,'เพลี้ยแป้ง ทุเรียน'!$F$5:$F$81)</f>
        <v>1</v>
      </c>
      <c r="DW78" s="549">
        <f>SUMIF(เพลี้ยไก่แจ้ทุเรียน!$B$5:$B$81,ทดสอบ!$E78,เพลี้ยไก่แจ้ทุเรียน!$F$5:$F$81)</f>
        <v>6.75</v>
      </c>
      <c r="DX78" s="549">
        <f>SUMIF(เพลี้ยหอยเกล็ด!$B$5:$B$81,ทดสอบ!$E78,เพลี้ยหอยเกล็ด!$F$5:$F$81)</f>
        <v>7</v>
      </c>
      <c r="DY78" s="549">
        <f>SUMIF(เพลี้ยจั๊กจั่นฝอย!$B$5:$B$81,ทดสอบ!$E78,เพลี้ยจั๊กจั่นฝอย!$F$5:$F$81)</f>
        <v>8.5</v>
      </c>
      <c r="DZ78" s="549">
        <f>SUMIF(หนอนเจาะเมล็ดทุเรียน!$B$5:$B$81,ทดสอบ!$E78,หนอนเจาะเมล็ดทุเรียน!$F$5:$F$81)</f>
        <v>0</v>
      </c>
      <c r="EA78" s="549">
        <f>SUMIF(ไรแดงทุเรียน!$B$5:$B$81,ทดสอบ!$E78,ไรแดงทุเรียน!$F$5:$F$81)</f>
        <v>10</v>
      </c>
      <c r="EB78" s="549"/>
      <c r="EC78" s="549">
        <f>SUMIF(โรครากเน่าโคนเน่า!$B$5:$B$81,ทดสอบ!$E78,โรครากเน่าโคนเน่า!$F$5:$F$81)</f>
        <v>11</v>
      </c>
      <c r="ED78" s="549">
        <f>SUMIF('โรคราดำ ทุเรียน'!$B$5:$B$81,ทดสอบ!$E78,'โรคราดำ ทุเรียน'!$F$5:$F$81)</f>
        <v>0</v>
      </c>
      <c r="EE78" s="549"/>
      <c r="EF78" s="549">
        <f>SUMIF(โรคผลเน่า!$B$6:$B$82,ทดสอบ!$E78,โรคผลเน่า!$F$6:$F$82)</f>
        <v>0</v>
      </c>
      <c r="EG78" s="549">
        <f>SUMIF(โรคราสีชมพู!$B$5:$B$81,ทดสอบ!$E78,โรคราสีชมพู!$F$5:$F$81)</f>
        <v>0.02</v>
      </c>
      <c r="EH78" s="549">
        <f>SUMIF(โรคใบติดหรือใบไหม้!$B$5:$B$81,ทดสอบ!$E78,โรคใบติดหรือใบไหม้!$F$5:$F$81)</f>
        <v>0</v>
      </c>
      <c r="EI78" s="549"/>
      <c r="EJ78" s="549">
        <f>SUMIF('โรคใบจุดสาหร่าย (durian)'!$B$5:$B$81,ทดสอบ!$E78,'โรคใบจุดสาหร่าย (durian)'!$F$5:$F$81)</f>
        <v>53</v>
      </c>
      <c r="EK78" s="549">
        <f>SUMIF(มอดเจาะลำต้นทุเรียน!$B$5:$B$81,ทดสอบ!$E78,มอดเจาะลำต้นทุเรียน!$F$5:$F$81)</f>
        <v>0</v>
      </c>
      <c r="EL78" s="549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549">
        <f>SUMIF(หนอนกินใบทุเรียน!$B$5:$B$81,ทดสอบ!$E78,หนอนกินใบทุเรียน!$F$5:$F$81)</f>
        <v>0</v>
      </c>
      <c r="EN78" s="549">
        <f>SUMIF(โรคกิ่งแห้งทุเรียน!$B$5:$B$81,ทดสอบ!$E78,โรคกิ่งแห้งทุเรียน!$F$5:$F$81)</f>
        <v>0</v>
      </c>
      <c r="EO78" s="551">
        <f>SUMIF(โรคแอนแทรกโนสทุเรียน!$B$5:$B$81,ทดสอบ!$E78,โรคแอนแทรกโนสทุเรียน!$F$5:$F$81)</f>
        <v>0</v>
      </c>
      <c r="EP78" s="549">
        <f>SUMIF(หนอนเจาะผล!$B$5:$B$81,ทดสอบ!$E78,หนอนเจาะผล!$F$5:$F$81)</f>
        <v>0</v>
      </c>
      <c r="EQ78" s="563">
        <f t="shared" ref="EQ78:EQ91" ca="1" si="217">SUBTOTAL(9,DS78:EP78)</f>
        <v>97.27000000000001</v>
      </c>
      <c r="ER78" s="549"/>
      <c r="ES78" s="549">
        <f>SUMIF('เพลี้ยไฟ (เงาะ)'!$B$5:$B$76,ทดสอบ!$E78,'เพลี้ยไฟ (เงาะ)'!$F$5:$F$76)</f>
        <v>0</v>
      </c>
      <c r="ET78" s="517">
        <f>SUMIF('เพลี้ยแป้ง (เงาะ)'!$B$5:$B$75,ทดสอบ!$E78,'เพลี้ยแป้ง (เงาะ)'!$F$5:$F$75)</f>
        <v>0</v>
      </c>
      <c r="EU78" s="549">
        <f>SUMIF(หนอนคืบกินใบ!$B$5:$B$75,ทดสอบ!$E78,หนอนคืบกินใบ!$F$5:$F$75)</f>
        <v>0</v>
      </c>
      <c r="EV78" s="549">
        <f>SUMIF('โรคราแป้ง (เงาะ)'!$B$5:$B$75,ทดสอบ!$E78,'โรคราแป้ง (เงาะ)'!$F$5:$F$75)</f>
        <v>0</v>
      </c>
      <c r="EW78" s="549"/>
      <c r="EX78" s="549">
        <f>SUMIF('โรคขอบใบแห้ง (เงาะ)'!$B$5:$B$76,ทดสอบ!$E78,'โรคขอบใบแห้ง (เงาะ)'!$F$5:$F$76)</f>
        <v>0</v>
      </c>
      <c r="EY78" s="549">
        <f>SUMIF(หนอนกินช่อดอก!$B$5:$B$76,ทดสอบ!$E78,หนอนกินช่อดอก!$F$5:$F$76)</f>
        <v>0</v>
      </c>
      <c r="EZ78" s="549">
        <f>SUMIF('โรคใบจุดสาหร่าย(เงาะ)'!$B$5:$B$75,ทดสอบ!$E78,'โรคใบจุดสาหร่าย(เงาะ)'!$F$5:$F$75)</f>
        <v>0</v>
      </c>
      <c r="FA78" s="567">
        <f t="shared" ref="FA78:FA91" si="218">SUBTOTAL(9,ER78:EZ78)</f>
        <v>0</v>
      </c>
      <c r="FB78" s="549">
        <f>SUMIF('เพลี้ยไฟ (mangosteen)'!$B$5:$B$69,ทดสอบ!$E78,'เพลี้ยไฟ (mangosteen)'!$F$5:$F$69)</f>
        <v>0</v>
      </c>
      <c r="FC78" s="549">
        <f>SUMIF(หนอนชอนใบ!$B$5:$B$69,ทดสอบ!$E78,หนอนชอนใบ!$F$5:$F$69)</f>
        <v>0</v>
      </c>
      <c r="FD78" s="549">
        <f>SUMIF(หนอนกินใบ!$B$5:$B$69,ทดสอบ!$E78,หนอนกินใบ!$F$5:$F$69)</f>
        <v>0</v>
      </c>
      <c r="FE78" s="549">
        <f>SUMIF('ไรแดง(มังคุด)'!$B$5:$B$76,ทดสอบ!$E78,'ไรแดง(มังคุด)'!$F$5:$F$76)</f>
        <v>0</v>
      </c>
      <c r="FF78" s="549">
        <f>SUMIF(โรคแอนแทรคโนส!$B$5:$B$76,ทดสอบ!$E78,โรคแอนแทรคโนส!$F$5:$F$76)</f>
        <v>0</v>
      </c>
      <c r="FG78" s="549">
        <f>SUMIF('โรคใบจุดสาหร่าย (mangosteen)'!$B$5:$B$69,ทดสอบ!$E78,'โรคใบจุดสาหร่าย (mangosteen)'!$F$5:$F$69)</f>
        <v>0</v>
      </c>
      <c r="FH78" s="549">
        <f>SUMIF(โรคใบแห้งและขอบใบแห้ง!$B$5:$B$76,ทดสอบ!$E78,โรคใบแห้งและขอบใบแห้ง!$F$5:$F$76)</f>
        <v>0</v>
      </c>
      <c r="FI78" s="549">
        <f>SUMIF(เพลี้ยแป้ง!$B$5:$B$76,ทดสอบ!$E78,เพลี้ยแป้ง!$F$5:$F$76)</f>
        <v>0</v>
      </c>
      <c r="FJ78" s="549">
        <f>SUMIF('โรคใบจุด (mangosteen)'!$B$5:$B$69,ทดสอบ!$E78,'โรคใบจุด (mangosteen)'!$F$5:$F$69)</f>
        <v>0</v>
      </c>
      <c r="FK78" s="576">
        <f t="shared" ref="FK78:FK91" si="219">SUBTOTAL(9,FB78:FJ78)</f>
        <v>0</v>
      </c>
      <c r="FL78" s="549">
        <f>SUMIF(โรคพุ่มไม้กวาด!$B$5:$B$79,ทดสอบ!$E78,โรคพุ่มไม้กวาด!$F$5:$F$79)</f>
        <v>0</v>
      </c>
      <c r="FM78" s="549">
        <f>SUMIF('เพลี้ยแป้ง (ลำไย)'!$B$5:$B$76,ทดสอบ!$E78,'เพลี้ยแป้ง (ลำไย)'!$F$5:$F$76)</f>
        <v>0</v>
      </c>
      <c r="FN78" s="549">
        <f>SUMIF('โรคราดำ (ลำไย)'!$B$5:$B$79,ทดสอบ!$E78,'โรคราดำ (ลำไย)'!$F$5:$F$79)</f>
        <v>0</v>
      </c>
      <c r="FO78" s="549">
        <f>SUMIF('หนอนคืบกินใบ (ลำไย)'!$B$5:$B$76,ทดสอบ!$E78,'หนอนคืบกินใบ (ลำไย)'!$F$5:$F$76)</f>
        <v>0</v>
      </c>
      <c r="FP78" s="549">
        <f>SUMIF(ไรกำมะหยี่!$B$5:$B$79,ทดสอบ!$E78,ไรกำมะหยี่!$F$5:$F$79)</f>
        <v>0</v>
      </c>
      <c r="FQ78" s="549">
        <f>SUMIF(หนอนม้วนใบ!$B$5:$B$79,ทดสอบ!$E78,หนอนม้วนใบ!$F$5:$F$79)</f>
        <v>0</v>
      </c>
      <c r="FR78" s="549">
        <f>SUMIF(หนอนเจาะกิ่งและลำต้น!$B$5:$B$80,ทดสอบ!$E78,หนอนเจาะกิ่งและลำต้น!$F$5:$F$80)</f>
        <v>0</v>
      </c>
      <c r="FS78" s="549">
        <f>SUMIF(เพลี้ยไฟลำไย!$B$5:$B$76,ทดสอบ!$E78,เพลี้ยไฟลำไย!$F$5:$F$76)</f>
        <v>0</v>
      </c>
      <c r="FT78" s="549">
        <f>SUMIF(หนอนกินดอกลำไย!$B$5:$B$76,ทดสอบ!$E78,หนอนกินดอกลำไย!$F$5:$F$76)</f>
        <v>0</v>
      </c>
      <c r="FU78" s="549">
        <f>SUMIF(มวนลำไย!$B$5:$B$79,ทดสอบ!$E78,มวนลำไย!$F$5:$F$79)</f>
        <v>0</v>
      </c>
      <c r="FV78" s="578">
        <f t="shared" ref="FV78:FV90" si="220">SUBTOTAL(9,FL78:FU78)</f>
        <v>0</v>
      </c>
      <c r="FW78" s="550">
        <f t="shared" ref="FW78:FW91" ca="1" si="221">FV78+FK78+FA78+EQ78+DR78+DL78+DF78+CV78+CF78+BS78+BK78+BD78+AS78+AK78</f>
        <v>8014.76</v>
      </c>
      <c r="FX78" s="353">
        <f t="shared" ca="1" si="192"/>
        <v>8014.76</v>
      </c>
      <c r="FY78" s="319">
        <f t="shared" ca="1" si="191"/>
        <v>0</v>
      </c>
    </row>
    <row r="79" spans="1:181" s="110" customFormat="1" x14ac:dyDescent="0.55000000000000004">
      <c r="A79" s="303">
        <v>0</v>
      </c>
      <c r="B79" s="303">
        <f t="shared" ca="1" si="207"/>
        <v>1</v>
      </c>
      <c r="C79" s="303">
        <f ca="1">IF(B79=1,SUBTOTAL(2,$B$78:B79),"")</f>
        <v>2</v>
      </c>
      <c r="D79" s="279">
        <f t="shared" ca="1" si="147"/>
        <v>2</v>
      </c>
      <c r="E79" s="280" t="s">
        <v>184</v>
      </c>
      <c r="F79" s="295"/>
      <c r="G79" s="295"/>
      <c r="H79" s="295"/>
      <c r="I79" s="295"/>
      <c r="J79" s="292"/>
      <c r="K79" s="549">
        <f>SUMIF(หนอนห่อใบข้าว!$B$5:$B$76,ทดสอบ!$E79,หนอนห่อใบข้าว!$G$5:$G$76)</f>
        <v>0</v>
      </c>
      <c r="L79" s="549">
        <f>SUMIF(เพลี้ยกระโดดหลังขาว!$B$5:$B$76,ทดสอบ!$E79,เพลี้ยกระโดดหลังขาว!$G$5:$G$76)</f>
        <v>0</v>
      </c>
      <c r="M79" s="549">
        <f>SUMIF(โรคไหม้ข้าว!$B$5:$B$76,ทดสอบ!$E79,โรคไหม้ข้าว!$G$5:$G$76)</f>
        <v>0</v>
      </c>
      <c r="N79" s="549">
        <f>SUMIF(แมลงหวี่ขาว!$B$5:$B$76,ทดสอบ!$E79,แมลงหวี่ขาว!$G$5:$G$76)</f>
        <v>0</v>
      </c>
      <c r="O79" s="549">
        <f>SUMIF(เพลี้ยกระโดดสีน้ำตาล!$B$5:$B$77,ทดสอบ!$E79,เพลี้ยกระโดดสีน้ำตาล!$G$5:$G$77)</f>
        <v>0</v>
      </c>
      <c r="P79" s="549">
        <f>SUMIF(แมลงสิง!$B$5:$B$81,ทดสอบ!$E79,แมลงสิง!$G$5:$G$81)</f>
        <v>0</v>
      </c>
      <c r="Q79" s="549">
        <f>SUMIF(เพลี้ยไฟ!$B$5:$B$76,ทดสอบ!$E79,เพลี้ยไฟ!$G$5:$G$76)</f>
        <v>0</v>
      </c>
      <c r="R79" s="549">
        <f>SUMIF(แมลงดำหนาม1!$B$5:$B$81,ทดสอบ!$E79,แมลงดำหนาม1!$G$5:$G$81)</f>
        <v>0</v>
      </c>
      <c r="S79" s="549">
        <f>SUMIF(โรคขอบใบแห้ง!$B$5:$B$78,ทดสอบ!$E79,โรคขอบใบแห้ง!$G$5:$G$78)</f>
        <v>0</v>
      </c>
      <c r="T79" s="549">
        <f>SUMIF(โรคกาบใบแห้ง!$B$5:$B$81,ทดสอบ!$E79,โรคกาบใบแห้ง!$G$5:$G$81)</f>
        <v>0</v>
      </c>
      <c r="U79" s="549">
        <f>SUMIF(โรคใบจุดสีน้ำตาล!$B$5:$B$77,ทดสอบ!$E79,โรคใบจุดสีน้ำตาล!$G$5:$G$77)</f>
        <v>0</v>
      </c>
      <c r="V79" s="549">
        <f>SUMIF(หนอนกระทู้กล้า!$B$5:$B$76,ทดสอบ!$E79,หนอนกระทู้กล้า!$G$5:$G$76)</f>
        <v>0</v>
      </c>
      <c r="W79" s="549">
        <f>SUMIF(โรคใบขีดโปร่งแสง!$B$5:$B$81,ทดสอบ!$E79,โรคใบขีดโปร่งแสง!$G$5:$G$81)</f>
        <v>0</v>
      </c>
      <c r="X79" s="549">
        <f>SUMIF(โรคใบขีดสีน้ำตาล!$B$5:$B$77,ทดสอบ!$E79,โรคใบขีดสีน้ำตาล!$G$5:$G$77)</f>
        <v>0</v>
      </c>
      <c r="Y79" s="549">
        <f>SUMIF(หนอนกัดใบข้าว!$B$5:$B$81,ทดสอบ!$E79,หนอนกัดใบข้าว!$G$5:$G$81)</f>
        <v>0</v>
      </c>
      <c r="Z79" s="549">
        <f>SUMIF(แมลงหล่า!$B$5:$B$81,ทดสอบ!$E79,แมลงหล่า!$G$5:$G$81)</f>
        <v>0</v>
      </c>
      <c r="AA79" s="549">
        <f>SUMIF(แมลงบั่ว!$B$5:$B$77,ทดสอบ!$E79,แมลงบั่ว!$G$5:$G$77)</f>
        <v>0</v>
      </c>
      <c r="AB79" s="549">
        <f>SUMIF(โรคเมล็ดด่าง!$B$5:$B$81,ทดสอบ!$E79,โรคเมล็ดด่าง!$G$5:$G$81)</f>
        <v>0</v>
      </c>
      <c r="AC79" s="549">
        <f>SUMIF(ด้วงดำ!$B$5:$B$81,ทดสอบ!$E79,ด้วงดำ!$G$5:$G$81)</f>
        <v>0</v>
      </c>
      <c r="AD79" s="549">
        <f>SUMIF(ตั๊กแตนหนวดสั้น!$B$5:$B$81,ทดสอบ!$E79,ตั๊กแตนหนวดสั้น!$G$5:$G$81)</f>
        <v>0</v>
      </c>
      <c r="AE79" s="549">
        <f>SUMIF(หนอนกอข้าว!$B$5:$B$77,ทดสอบ!$E79,หนอนกอข้าว!$G$5:$G$77)</f>
        <v>0</v>
      </c>
      <c r="AF79" s="549">
        <f>SUMIF(หนอนกระทู้ข้าว!$B$5:$B$81,ทดสอบ!$E79,หนอนกระทู้ข้าว!$G$5:$G$81)</f>
        <v>0</v>
      </c>
      <c r="AG79" s="549">
        <f>SUMIF(โรคกาบใบเน่า!$B$5:$B$81,ทดสอบ!$E79,โรคกาบใบเน่า!$G$5:$G$81)</f>
        <v>0</v>
      </c>
      <c r="AH79" s="549">
        <f>SUMIF(เพลี้ยจั๊กจั่นสีเขียว!$B$5:$B$80,ทดสอบ!$E79,เพลี้ยจั๊กจั่นสีเขียว!$G$5:$G$80)</f>
        <v>0</v>
      </c>
      <c r="AI79" s="549">
        <f>SUMIF(หอยเชอรี่!$B$5:$B$81,ทดสอบ!$E79,หอยเชอรี่!$G$5:$G$81)</f>
        <v>0</v>
      </c>
      <c r="AJ79" s="549">
        <f>SUMIF(โรคใบสีส้ม!$B$5:$B$77,ทดสอบ!$E79,โรคใบสีส้ม!$G$5:$G$77)</f>
        <v>0</v>
      </c>
      <c r="AK79" s="563">
        <f t="shared" si="208"/>
        <v>0</v>
      </c>
      <c r="AL79" s="549">
        <f>SUMIF(หนอนหัวดำ!$B$6:$B$75,ทดสอบ!$E79,หนอนหัวดำ!$M$6:$M$75)</f>
        <v>936.09999999999991</v>
      </c>
      <c r="AM79" s="517">
        <f>SUMIF(แมลงดำหนาม!$B$6:$B$75,ทดสอบ!$E79,แมลงดำหนาม!$M$6:$M$75)</f>
        <v>808.75</v>
      </c>
      <c r="AN79" s="549">
        <f>SUMIF('ด้วงแรด มะพร้าว'!$B$6:$B$75,ทดสอบ!$E79,'ด้วงแรด มะพร้าว'!$I$6:$I$75)</f>
        <v>385.8</v>
      </c>
      <c r="AO79" s="549">
        <f>SUMIF(ด้วงงวง!$B$6:$B$75,ทดสอบ!$E79,ด้วงงวง!$I$6:$I$75)</f>
        <v>0</v>
      </c>
      <c r="AP79" s="549">
        <f>SUMIF(ไรสี่ขามะพร้าว!$B$6:$B$75,ทดสอบ!$E79,ไรสี่ขามะพร้าว!$I$6:$I$75)</f>
        <v>3</v>
      </c>
      <c r="AQ79" s="549">
        <f>SUMIF(หนอนพาราซา!$C$6:$C$67,ทดสอบ!$E79,หนอนพาราซา!$J$6:$J$67)</f>
        <v>0</v>
      </c>
      <c r="AR79" s="549">
        <f>SUMIF(หนอนกินใบมะพร้าว!$C$6:$C$67,ทดสอบ!$E79,หนอนกินใบมะพร้าว!$J$6:$J$67)</f>
        <v>0</v>
      </c>
      <c r="AS79" s="565">
        <f t="shared" si="86"/>
        <v>2133.65</v>
      </c>
      <c r="AT79" s="549">
        <f>SUMIF('ด้วงแรด ปาล์ม'!$B$5:$B$73,ทดสอบ!$E79,'ด้วงแรด ปาล์ม'!$F$5:$F$73)</f>
        <v>303.5</v>
      </c>
      <c r="AU79" s="549">
        <f>SUMIF(หนอนปลอกเล็ก!$B$5:$B$73,ทดสอบ!$E79,หนอนปลอกเล็ก!$F$5:$F$73)</f>
        <v>64.3</v>
      </c>
      <c r="AV79" s="549">
        <f>SUMIF(ด้วงกุหลาบ!$B$5:$B$73,ทดสอบ!$E79,ด้วงกุหลาบ!$F$5:$F$73)</f>
        <v>173</v>
      </c>
      <c r="AW79" s="549">
        <f>SUMIF(โรคทะลายเน่า!$B$5:$B$73,ทดสอบ!$E79,โรคทะลายเน่า!$F$5:$F$73)</f>
        <v>32</v>
      </c>
      <c r="AX79" s="549">
        <f>SUMIF(โรคลำต้นเน่า!$B$5:$B$73,ทดสอบ!$E79,โรคลำต้นเน่า!$F$5:$F$73)</f>
        <v>626.5</v>
      </c>
      <c r="AY79" s="549">
        <f>SUMIF('โรคใบจุด ปาล์ม'!$B$5:$B$73,ทดสอบ!$E79,'โรคใบจุด ปาล์ม'!$F$5:$F$73)</f>
        <v>47</v>
      </c>
      <c r="AZ79" s="549">
        <f>SUMIF(โรคก้านทางใบเน่า!$C$5:$C$71,ทดสอบ!$E79,โรคก้านทางใบเน่า!$G$5:$G$71)</f>
        <v>0</v>
      </c>
      <c r="BA79" s="549">
        <f>SUMIF(หนอนหน้าแมว!$B$5:$B$73,ทดสอบ!$E79,หนอนหน้าแมว!$F$5:$F$73)</f>
        <v>0</v>
      </c>
      <c r="BB79" s="551">
        <f>SUMIF('หนอนหัวดำ ปาล์ม'!$B$5:$B$73,ทดสอบ!$E79,'หนอนหัวดำ ปาล์ม'!$F$5:$F$73)</f>
        <v>0</v>
      </c>
      <c r="BC79" s="549">
        <f>SUMIF('โรคใบจุดสาหร่าย ปาล์ม'!$B$5:$B$73,ทดสอบ!$E79,'โรคใบจุดสาหร่าย ปาล์ม'!$F$5:$F$73)</f>
        <v>40</v>
      </c>
      <c r="BD79" s="567">
        <f t="shared" si="209"/>
        <v>1286.3</v>
      </c>
      <c r="BE79" s="549">
        <f>SUMIF(โรครากขาว!$B$5:$B$72,ทดสอบ!$E79,โรครากขาว!$F$5:$F$72)</f>
        <v>53.45</v>
      </c>
      <c r="BF79" s="549">
        <f>SUMIF(โรคใบร่วงยางพาราชนิดใหม่!$B$5:$B$72,ทดสอบ!$E79,โรคใบร่วงยางพาราชนิดใหม่!$F$5:$F$72)</f>
        <v>0</v>
      </c>
      <c r="BG79" s="549">
        <f>SUMIF(โรคใบร่วงยางพารา!$B$5:$B$72,ทดสอบ!$E79,โรคใบร่วงยางพารา!$F$5:$F$72)</f>
        <v>127</v>
      </c>
      <c r="BH79" s="549">
        <f>SUMIF(โรคราแป้งยางพารา!$B$5:$B$72,ทดสอบ!$E79,โรคราแป้งยางพารา!$F$5:$F$72)</f>
        <v>0</v>
      </c>
      <c r="BI79" s="551">
        <f>SUMIF(โรคเส้นดำยางพารา!$B$5:$B$72,ทดสอบ!$E79,โรคเส้นดำยางพารา!$F$5:$F$72)</f>
        <v>0</v>
      </c>
      <c r="BJ79" s="549">
        <f>SUMIF(โรคหน้ายางแห้ง!$B$5:$B$72,ทดสอบ!$E79,โรคหน้ายางแห้ง!$F$5:$F$72)</f>
        <v>50</v>
      </c>
      <c r="BK79" s="568">
        <f t="shared" si="210"/>
        <v>230.45</v>
      </c>
      <c r="BL79" s="549">
        <f>SUMIF(โรคราสนิม!$C$5:$C$64,ทดสอบ!$E79,โรคราสนิม!$G$5:$G$64)</f>
        <v>0</v>
      </c>
      <c r="BM79" s="549">
        <f>SUMIF(หนอนกาแฟสีแดง!$C$5:$C$64,ทดสอบ!$E79,หนอนกาแฟสีแดง!$G$5:$G$64)</f>
        <v>0</v>
      </c>
      <c r="BN79" s="549">
        <v>0</v>
      </c>
      <c r="BO79" s="549">
        <f ca="1">SUMIF(หนอนเจาะกิ่งลำต้น!$C$5:$C533,ทดสอบ!$E79,หนอนเจาะกิ่งลำต้น!$G$5:$G$64)</f>
        <v>0</v>
      </c>
      <c r="BP79" s="551">
        <f>SUMIF(มอดเจาะเมล็ดกาแฟ!$C$5:$C$64,ทดสอบ!$E79,มอดเจาะเมล็ดกาแฟ!$G$5:$G$64)</f>
        <v>0</v>
      </c>
      <c r="BQ79" s="549">
        <f>SUMIF('ด้วงหนวดยาว (กาแฟ)'!$C$5:$C$64,ทดสอบ!$E79,'ด้วงหนวดยาว (กาแฟ)'!$G$5:$G$64)</f>
        <v>0</v>
      </c>
      <c r="BR79" s="549">
        <f>SUMIF(มอดเจาะผลกาแฟ!$C$5:$C$64,ทดสอบ!$E79,มอดเจาะผลกาแฟ!$G$5:$G$64)</f>
        <v>0</v>
      </c>
      <c r="BS79" s="570">
        <f t="shared" ca="1" si="211"/>
        <v>0</v>
      </c>
      <c r="BT79" s="549">
        <f>SUMIF(เพลี้ยแป้งมัน!$B$5:$B$59,ทดสอบ!$E79,เพลี้ยแป้งมัน!$H$5:$H$59)</f>
        <v>0</v>
      </c>
      <c r="BU79" s="551">
        <f>SUMIF('โรคใบไหม้ (มัน)'!$B$5:$B$58,ทดสอบ!$E79,'โรคใบไหม้ (มัน)'!$H$5:$H$58)</f>
        <v>0</v>
      </c>
      <c r="BV79" s="549">
        <f>SUMIF(ไรแดง!$B$5:$B$59,ทดสอบ!$E79,ไรแดง!$H$5:$H$59)</f>
        <v>0</v>
      </c>
      <c r="BW79" s="549"/>
      <c r="BX79" s="549"/>
      <c r="BY79" s="549"/>
      <c r="BZ79" s="549"/>
      <c r="CA79" s="549"/>
      <c r="CB79" s="549">
        <f>SUMIF(โรคโคนเน่าหัวเน่า!$B$5:$B$59,ทดสอบ!$E79,โรคโคนเน่าหัวเน่า!$H$5:$H$59)</f>
        <v>0</v>
      </c>
      <c r="CC79" s="549"/>
      <c r="CD79" s="549">
        <f>SUMIF(โรคพุ่มแจ้!$B$5:$B$58,ทดสอบ!$E79,โรคพุ่มแจ้!$H$5:$H$58)</f>
        <v>0</v>
      </c>
      <c r="CE79" s="549">
        <f>SUMIF(โรคใบด่างมันสำปะหลัง!$B$5:$B$59,ทดสอบ!$E79,โรคใบด่างมันสำปะหลัง!$H$5:$H$59)</f>
        <v>0</v>
      </c>
      <c r="CF79" s="563">
        <f t="shared" si="212"/>
        <v>0</v>
      </c>
      <c r="CG79" s="549">
        <f>SUMIF(หนอนกออ้อย!$B$5:$B$48,ทดสอบ!$E79,หนอนกออ้อย!$G$5:$G$48)</f>
        <v>0</v>
      </c>
      <c r="CH79" s="549">
        <f>SUMIF('ด้วงหนวดยาว อ้อย'!$B$5:$B$48,ทดสอบ!$E79,'ด้วงหนวดยาว อ้อย'!$G$5:$G$48)</f>
        <v>0</v>
      </c>
      <c r="CI79" s="549"/>
      <c r="CJ79" s="549"/>
      <c r="CK79" s="549"/>
      <c r="CL79" s="549"/>
      <c r="CM79" s="549"/>
      <c r="CN79" s="549"/>
      <c r="CO79" s="549"/>
      <c r="CP79" s="549"/>
      <c r="CQ79" s="549"/>
      <c r="CR79" s="549"/>
      <c r="CS79" s="549">
        <f>SUMIF('โรคแส้ดำ อ้อย '!$B$5:$B$48,ทดสอบ!$E79,'โรคแส้ดำ อ้อย '!$G$5:$G$48)</f>
        <v>0</v>
      </c>
      <c r="CT79" s="549">
        <f>SUMIF('โรคใบขาว อ้อย'!$B$5:$B$48,ทดสอบ!$E79,'โรคใบขาว อ้อย'!$G$5:$G$48)</f>
        <v>0</v>
      </c>
      <c r="CU79" s="549"/>
      <c r="CV79" s="565">
        <f t="shared" si="213"/>
        <v>0</v>
      </c>
      <c r="CW79" s="549"/>
      <c r="CX79" s="549">
        <f>SUMIF('หนอนกระทู้ข้าวโพดลายจุด (FAW)'!$B$5:$B$54,ทดสอบ!$E79,'หนอนกระทู้ข้าวโพดลายจุด (FAW)'!$F$5:$F$54)</f>
        <v>0</v>
      </c>
      <c r="CY79" s="549">
        <f>SUMIF(โรคฝักเน่า!$C$5:$C$57,ทดสอบ!$E79,โรคฝักเน่า!$G$5:$G$57)</f>
        <v>0</v>
      </c>
      <c r="CZ79" s="549"/>
      <c r="DA79" s="549"/>
      <c r="DB79" s="549"/>
      <c r="DC79" s="549"/>
      <c r="DD79" s="549"/>
      <c r="DE79" s="549"/>
      <c r="DF79" s="572">
        <f t="shared" si="214"/>
        <v>0</v>
      </c>
      <c r="DG79" s="549">
        <f>SUMIF(โรคเหี่ยว!$B$5:$B$65,ทดสอบ!$E79,โรคเหี่ยว!$E$5:$E$65)</f>
        <v>0</v>
      </c>
      <c r="DH79" s="549"/>
      <c r="DI79" s="549"/>
      <c r="DJ79" s="549"/>
      <c r="DK79" s="549"/>
      <c r="DL79" s="574">
        <f t="shared" si="215"/>
        <v>0</v>
      </c>
      <c r="DM79" s="549"/>
      <c r="DN79" s="549"/>
      <c r="DO79" s="549"/>
      <c r="DP79" s="549"/>
      <c r="DQ79" s="549"/>
      <c r="DR79" s="550">
        <f t="shared" si="216"/>
        <v>0</v>
      </c>
      <c r="DS79" s="549"/>
      <c r="DT79" s="549"/>
      <c r="DU79" s="549">
        <f>SUMIF('เพลี้ยไฟ ทุเรียน'!$B$5:$B$81,ทดสอบ!$E79,'เพลี้ยไฟ ทุเรียน'!$F$5:$F$81)</f>
        <v>247.5</v>
      </c>
      <c r="DV79" s="549">
        <f>SUMIF('เพลี้ยแป้ง ทุเรียน'!$B$5:$B$81,ทดสอบ!$E79,'เพลี้ยแป้ง ทุเรียน'!$F$5:$F$81)</f>
        <v>123</v>
      </c>
      <c r="DW79" s="549">
        <f>SUMIF(เพลี้ยไก่แจ้ทุเรียน!$B$5:$B$81,ทดสอบ!$E79,เพลี้ยไก่แจ้ทุเรียน!$F$5:$F$81)</f>
        <v>74.5</v>
      </c>
      <c r="DX79" s="549">
        <f>SUMIF(เพลี้ยหอยเกล็ด!$B$5:$B$81,ทดสอบ!$E79,เพลี้ยหอยเกล็ด!$F$5:$F$81)</f>
        <v>23</v>
      </c>
      <c r="DY79" s="549">
        <f>SUMIF(เพลี้ยจั๊กจั่นฝอย!$B$5:$B$81,ทดสอบ!$E79,เพลี้ยจั๊กจั่นฝอย!$F$5:$F$81)</f>
        <v>209</v>
      </c>
      <c r="DZ79" s="549">
        <f>SUMIF(หนอนเจาะเมล็ดทุเรียน!$B$5:$B$81,ทดสอบ!$E79,หนอนเจาะเมล็ดทุเรียน!$F$5:$F$81)</f>
        <v>0</v>
      </c>
      <c r="EA79" s="549">
        <f>SUMIF(ไรแดงทุเรียน!$B$5:$B$81,ทดสอบ!$E79,ไรแดงทุเรียน!$F$5:$F$81)</f>
        <v>106.5</v>
      </c>
      <c r="EB79" s="549"/>
      <c r="EC79" s="549">
        <f>SUMIF(โรครากเน่าโคนเน่า!$B$5:$B$81,ทดสอบ!$E79,โรครากเน่าโคนเน่า!$F$5:$F$81)</f>
        <v>1104.25</v>
      </c>
      <c r="ED79" s="549">
        <f>SUMIF('โรคราดำ ทุเรียน'!$B$5:$B$81,ทดสอบ!$E79,'โรคราดำ ทุเรียน'!$F$5:$F$81)</f>
        <v>7</v>
      </c>
      <c r="EE79" s="549"/>
      <c r="EF79" s="549">
        <f>SUMIF(โรคผลเน่า!$B$6:$B$82,ทดสอบ!$E79,โรคผลเน่า!$F$6:$F$82)</f>
        <v>9</v>
      </c>
      <c r="EG79" s="549">
        <f>SUMIF(โรคราสีชมพู!$B$5:$B$81,ทดสอบ!$E79,โรคราสีชมพู!$F$5:$F$81)</f>
        <v>31</v>
      </c>
      <c r="EH79" s="549">
        <f>SUMIF(โรคใบติดหรือใบไหม้!$B$5:$B$81,ทดสอบ!$E79,โรคใบติดหรือใบไหม้!$F$5:$F$81)</f>
        <v>60</v>
      </c>
      <c r="EI79" s="549"/>
      <c r="EJ79" s="549">
        <f>SUMIF('โรคใบจุดสาหร่าย (durian)'!$B$5:$B$81,ทดสอบ!$E79,'โรคใบจุดสาหร่าย (durian)'!$F$5:$F$81)</f>
        <v>181</v>
      </c>
      <c r="EK79" s="549">
        <f>SUMIF(มอดเจาะลำต้นทุเรียน!$B$5:$B$81,ทดสอบ!$E79,มอดเจาะลำต้นทุเรียน!$F$5:$F$81)</f>
        <v>73</v>
      </c>
      <c r="EL79" s="549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549">
        <f>SUMIF(หนอนกินใบทุเรียน!$B$5:$B$81,ทดสอบ!$E79,หนอนกินใบทุเรียน!$F$5:$F$81)</f>
        <v>40</v>
      </c>
      <c r="EN79" s="549">
        <f>SUMIF(โรคกิ่งแห้งทุเรียน!$B$5:$B$81,ทดสอบ!$E79,โรคกิ่งแห้งทุเรียน!$F$5:$F$81)</f>
        <v>19</v>
      </c>
      <c r="EO79" s="551">
        <f>SUMIF(โรคแอนแทรกโนสทุเรียน!$B$5:$B$81,ทดสอบ!$E79,โรคแอนแทรกโนสทุเรียน!$F$5:$F$81)</f>
        <v>174.75</v>
      </c>
      <c r="EP79" s="549">
        <f>SUMIF(หนอนเจาะผล!$B$5:$B$81,ทดสอบ!$E79,หนอนเจาะผล!$F$5:$F$81)</f>
        <v>66</v>
      </c>
      <c r="EQ79" s="563">
        <f t="shared" ca="1" si="217"/>
        <v>2548.5</v>
      </c>
      <c r="ER79" s="549"/>
      <c r="ES79" s="549">
        <f>SUMIF('เพลี้ยไฟ (เงาะ)'!$B$5:$B$76,ทดสอบ!$E79,'เพลี้ยไฟ (เงาะ)'!$F$5:$F$76)</f>
        <v>0</v>
      </c>
      <c r="ET79" s="517">
        <f>SUMIF('เพลี้ยแป้ง (เงาะ)'!$B$5:$B$75,ทดสอบ!$E79,'เพลี้ยแป้ง (เงาะ)'!$F$5:$F$75)</f>
        <v>0</v>
      </c>
      <c r="EU79" s="549">
        <f>SUMIF(หนอนคืบกินใบ!$B$5:$B$75,ทดสอบ!$E79,หนอนคืบกินใบ!$F$5:$F$75)</f>
        <v>0</v>
      </c>
      <c r="EV79" s="549">
        <f>SUMIF('โรคราแป้ง (เงาะ)'!$B$5:$B$75,ทดสอบ!$E79,'โรคราแป้ง (เงาะ)'!$F$5:$F$75)</f>
        <v>0</v>
      </c>
      <c r="EW79" s="549"/>
      <c r="EX79" s="549">
        <f>SUMIF('โรคขอบใบแห้ง (เงาะ)'!$B$5:$B$76,ทดสอบ!$E79,'โรคขอบใบแห้ง (เงาะ)'!$F$5:$F$76)</f>
        <v>0</v>
      </c>
      <c r="EY79" s="549">
        <f>SUMIF(หนอนกินช่อดอก!$B$5:$B$76,ทดสอบ!$E79,หนอนกินช่อดอก!$F$5:$F$76)</f>
        <v>0</v>
      </c>
      <c r="EZ79" s="549">
        <f>SUMIF('โรคใบจุดสาหร่าย(เงาะ)'!$B$5:$B$75,ทดสอบ!$E79,'โรคใบจุดสาหร่าย(เงาะ)'!$F$5:$F$75)</f>
        <v>0</v>
      </c>
      <c r="FA79" s="567">
        <f t="shared" si="218"/>
        <v>0</v>
      </c>
      <c r="FB79" s="549">
        <f>SUMIF('เพลี้ยไฟ (mangosteen)'!$B$5:$B$69,ทดสอบ!$E79,'เพลี้ยไฟ (mangosteen)'!$F$5:$F$69)</f>
        <v>2</v>
      </c>
      <c r="FC79" s="549">
        <f>SUMIF(หนอนชอนใบ!$B$5:$B$69,ทดสอบ!$E79,หนอนชอนใบ!$F$5:$F$69)</f>
        <v>37</v>
      </c>
      <c r="FD79" s="549">
        <f>SUMIF(หนอนกินใบ!$B$5:$B$69,ทดสอบ!$E79,หนอนกินใบ!$F$5:$F$69)</f>
        <v>109</v>
      </c>
      <c r="FE79" s="549">
        <f>SUMIF('ไรแดง(มังคุด)'!$B$5:$B$76,ทดสอบ!$E79,'ไรแดง(มังคุด)'!$F$5:$F$76)</f>
        <v>0</v>
      </c>
      <c r="FF79" s="549">
        <f>SUMIF(โรคแอนแทรคโนส!$B$5:$B$76,ทดสอบ!$E79,โรคแอนแทรคโนส!$F$5:$F$76)</f>
        <v>0</v>
      </c>
      <c r="FG79" s="549">
        <f>SUMIF('โรคใบจุดสาหร่าย (mangosteen)'!$B$5:$B$69,ทดสอบ!$E79,'โรคใบจุดสาหร่าย (mangosteen)'!$F$5:$F$69)</f>
        <v>20</v>
      </c>
      <c r="FH79" s="549">
        <f>SUMIF(โรคใบแห้งและขอบใบแห้ง!$B$5:$B$76,ทดสอบ!$E79,โรคใบแห้งและขอบใบแห้ง!$F$5:$F$76)</f>
        <v>0</v>
      </c>
      <c r="FI79" s="549">
        <f>SUMIF(เพลี้ยแป้ง!$B$5:$B$76,ทดสอบ!$E79,เพลี้ยแป้ง!$F$5:$F$76)</f>
        <v>0</v>
      </c>
      <c r="FJ79" s="549">
        <f>SUMIF('โรคใบจุด (mangosteen)'!$B$5:$B$69,ทดสอบ!$E79,'โรคใบจุด (mangosteen)'!$F$5:$F$69)</f>
        <v>5.25</v>
      </c>
      <c r="FK79" s="576">
        <f t="shared" si="219"/>
        <v>173.25</v>
      </c>
      <c r="FL79" s="549">
        <f>SUMIF(โรคพุ่มไม้กวาด!$B$5:$B$79,ทดสอบ!$E79,โรคพุ่มไม้กวาด!$F$5:$F$79)</f>
        <v>0</v>
      </c>
      <c r="FM79" s="549">
        <f>SUMIF('เพลี้ยแป้ง (ลำไย)'!$B$5:$B$76,ทดสอบ!$E79,'เพลี้ยแป้ง (ลำไย)'!$F$5:$F$76)</f>
        <v>0</v>
      </c>
      <c r="FN79" s="549">
        <f>SUMIF('โรคราดำ (ลำไย)'!$B$5:$B$79,ทดสอบ!$E79,'โรคราดำ (ลำไย)'!$F$5:$F$79)</f>
        <v>0</v>
      </c>
      <c r="FO79" s="549">
        <f>SUMIF('หนอนคืบกินใบ (ลำไย)'!$B$5:$B$76,ทดสอบ!$E79,'หนอนคืบกินใบ (ลำไย)'!$F$5:$F$76)</f>
        <v>0</v>
      </c>
      <c r="FP79" s="549">
        <f>SUMIF(ไรกำมะหยี่!$B$5:$B$79,ทดสอบ!$E79,ไรกำมะหยี่!$F$5:$F$79)</f>
        <v>0</v>
      </c>
      <c r="FQ79" s="549">
        <f>SUMIF(หนอนม้วนใบ!$B$5:$B$79,ทดสอบ!$E79,หนอนม้วนใบ!$F$5:$F$79)</f>
        <v>0</v>
      </c>
      <c r="FR79" s="549">
        <f>SUMIF(หนอนเจาะกิ่งและลำต้น!$B$5:$B$80,ทดสอบ!$E79,หนอนเจาะกิ่งและลำต้น!$F$5:$F$80)</f>
        <v>0</v>
      </c>
      <c r="FS79" s="549">
        <f>SUMIF(เพลี้ยไฟลำไย!$B$5:$B$76,ทดสอบ!$E79,เพลี้ยไฟลำไย!$F$5:$F$76)</f>
        <v>0</v>
      </c>
      <c r="FT79" s="549">
        <f>SUMIF(หนอนกินดอกลำไย!$B$5:$B$76,ทดสอบ!$E79,หนอนกินดอกลำไย!$F$5:$F$76)</f>
        <v>0</v>
      </c>
      <c r="FU79" s="549">
        <f>SUMIF(มวนลำไย!$B$5:$B$79,ทดสอบ!$E79,มวนลำไย!$F$5:$F$79)</f>
        <v>0</v>
      </c>
      <c r="FV79" s="578">
        <f t="shared" si="220"/>
        <v>0</v>
      </c>
      <c r="FW79" s="550">
        <f t="shared" ca="1" si="221"/>
        <v>6372.15</v>
      </c>
      <c r="FX79" s="353">
        <f t="shared" ca="1" si="192"/>
        <v>6372.15</v>
      </c>
      <c r="FY79" s="319">
        <f t="shared" ca="1" si="191"/>
        <v>0</v>
      </c>
    </row>
    <row r="80" spans="1:181" s="110" customFormat="1" x14ac:dyDescent="0.55000000000000004">
      <c r="A80" s="303">
        <v>0</v>
      </c>
      <c r="B80" s="303">
        <f t="shared" ca="1" si="207"/>
        <v>1</v>
      </c>
      <c r="C80" s="303">
        <f ca="1">IF(B80=1,SUBTOTAL(2,$B$78:B80),"")</f>
        <v>3</v>
      </c>
      <c r="D80" s="279">
        <f t="shared" ca="1" si="147"/>
        <v>3</v>
      </c>
      <c r="E80" s="280" t="s">
        <v>185</v>
      </c>
      <c r="F80" s="295"/>
      <c r="G80" s="295"/>
      <c r="H80" s="295"/>
      <c r="I80" s="295"/>
      <c r="J80" s="291"/>
      <c r="K80" s="549">
        <f>SUMIF(หนอนห่อใบข้าว!$B$5:$B$76,ทดสอบ!$E80,หนอนห่อใบข้าว!$G$5:$G$76)</f>
        <v>0</v>
      </c>
      <c r="L80" s="549">
        <f>SUMIF(เพลี้ยกระโดดหลังขาว!$B$5:$B$76,ทดสอบ!$E80,เพลี้ยกระโดดหลังขาว!$G$5:$G$76)</f>
        <v>0</v>
      </c>
      <c r="M80" s="549">
        <f>SUMIF(โรคไหม้ข้าว!$B$5:$B$76,ทดสอบ!$E80,โรคไหม้ข้าว!$G$5:$G$76)</f>
        <v>0</v>
      </c>
      <c r="N80" s="549">
        <f>SUMIF(แมลงหวี่ขาว!$B$5:$B$76,ทดสอบ!$E80,แมลงหวี่ขาว!$G$5:$G$76)</f>
        <v>0</v>
      </c>
      <c r="O80" s="549">
        <f>SUMIF(เพลี้ยกระโดดสีน้ำตาล!$B$5:$B$77,ทดสอบ!$E80,เพลี้ยกระโดดสีน้ำตาล!$G$5:$G$77)</f>
        <v>0</v>
      </c>
      <c r="P80" s="549">
        <f>SUMIF(แมลงสิง!$B$5:$B$81,ทดสอบ!$E80,แมลงสิง!$G$5:$G$81)</f>
        <v>0</v>
      </c>
      <c r="Q80" s="549">
        <f>SUMIF(เพลี้ยไฟ!$B$5:$B$76,ทดสอบ!$E80,เพลี้ยไฟ!$G$5:$G$76)</f>
        <v>0</v>
      </c>
      <c r="R80" s="549">
        <f>SUMIF(แมลงดำหนาม1!$B$5:$B$81,ทดสอบ!$E80,แมลงดำหนาม1!$G$5:$G$81)</f>
        <v>0</v>
      </c>
      <c r="S80" s="549">
        <f>SUMIF(โรคขอบใบแห้ง!$B$5:$B$78,ทดสอบ!$E80,โรคขอบใบแห้ง!$G$5:$G$78)</f>
        <v>0</v>
      </c>
      <c r="T80" s="549">
        <f>SUMIF(โรคกาบใบแห้ง!$B$5:$B$81,ทดสอบ!$E80,โรคกาบใบแห้ง!$G$5:$G$81)</f>
        <v>0</v>
      </c>
      <c r="U80" s="549">
        <f>SUMIF(โรคใบจุดสีน้ำตาล!$B$5:$B$77,ทดสอบ!$E80,โรคใบจุดสีน้ำตาล!$G$5:$G$77)</f>
        <v>0</v>
      </c>
      <c r="V80" s="549">
        <f>SUMIF(หนอนกระทู้กล้า!$B$5:$B$76,ทดสอบ!$E80,หนอนกระทู้กล้า!$G$5:$G$76)</f>
        <v>0</v>
      </c>
      <c r="W80" s="549">
        <f>SUMIF(โรคใบขีดโปร่งแสง!$B$5:$B$81,ทดสอบ!$E80,โรคใบขีดโปร่งแสง!$G$5:$G$81)</f>
        <v>0</v>
      </c>
      <c r="X80" s="549">
        <f>SUMIF(โรคใบขีดสีน้ำตาล!$B$5:$B$77,ทดสอบ!$E80,โรคใบขีดสีน้ำตาล!$G$5:$G$77)</f>
        <v>0</v>
      </c>
      <c r="Y80" s="549">
        <f>SUMIF(หนอนกัดใบข้าว!$B$5:$B$81,ทดสอบ!$E80,หนอนกัดใบข้าว!$G$5:$G$81)</f>
        <v>0</v>
      </c>
      <c r="Z80" s="549">
        <f>SUMIF(แมลงหล่า!$B$5:$B$81,ทดสอบ!$E80,แมลงหล่า!$G$5:$G$81)</f>
        <v>0</v>
      </c>
      <c r="AA80" s="549">
        <f>SUMIF(แมลงบั่ว!$B$5:$B$77,ทดสอบ!$E80,แมลงบั่ว!$G$5:$G$77)</f>
        <v>0</v>
      </c>
      <c r="AB80" s="549">
        <f>SUMIF(โรคเมล็ดด่าง!$B$5:$B$81,ทดสอบ!$E80,โรคเมล็ดด่าง!$G$5:$G$81)</f>
        <v>0</v>
      </c>
      <c r="AC80" s="549">
        <f>SUMIF(ด้วงดำ!$B$5:$B$81,ทดสอบ!$E80,ด้วงดำ!$G$5:$G$81)</f>
        <v>0</v>
      </c>
      <c r="AD80" s="549">
        <f>SUMIF(ตั๊กแตนหนวดสั้น!$B$5:$B$81,ทดสอบ!$E80,ตั๊กแตนหนวดสั้น!$G$5:$G$81)</f>
        <v>0</v>
      </c>
      <c r="AE80" s="549">
        <f>SUMIF(หนอนกอข้าว!$B$5:$B$77,ทดสอบ!$E80,หนอนกอข้าว!$G$5:$G$77)</f>
        <v>0</v>
      </c>
      <c r="AF80" s="549">
        <f>SUMIF(หนอนกระทู้ข้าว!$B$5:$B$81,ทดสอบ!$E80,หนอนกระทู้ข้าว!$G$5:$G$81)</f>
        <v>0</v>
      </c>
      <c r="AG80" s="549">
        <f>SUMIF(โรคกาบใบเน่า!$B$5:$B$81,ทดสอบ!$E80,โรคกาบใบเน่า!$G$5:$G$81)</f>
        <v>0</v>
      </c>
      <c r="AH80" s="549">
        <f>SUMIF(เพลี้ยจั๊กจั่นสีเขียว!$B$5:$B$80,ทดสอบ!$E80,เพลี้ยจั๊กจั่นสีเขียว!$G$5:$G$80)</f>
        <v>0</v>
      </c>
      <c r="AI80" s="549">
        <f>SUMIF(หอยเชอรี่!$B$5:$B$81,ทดสอบ!$E80,หอยเชอรี่!$G$5:$G$81)</f>
        <v>0</v>
      </c>
      <c r="AJ80" s="549">
        <f>SUMIF(โรคใบสีส้ม!$B$5:$B$77,ทดสอบ!$E80,โรคใบสีส้ม!$G$5:$G$77)</f>
        <v>0</v>
      </c>
      <c r="AK80" s="563">
        <f t="shared" si="208"/>
        <v>0</v>
      </c>
      <c r="AL80" s="549">
        <f>SUMIF(หนอนหัวดำ!$B$6:$B$75,ทดสอบ!$E80,หนอนหัวดำ!$M$6:$M$75)</f>
        <v>0</v>
      </c>
      <c r="AM80" s="517">
        <f>SUMIF(แมลงดำหนาม!$B$6:$B$75,ทดสอบ!$E80,แมลงดำหนาม!$M$6:$M$75)</f>
        <v>37.75</v>
      </c>
      <c r="AN80" s="549">
        <f>SUMIF('ด้วงแรด มะพร้าว'!$B$6:$B$75,ทดสอบ!$E80,'ด้วงแรด มะพร้าว'!$I$6:$I$75)</f>
        <v>6</v>
      </c>
      <c r="AO80" s="549">
        <f>SUMIF(ด้วงงวง!$B$6:$B$75,ทดสอบ!$E80,ด้วงงวง!$I$6:$I$75)</f>
        <v>0</v>
      </c>
      <c r="AP80" s="549">
        <f>SUMIF(ไรสี่ขามะพร้าว!$B$6:$B$75,ทดสอบ!$E80,ไรสี่ขามะพร้าว!$I$6:$I$75)</f>
        <v>0</v>
      </c>
      <c r="AQ80" s="549">
        <f>SUMIF(หนอนพาราซา!$C$6:$C$67,ทดสอบ!$E80,หนอนพาราซา!$J$6:$J$67)</f>
        <v>0</v>
      </c>
      <c r="AR80" s="549">
        <f>SUMIF(หนอนกินใบมะพร้าว!$C$6:$C$67,ทดสอบ!$E80,หนอนกินใบมะพร้าว!$J$6:$J$67)</f>
        <v>0</v>
      </c>
      <c r="AS80" s="565">
        <f t="shared" si="86"/>
        <v>43.75</v>
      </c>
      <c r="AT80" s="549">
        <f>SUMIF('ด้วงแรด ปาล์ม'!$B$5:$B$73,ทดสอบ!$E80,'ด้วงแรด ปาล์ม'!$F$5:$F$73)</f>
        <v>74.5</v>
      </c>
      <c r="AU80" s="549">
        <f>SUMIF(หนอนปลอกเล็ก!$B$5:$B$73,ทดสอบ!$E80,หนอนปลอกเล็ก!$F$5:$F$73)</f>
        <v>0</v>
      </c>
      <c r="AV80" s="549">
        <f>SUMIF(ด้วงกุหลาบ!$B$5:$B$73,ทดสอบ!$E80,ด้วงกุหลาบ!$F$5:$F$73)</f>
        <v>26</v>
      </c>
      <c r="AW80" s="549">
        <f>SUMIF(โรคทะลายเน่า!$B$5:$B$73,ทดสอบ!$E80,โรคทะลายเน่า!$F$5:$F$73)</f>
        <v>0</v>
      </c>
      <c r="AX80" s="549">
        <f>SUMIF(โรคลำต้นเน่า!$B$5:$B$73,ทดสอบ!$E80,โรคลำต้นเน่า!$F$5:$F$73)</f>
        <v>190.5</v>
      </c>
      <c r="AY80" s="549">
        <f>SUMIF('โรคใบจุด ปาล์ม'!$B$5:$B$73,ทดสอบ!$E80,'โรคใบจุด ปาล์ม'!$F$5:$F$73)</f>
        <v>0</v>
      </c>
      <c r="AZ80" s="549">
        <f>SUMIF(โรคก้านทางใบเน่า!$C$5:$C$71,ทดสอบ!$E80,โรคก้านทางใบเน่า!$G$5:$G$71)</f>
        <v>0</v>
      </c>
      <c r="BA80" s="549">
        <f>SUMIF(หนอนหน้าแมว!$B$5:$B$73,ทดสอบ!$E80,หนอนหน้าแมว!$F$5:$F$73)</f>
        <v>0</v>
      </c>
      <c r="BB80" s="551">
        <f>SUMIF('หนอนหัวดำ ปาล์ม'!$B$5:$B$73,ทดสอบ!$E80,'หนอนหัวดำ ปาล์ม'!$F$5:$F$73)</f>
        <v>0</v>
      </c>
      <c r="BC80" s="549">
        <f>SUMIF('โรคใบจุดสาหร่าย ปาล์ม'!$B$5:$B$73,ทดสอบ!$E80,'โรคใบจุดสาหร่าย ปาล์ม'!$F$5:$F$73)</f>
        <v>3665.75</v>
      </c>
      <c r="BD80" s="567">
        <f t="shared" si="209"/>
        <v>3956.75</v>
      </c>
      <c r="BE80" s="549">
        <f>SUMIF(โรครากขาว!$B$5:$B$72,ทดสอบ!$E80,โรครากขาว!$F$5:$F$72)</f>
        <v>1279</v>
      </c>
      <c r="BF80" s="549">
        <f>SUMIF(โรคใบร่วงยางพาราชนิดใหม่!$B$5:$B$72,ทดสอบ!$E80,โรคใบร่วงยางพาราชนิดใหม่!$F$5:$F$72)</f>
        <v>25001</v>
      </c>
      <c r="BG80" s="549">
        <f>SUMIF(โรคใบร่วงยางพารา!$B$5:$B$72,ทดสอบ!$E80,โรคใบร่วงยางพารา!$F$5:$F$72)</f>
        <v>3059</v>
      </c>
      <c r="BH80" s="549">
        <f>SUMIF(โรคราแป้งยางพารา!$B$5:$B$72,ทดสอบ!$E80,โรคราแป้งยางพารา!$F$5:$F$72)</f>
        <v>0</v>
      </c>
      <c r="BI80" s="551">
        <f>SUMIF(โรคเส้นดำยางพารา!$B$5:$B$72,ทดสอบ!$E80,โรคเส้นดำยางพารา!$F$5:$F$72)</f>
        <v>0</v>
      </c>
      <c r="BJ80" s="549">
        <f>SUMIF(โรคหน้ายางแห้ง!$B$5:$B$72,ทดสอบ!$E80,โรคหน้ายางแห้ง!$F$5:$F$72)</f>
        <v>6844.25</v>
      </c>
      <c r="BK80" s="568">
        <f t="shared" si="210"/>
        <v>36183.25</v>
      </c>
      <c r="BL80" s="549">
        <f>SUMIF(โรคราสนิม!$C$5:$C$64,ทดสอบ!$E80,โรคราสนิม!$G$5:$G$64)</f>
        <v>0</v>
      </c>
      <c r="BM80" s="549">
        <f>SUMIF(หนอนกาแฟสีแดง!$C$5:$C$64,ทดสอบ!$E80,หนอนกาแฟสีแดง!$G$5:$G$64)</f>
        <v>0</v>
      </c>
      <c r="BN80" s="549">
        <v>0</v>
      </c>
      <c r="BO80" s="549">
        <f ca="1">SUMIF(หนอนเจาะกิ่งลำต้น!$C$5:$C534,ทดสอบ!$E80,หนอนเจาะกิ่งลำต้น!$G$5:$G$64)</f>
        <v>0</v>
      </c>
      <c r="BP80" s="551">
        <f>SUMIF(มอดเจาะเมล็ดกาแฟ!$C$5:$C$64,ทดสอบ!$E80,มอดเจาะเมล็ดกาแฟ!$G$5:$G$64)</f>
        <v>0</v>
      </c>
      <c r="BQ80" s="549">
        <f>SUMIF('ด้วงหนวดยาว (กาแฟ)'!$C$5:$C$64,ทดสอบ!$E80,'ด้วงหนวดยาว (กาแฟ)'!$G$5:$G$64)</f>
        <v>0</v>
      </c>
      <c r="BR80" s="549">
        <f>SUMIF(มอดเจาะผลกาแฟ!$C$5:$C$64,ทดสอบ!$E80,มอดเจาะผลกาแฟ!$G$5:$G$64)</f>
        <v>0</v>
      </c>
      <c r="BS80" s="570">
        <f t="shared" ca="1" si="211"/>
        <v>0</v>
      </c>
      <c r="BT80" s="549">
        <f>SUMIF(เพลี้ยแป้งมัน!$B$5:$B$59,ทดสอบ!$E80,เพลี้ยแป้งมัน!$H$5:$H$59)</f>
        <v>0</v>
      </c>
      <c r="BU80" s="551">
        <f>SUMIF('โรคใบไหม้ (มัน)'!$B$5:$B$58,ทดสอบ!$E80,'โรคใบไหม้ (มัน)'!$H$5:$H$58)</f>
        <v>0</v>
      </c>
      <c r="BV80" s="549">
        <f>SUMIF(ไรแดง!$B$5:$B$59,ทดสอบ!$E80,ไรแดง!$H$5:$H$59)</f>
        <v>0</v>
      </c>
      <c r="BW80" s="549"/>
      <c r="BX80" s="549"/>
      <c r="BY80" s="549"/>
      <c r="BZ80" s="549"/>
      <c r="CA80" s="549"/>
      <c r="CB80" s="549">
        <f>SUMIF(โรคโคนเน่าหัวเน่า!$B$5:$B$59,ทดสอบ!$E80,โรคโคนเน่าหัวเน่า!$H$5:$H$59)</f>
        <v>0</v>
      </c>
      <c r="CC80" s="549"/>
      <c r="CD80" s="549">
        <f>SUMIF(โรคพุ่มแจ้!$B$5:$B$58,ทดสอบ!$E80,โรคพุ่มแจ้!$H$5:$H$58)</f>
        <v>0</v>
      </c>
      <c r="CE80" s="549">
        <f>SUMIF(โรคใบด่างมันสำปะหลัง!$B$5:$B$59,ทดสอบ!$E80,โรคใบด่างมันสำปะหลัง!$H$5:$H$59)</f>
        <v>0</v>
      </c>
      <c r="CF80" s="563">
        <f t="shared" si="212"/>
        <v>0</v>
      </c>
      <c r="CG80" s="549">
        <f>SUMIF(หนอนกออ้อย!$B$5:$B$48,ทดสอบ!$E80,หนอนกออ้อย!$G$5:$G$48)</f>
        <v>0</v>
      </c>
      <c r="CH80" s="549">
        <f>SUMIF('ด้วงหนวดยาว อ้อย'!$B$5:$B$48,ทดสอบ!$E80,'ด้วงหนวดยาว อ้อย'!$G$5:$G$48)</f>
        <v>0</v>
      </c>
      <c r="CI80" s="549"/>
      <c r="CJ80" s="549"/>
      <c r="CK80" s="549"/>
      <c r="CL80" s="549"/>
      <c r="CM80" s="549"/>
      <c r="CN80" s="549"/>
      <c r="CO80" s="549"/>
      <c r="CP80" s="549"/>
      <c r="CQ80" s="549"/>
      <c r="CR80" s="549"/>
      <c r="CS80" s="549">
        <f>SUMIF('โรคแส้ดำ อ้อย '!$B$5:$B$48,ทดสอบ!$E80,'โรคแส้ดำ อ้อย '!$G$5:$G$48)</f>
        <v>0</v>
      </c>
      <c r="CT80" s="549">
        <f>SUMIF('โรคใบขาว อ้อย'!$B$5:$B$48,ทดสอบ!$E80,'โรคใบขาว อ้อย'!$G$5:$G$48)</f>
        <v>0</v>
      </c>
      <c r="CU80" s="549"/>
      <c r="CV80" s="565">
        <f t="shared" si="213"/>
        <v>0</v>
      </c>
      <c r="CW80" s="549"/>
      <c r="CX80" s="549">
        <f>SUMIF('หนอนกระทู้ข้าวโพดลายจุด (FAW)'!$B$5:$B$54,ทดสอบ!$E80,'หนอนกระทู้ข้าวโพดลายจุด (FAW)'!$F$5:$F$54)</f>
        <v>0</v>
      </c>
      <c r="CY80" s="549">
        <f>SUMIF(โรคฝักเน่า!$C$5:$C$57,ทดสอบ!$E80,โรคฝักเน่า!$G$5:$G$57)</f>
        <v>0</v>
      </c>
      <c r="CZ80" s="549"/>
      <c r="DA80" s="549"/>
      <c r="DB80" s="549"/>
      <c r="DC80" s="549"/>
      <c r="DD80" s="549"/>
      <c r="DE80" s="549"/>
      <c r="DF80" s="572">
        <f t="shared" si="214"/>
        <v>0</v>
      </c>
      <c r="DG80" s="549">
        <f>SUMIF(โรคเหี่ยว!$B$5:$B$65,ทดสอบ!$E80,โรคเหี่ยว!$E$5:$E$65)</f>
        <v>0</v>
      </c>
      <c r="DH80" s="549"/>
      <c r="DI80" s="549"/>
      <c r="DJ80" s="549"/>
      <c r="DK80" s="549"/>
      <c r="DL80" s="574">
        <f t="shared" si="215"/>
        <v>0</v>
      </c>
      <c r="DM80" s="549"/>
      <c r="DN80" s="549"/>
      <c r="DO80" s="549"/>
      <c r="DP80" s="549"/>
      <c r="DQ80" s="549"/>
      <c r="DR80" s="550">
        <f t="shared" si="216"/>
        <v>0</v>
      </c>
      <c r="DS80" s="549"/>
      <c r="DT80" s="549"/>
      <c r="DU80" s="549">
        <f>SUMIF('เพลี้ยไฟ ทุเรียน'!$B$5:$B$81,ทดสอบ!$E80,'เพลี้ยไฟ ทุเรียน'!$F$5:$F$81)</f>
        <v>0</v>
      </c>
      <c r="DV80" s="549">
        <f>SUMIF('เพลี้ยแป้ง ทุเรียน'!$B$5:$B$81,ทดสอบ!$E80,'เพลี้ยแป้ง ทุเรียน'!$F$5:$F$81)</f>
        <v>0</v>
      </c>
      <c r="DW80" s="549">
        <f>SUMIF(เพลี้ยไก่แจ้ทุเรียน!$B$5:$B$81,ทดสอบ!$E80,เพลี้ยไก่แจ้ทุเรียน!$F$5:$F$81)</f>
        <v>0</v>
      </c>
      <c r="DX80" s="549">
        <f>SUMIF(เพลี้ยหอยเกล็ด!$B$5:$B$81,ทดสอบ!$E80,เพลี้ยหอยเกล็ด!$F$5:$F$81)</f>
        <v>0</v>
      </c>
      <c r="DY80" s="549">
        <f>SUMIF(เพลี้ยจั๊กจั่นฝอย!$B$5:$B$81,ทดสอบ!$E80,เพลี้ยจั๊กจั่นฝอย!$F$5:$F$81)</f>
        <v>0</v>
      </c>
      <c r="DZ80" s="549">
        <f>SUMIF(หนอนเจาะเมล็ดทุเรียน!$B$5:$B$81,ทดสอบ!$E80,หนอนเจาะเมล็ดทุเรียน!$F$5:$F$81)</f>
        <v>15</v>
      </c>
      <c r="EA80" s="549">
        <f>SUMIF(ไรแดงทุเรียน!$B$5:$B$81,ทดสอบ!$E80,ไรแดงทุเรียน!$F$5:$F$81)</f>
        <v>0</v>
      </c>
      <c r="EB80" s="549"/>
      <c r="EC80" s="549">
        <f>SUMIF(โรครากเน่าโคนเน่า!$B$5:$B$81,ทดสอบ!$E80,โรครากเน่าโคนเน่า!$F$5:$F$81)</f>
        <v>14.75</v>
      </c>
      <c r="ED80" s="549">
        <f>SUMIF('โรคราดำ ทุเรียน'!$B$5:$B$81,ทดสอบ!$E80,'โรคราดำ ทุเรียน'!$F$5:$F$81)</f>
        <v>0</v>
      </c>
      <c r="EE80" s="549"/>
      <c r="EF80" s="549">
        <f>SUMIF(โรคผลเน่า!$B$6:$B$82,ทดสอบ!$E80,โรคผลเน่า!$F$6:$F$82)</f>
        <v>3</v>
      </c>
      <c r="EG80" s="549">
        <f>SUMIF(โรคราสีชมพู!$B$5:$B$81,ทดสอบ!$E80,โรคราสีชมพู!$F$5:$F$81)</f>
        <v>0</v>
      </c>
      <c r="EH80" s="549">
        <f>SUMIF(โรคใบติดหรือใบไหม้!$B$5:$B$81,ทดสอบ!$E80,โรคใบติดหรือใบไหม้!$F$5:$F$81)</f>
        <v>6</v>
      </c>
      <c r="EI80" s="549"/>
      <c r="EJ80" s="549">
        <f>SUMIF('โรคใบจุดสาหร่าย (durian)'!$B$5:$B$81,ทดสอบ!$E80,'โรคใบจุดสาหร่าย (durian)'!$F$5:$F$81)</f>
        <v>0</v>
      </c>
      <c r="EK80" s="549">
        <f>SUMIF(มอดเจาะลำต้นทุเรียน!$B$5:$B$81,ทดสอบ!$E80,มอดเจาะลำต้นทุเรียน!$F$5:$F$81)</f>
        <v>1</v>
      </c>
      <c r="EL80" s="549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549">
        <f>SUMIF(หนอนกินใบทุเรียน!$B$5:$B$81,ทดสอบ!$E80,หนอนกินใบทุเรียน!$F$5:$F$81)</f>
        <v>0</v>
      </c>
      <c r="EN80" s="549">
        <f>SUMIF(โรคกิ่งแห้งทุเรียน!$B$5:$B$81,ทดสอบ!$E80,โรคกิ่งแห้งทุเรียน!$F$5:$F$81)</f>
        <v>0</v>
      </c>
      <c r="EO80" s="551">
        <f>SUMIF(โรคแอนแทรกโนสทุเรียน!$B$5:$B$81,ทดสอบ!$E80,โรคแอนแทรกโนสทุเรียน!$F$5:$F$81)</f>
        <v>0</v>
      </c>
      <c r="EP80" s="549">
        <f>SUMIF(หนอนเจาะผล!$B$5:$B$81,ทดสอบ!$E80,หนอนเจาะผล!$F$5:$F$81)</f>
        <v>19</v>
      </c>
      <c r="EQ80" s="563">
        <f t="shared" ca="1" si="217"/>
        <v>58.75</v>
      </c>
      <c r="ER80" s="549"/>
      <c r="ES80" s="549">
        <f>SUMIF('เพลี้ยไฟ (เงาะ)'!$B$5:$B$76,ทดสอบ!$E80,'เพลี้ยไฟ (เงาะ)'!$F$5:$F$76)</f>
        <v>0</v>
      </c>
      <c r="ET80" s="517">
        <f>SUMIF('เพลี้ยแป้ง (เงาะ)'!$B$5:$B$75,ทดสอบ!$E80,'เพลี้ยแป้ง (เงาะ)'!$F$5:$F$75)</f>
        <v>0</v>
      </c>
      <c r="EU80" s="549">
        <f>SUMIF(หนอนคืบกินใบ!$B$5:$B$75,ทดสอบ!$E80,หนอนคืบกินใบ!$F$5:$F$75)</f>
        <v>0</v>
      </c>
      <c r="EV80" s="549">
        <f>SUMIF('โรคราแป้ง (เงาะ)'!$B$5:$B$75,ทดสอบ!$E80,'โรคราแป้ง (เงาะ)'!$F$5:$F$75)</f>
        <v>0</v>
      </c>
      <c r="EW80" s="549"/>
      <c r="EX80" s="549">
        <f>SUMIF('โรคขอบใบแห้ง (เงาะ)'!$B$5:$B$76,ทดสอบ!$E80,'โรคขอบใบแห้ง (เงาะ)'!$F$5:$F$76)</f>
        <v>0</v>
      </c>
      <c r="EY80" s="549">
        <f>SUMIF(หนอนกินช่อดอก!$B$5:$B$76,ทดสอบ!$E80,หนอนกินช่อดอก!$F$5:$F$76)</f>
        <v>0</v>
      </c>
      <c r="EZ80" s="549">
        <f>SUMIF('โรคใบจุดสาหร่าย(เงาะ)'!$B$5:$B$75,ทดสอบ!$E80,'โรคใบจุดสาหร่าย(เงาะ)'!$F$5:$F$75)</f>
        <v>0</v>
      </c>
      <c r="FA80" s="567">
        <f t="shared" si="218"/>
        <v>0</v>
      </c>
      <c r="FB80" s="549">
        <f>SUMIF('เพลี้ยไฟ (mangosteen)'!$B$5:$B$69,ทดสอบ!$E80,'เพลี้ยไฟ (mangosteen)'!$F$5:$F$69)</f>
        <v>0</v>
      </c>
      <c r="FC80" s="549">
        <f>SUMIF(หนอนชอนใบ!$B$5:$B$69,ทดสอบ!$E80,หนอนชอนใบ!$F$5:$F$69)</f>
        <v>0</v>
      </c>
      <c r="FD80" s="549">
        <f>SUMIF(หนอนกินใบ!$B$5:$B$69,ทดสอบ!$E80,หนอนกินใบ!$F$5:$F$69)</f>
        <v>0</v>
      </c>
      <c r="FE80" s="549">
        <f>SUMIF('ไรแดง(มังคุด)'!$B$5:$B$76,ทดสอบ!$E80,'ไรแดง(มังคุด)'!$F$5:$F$76)</f>
        <v>0</v>
      </c>
      <c r="FF80" s="549">
        <f>SUMIF(โรคแอนแทรคโนส!$B$5:$B$76,ทดสอบ!$E80,โรคแอนแทรคโนส!$F$5:$F$76)</f>
        <v>0</v>
      </c>
      <c r="FG80" s="549">
        <f>SUMIF('โรคใบจุดสาหร่าย (mangosteen)'!$B$5:$B$69,ทดสอบ!$E80,'โรคใบจุดสาหร่าย (mangosteen)'!$F$5:$F$69)</f>
        <v>3</v>
      </c>
      <c r="FH80" s="549">
        <f>SUMIF(โรคใบแห้งและขอบใบแห้ง!$B$5:$B$76,ทดสอบ!$E80,โรคใบแห้งและขอบใบแห้ง!$F$5:$F$76)</f>
        <v>0</v>
      </c>
      <c r="FI80" s="549">
        <f>SUMIF(เพลี้ยแป้ง!$B$5:$B$76,ทดสอบ!$E80,เพลี้ยแป้ง!$F$5:$F$76)</f>
        <v>0</v>
      </c>
      <c r="FJ80" s="549">
        <f>SUMIF('โรคใบจุด (mangosteen)'!$B$5:$B$69,ทดสอบ!$E80,'โรคใบจุด (mangosteen)'!$F$5:$F$69)</f>
        <v>0</v>
      </c>
      <c r="FK80" s="576">
        <f t="shared" si="219"/>
        <v>3</v>
      </c>
      <c r="FL80" s="549">
        <f>SUMIF(โรคพุ่มไม้กวาด!$B$5:$B$79,ทดสอบ!$E80,โรคพุ่มไม้กวาด!$F$5:$F$79)</f>
        <v>0</v>
      </c>
      <c r="FM80" s="549">
        <f>SUMIF('เพลี้ยแป้ง (ลำไย)'!$B$5:$B$76,ทดสอบ!$E80,'เพลี้ยแป้ง (ลำไย)'!$F$5:$F$76)</f>
        <v>0</v>
      </c>
      <c r="FN80" s="549">
        <f>SUMIF('โรคราดำ (ลำไย)'!$B$5:$B$79,ทดสอบ!$E80,'โรคราดำ (ลำไย)'!$F$5:$F$79)</f>
        <v>0</v>
      </c>
      <c r="FO80" s="549">
        <f>SUMIF('หนอนคืบกินใบ (ลำไย)'!$B$5:$B$76,ทดสอบ!$E80,'หนอนคืบกินใบ (ลำไย)'!$F$5:$F$76)</f>
        <v>0</v>
      </c>
      <c r="FP80" s="549">
        <f>SUMIF(ไรกำมะหยี่!$B$5:$B$79,ทดสอบ!$E80,ไรกำมะหยี่!$F$5:$F$79)</f>
        <v>0</v>
      </c>
      <c r="FQ80" s="549">
        <f>SUMIF(หนอนม้วนใบ!$B$5:$B$79,ทดสอบ!$E80,หนอนม้วนใบ!$F$5:$F$79)</f>
        <v>0</v>
      </c>
      <c r="FR80" s="549">
        <f>SUMIF(หนอนเจาะกิ่งและลำต้น!$B$5:$B$80,ทดสอบ!$E80,หนอนเจาะกิ่งและลำต้น!$F$5:$F$80)</f>
        <v>0</v>
      </c>
      <c r="FS80" s="549">
        <f>SUMIF(เพลี้ยไฟลำไย!$B$5:$B$76,ทดสอบ!$E80,เพลี้ยไฟลำไย!$F$5:$F$76)</f>
        <v>0</v>
      </c>
      <c r="FT80" s="549">
        <f>SUMIF(หนอนกินดอกลำไย!$B$5:$B$76,ทดสอบ!$E80,หนอนกินดอกลำไย!$F$5:$F$76)</f>
        <v>0</v>
      </c>
      <c r="FU80" s="549">
        <f>SUMIF(มวนลำไย!$B$5:$B$79,ทดสอบ!$E80,มวนลำไย!$F$5:$F$79)</f>
        <v>0</v>
      </c>
      <c r="FV80" s="578">
        <f t="shared" si="220"/>
        <v>0</v>
      </c>
      <c r="FW80" s="550">
        <f t="shared" ca="1" si="221"/>
        <v>40245.5</v>
      </c>
      <c r="FX80" s="353">
        <f t="shared" ca="1" si="192"/>
        <v>40245.5</v>
      </c>
      <c r="FY80" s="319">
        <f t="shared" ca="1" si="191"/>
        <v>0</v>
      </c>
    </row>
    <row r="81" spans="1:181" s="110" customFormat="1" x14ac:dyDescent="0.55000000000000004">
      <c r="A81" s="303">
        <v>0</v>
      </c>
      <c r="B81" s="303">
        <f t="shared" ca="1" si="207"/>
        <v>1</v>
      </c>
      <c r="C81" s="303">
        <f ca="1">IF(B81=1,SUBTOTAL(2,$B$78:B81),"")</f>
        <v>4</v>
      </c>
      <c r="D81" s="279">
        <f t="shared" ca="1" si="147"/>
        <v>4</v>
      </c>
      <c r="E81" s="280" t="s">
        <v>186</v>
      </c>
      <c r="F81" s="295"/>
      <c r="G81" s="295"/>
      <c r="H81" s="295"/>
      <c r="I81" s="295"/>
      <c r="J81" s="292"/>
      <c r="K81" s="549">
        <f>SUMIF(หนอนห่อใบข้าว!$B$5:$B$76,ทดสอบ!$E81,หนอนห่อใบข้าว!$G$5:$G$76)</f>
        <v>10</v>
      </c>
      <c r="L81" s="549">
        <f>SUMIF(เพลี้ยกระโดดหลังขาว!$B$5:$B$76,ทดสอบ!$E81,เพลี้ยกระโดดหลังขาว!$G$5:$G$76)</f>
        <v>5</v>
      </c>
      <c r="M81" s="549">
        <f>SUMIF(โรคไหม้ข้าว!$B$5:$B$76,ทดสอบ!$E81,โรคไหม้ข้าว!$G$5:$G$76)</f>
        <v>0</v>
      </c>
      <c r="N81" s="549">
        <f>SUMIF(แมลงหวี่ขาว!$B$5:$B$76,ทดสอบ!$E81,แมลงหวี่ขาว!$G$5:$G$76)</f>
        <v>0</v>
      </c>
      <c r="O81" s="549">
        <f>SUMIF(เพลี้ยกระโดดสีน้ำตาล!$B$5:$B$77,ทดสอบ!$E81,เพลี้ยกระโดดสีน้ำตาล!$G$5:$G$77)</f>
        <v>0</v>
      </c>
      <c r="P81" s="549">
        <f>SUMIF(แมลงสิง!$B$5:$B$81,ทดสอบ!$E81,แมลงสิง!$G$5:$G$81)</f>
        <v>0</v>
      </c>
      <c r="Q81" s="549">
        <f>SUMIF(เพลี้ยไฟ!$B$5:$B$76,ทดสอบ!$E81,เพลี้ยไฟ!$G$5:$G$76)</f>
        <v>0</v>
      </c>
      <c r="R81" s="549">
        <f>SUMIF(แมลงดำหนาม1!$B$5:$B$81,ทดสอบ!$E81,แมลงดำหนาม1!$G$5:$G$81)</f>
        <v>0</v>
      </c>
      <c r="S81" s="549">
        <f>SUMIF(โรคขอบใบแห้ง!$B$5:$B$78,ทดสอบ!$E81,โรคขอบใบแห้ง!$G$5:$G$78)</f>
        <v>0</v>
      </c>
      <c r="T81" s="549">
        <f>SUMIF(โรคกาบใบแห้ง!$B$5:$B$81,ทดสอบ!$E81,โรคกาบใบแห้ง!$G$5:$G$81)</f>
        <v>0</v>
      </c>
      <c r="U81" s="549">
        <f>SUMIF(โรคใบจุดสีน้ำตาล!$B$5:$B$77,ทดสอบ!$E81,โรคใบจุดสีน้ำตาล!$G$5:$G$77)</f>
        <v>0</v>
      </c>
      <c r="V81" s="549">
        <f>SUMIF(หนอนกระทู้กล้า!$B$5:$B$76,ทดสอบ!$E81,หนอนกระทู้กล้า!$G$5:$G$76)</f>
        <v>0</v>
      </c>
      <c r="W81" s="549">
        <f>SUMIF(โรคใบขีดโปร่งแสง!$B$5:$B$81,ทดสอบ!$E81,โรคใบขีดโปร่งแสง!$G$5:$G$81)</f>
        <v>0</v>
      </c>
      <c r="X81" s="549">
        <f>SUMIF(โรคใบขีดสีน้ำตาล!$B$5:$B$77,ทดสอบ!$E81,โรคใบขีดสีน้ำตาล!$G$5:$G$77)</f>
        <v>0</v>
      </c>
      <c r="Y81" s="549">
        <f>SUMIF(หนอนกัดใบข้าว!$B$5:$B$81,ทดสอบ!$E81,หนอนกัดใบข้าว!$G$5:$G$81)</f>
        <v>0</v>
      </c>
      <c r="Z81" s="549">
        <f>SUMIF(แมลงหล่า!$B$5:$B$81,ทดสอบ!$E81,แมลงหล่า!$G$5:$G$81)</f>
        <v>0</v>
      </c>
      <c r="AA81" s="549">
        <f>SUMIF(แมลงบั่ว!$B$5:$B$77,ทดสอบ!$E81,แมลงบั่ว!$G$5:$G$77)</f>
        <v>0</v>
      </c>
      <c r="AB81" s="549">
        <f>SUMIF(โรคเมล็ดด่าง!$B$5:$B$81,ทดสอบ!$E81,โรคเมล็ดด่าง!$G$5:$G$81)</f>
        <v>0</v>
      </c>
      <c r="AC81" s="549">
        <f>SUMIF(ด้วงดำ!$B$5:$B$81,ทดสอบ!$E81,ด้วงดำ!$G$5:$G$81)</f>
        <v>0</v>
      </c>
      <c r="AD81" s="549">
        <f>SUMIF(ตั๊กแตนหนวดสั้น!$B$5:$B$81,ทดสอบ!$E81,ตั๊กแตนหนวดสั้น!$G$5:$G$81)</f>
        <v>0</v>
      </c>
      <c r="AE81" s="549">
        <f>SUMIF(หนอนกอข้าว!$B$5:$B$77,ทดสอบ!$E81,หนอนกอข้าว!$G$5:$G$77)</f>
        <v>0</v>
      </c>
      <c r="AF81" s="549">
        <f>SUMIF(หนอนกระทู้ข้าว!$B$5:$B$81,ทดสอบ!$E81,หนอนกระทู้ข้าว!$G$5:$G$81)</f>
        <v>0</v>
      </c>
      <c r="AG81" s="549">
        <f>SUMIF(โรคกาบใบเน่า!$B$5:$B$81,ทดสอบ!$E81,โรคกาบใบเน่า!$G$5:$G$81)</f>
        <v>0</v>
      </c>
      <c r="AH81" s="549">
        <f>SUMIF(เพลี้ยจั๊กจั่นสีเขียว!$B$5:$B$80,ทดสอบ!$E81,เพลี้ยจั๊กจั่นสีเขียว!$G$5:$G$80)</f>
        <v>0</v>
      </c>
      <c r="AI81" s="549">
        <f>SUMIF(หอยเชอรี่!$B$5:$B$81,ทดสอบ!$E81,หอยเชอรี่!$G$5:$G$81)</f>
        <v>0</v>
      </c>
      <c r="AJ81" s="549">
        <f>SUMIF(โรคใบสีส้ม!$B$5:$B$77,ทดสอบ!$E81,โรคใบสีส้ม!$G$5:$G$77)</f>
        <v>0</v>
      </c>
      <c r="AK81" s="563">
        <f t="shared" si="208"/>
        <v>15</v>
      </c>
      <c r="AL81" s="549">
        <f>SUMIF(หนอนหัวดำ!$B$6:$B$75,ทดสอบ!$E81,หนอนหัวดำ!$M$6:$M$75)</f>
        <v>330</v>
      </c>
      <c r="AM81" s="517">
        <f>SUMIF(แมลงดำหนาม!$B$6:$B$75,ทดสอบ!$E81,แมลงดำหนาม!$M$6:$M$75)</f>
        <v>403.5</v>
      </c>
      <c r="AN81" s="549">
        <f>SUMIF('ด้วงแรด มะพร้าว'!$B$6:$B$75,ทดสอบ!$E81,'ด้วงแรด มะพร้าว'!$I$6:$I$75)</f>
        <v>237</v>
      </c>
      <c r="AO81" s="549">
        <f>SUMIF(ด้วงงวง!$B$6:$B$75,ทดสอบ!$E81,ด้วงงวง!$I$6:$I$75)</f>
        <v>10</v>
      </c>
      <c r="AP81" s="549">
        <f>SUMIF(ไรสี่ขามะพร้าว!$B$6:$B$75,ทดสอบ!$E81,ไรสี่ขามะพร้าว!$I$6:$I$75)</f>
        <v>0</v>
      </c>
      <c r="AQ81" s="549">
        <f>SUMIF(หนอนพาราซา!$C$6:$C$67,ทดสอบ!$E81,หนอนพาราซา!$J$6:$J$67)</f>
        <v>0</v>
      </c>
      <c r="AR81" s="549">
        <f>SUMIF(หนอนกินใบมะพร้าว!$C$6:$C$67,ทดสอบ!$E81,หนอนกินใบมะพร้าว!$J$6:$J$67)</f>
        <v>0</v>
      </c>
      <c r="AS81" s="565">
        <f t="shared" si="86"/>
        <v>980.5</v>
      </c>
      <c r="AT81" s="549">
        <f>SUMIF('ด้วงแรด ปาล์ม'!$B$5:$B$73,ทดสอบ!$E81,'ด้วงแรด ปาล์ม'!$F$5:$F$73)</f>
        <v>196.5</v>
      </c>
      <c r="AU81" s="549">
        <f>SUMIF(หนอนปลอกเล็ก!$B$5:$B$73,ทดสอบ!$E81,หนอนปลอกเล็ก!$F$5:$F$73)</f>
        <v>13</v>
      </c>
      <c r="AV81" s="549">
        <f>SUMIF(ด้วงกุหลาบ!$B$5:$B$73,ทดสอบ!$E81,ด้วงกุหลาบ!$F$5:$F$73)</f>
        <v>3</v>
      </c>
      <c r="AW81" s="549">
        <f>SUMIF(โรคทะลายเน่า!$B$5:$B$73,ทดสอบ!$E81,โรคทะลายเน่า!$F$5:$F$73)</f>
        <v>2</v>
      </c>
      <c r="AX81" s="549">
        <f>SUMIF(โรคลำต้นเน่า!$B$5:$B$73,ทดสอบ!$E81,โรคลำต้นเน่า!$F$5:$F$73)</f>
        <v>344.25</v>
      </c>
      <c r="AY81" s="549">
        <f>SUMIF('โรคใบจุด ปาล์ม'!$B$5:$B$73,ทดสอบ!$E81,'โรคใบจุด ปาล์ม'!$F$5:$F$73)</f>
        <v>1</v>
      </c>
      <c r="AZ81" s="549">
        <f>SUMIF(โรคก้านทางใบเน่า!$C$5:$C$71,ทดสอบ!$E81,โรคก้านทางใบเน่า!$G$5:$G$71)</f>
        <v>0</v>
      </c>
      <c r="BA81" s="549">
        <f>SUMIF(หนอนหน้าแมว!$B$5:$B$73,ทดสอบ!$E81,หนอนหน้าแมว!$F$5:$F$73)</f>
        <v>1</v>
      </c>
      <c r="BB81" s="551">
        <f>SUMIF('หนอนหัวดำ ปาล์ม'!$B$5:$B$73,ทดสอบ!$E81,'หนอนหัวดำ ปาล์ม'!$F$5:$F$73)</f>
        <v>0</v>
      </c>
      <c r="BC81" s="549">
        <f>SUMIF('โรคใบจุดสาหร่าย ปาล์ม'!$B$5:$B$73,ทดสอบ!$E81,'โรคใบจุดสาหร่าย ปาล์ม'!$F$5:$F$73)</f>
        <v>5</v>
      </c>
      <c r="BD81" s="567">
        <f t="shared" si="209"/>
        <v>565.75</v>
      </c>
      <c r="BE81" s="549">
        <f>SUMIF(โรครากขาว!$B$5:$B$72,ทดสอบ!$E81,โรครากขาว!$F$5:$F$72)</f>
        <v>99</v>
      </c>
      <c r="BF81" s="549">
        <f>SUMIF(โรคใบร่วงยางพาราชนิดใหม่!$B$5:$B$72,ทดสอบ!$E81,โรคใบร่วงยางพาราชนิดใหม่!$F$5:$F$72)</f>
        <v>21306</v>
      </c>
      <c r="BG81" s="549">
        <f>SUMIF(โรคใบร่วงยางพารา!$B$5:$B$72,ทดสอบ!$E81,โรคใบร่วงยางพารา!$F$5:$F$72)</f>
        <v>0</v>
      </c>
      <c r="BH81" s="549">
        <f>SUMIF(โรคราแป้งยางพารา!$B$5:$B$72,ทดสอบ!$E81,โรคราแป้งยางพารา!$F$5:$F$72)</f>
        <v>10</v>
      </c>
      <c r="BI81" s="551">
        <f>SUMIF(โรคเส้นดำยางพารา!$B$5:$B$72,ทดสอบ!$E81,โรคเส้นดำยางพารา!$F$5:$F$72)</f>
        <v>0</v>
      </c>
      <c r="BJ81" s="549">
        <f>SUMIF(โรคหน้ายางแห้ง!$B$5:$B$72,ทดสอบ!$E81,โรคหน้ายางแห้ง!$F$5:$F$72)</f>
        <v>3</v>
      </c>
      <c r="BK81" s="568">
        <f t="shared" si="210"/>
        <v>21418</v>
      </c>
      <c r="BL81" s="549">
        <f>SUMIF(โรคราสนิม!$C$5:$C$64,ทดสอบ!$E81,โรคราสนิม!$G$5:$G$64)</f>
        <v>0</v>
      </c>
      <c r="BM81" s="549">
        <f>SUMIF(หนอนกาแฟสีแดง!$C$5:$C$64,ทดสอบ!$E81,หนอนกาแฟสีแดง!$G$5:$G$64)</f>
        <v>0</v>
      </c>
      <c r="BN81" s="549">
        <v>0</v>
      </c>
      <c r="BO81" s="549">
        <f ca="1">SUMIF(หนอนเจาะกิ่งลำต้น!$C$5:$C535,ทดสอบ!$E81,หนอนเจาะกิ่งลำต้น!$G$5:$G$64)</f>
        <v>0</v>
      </c>
      <c r="BP81" s="551">
        <f>SUMIF(มอดเจาะเมล็ดกาแฟ!$C$5:$C$64,ทดสอบ!$E81,มอดเจาะเมล็ดกาแฟ!$G$5:$G$64)</f>
        <v>0</v>
      </c>
      <c r="BQ81" s="549">
        <f>SUMIF('ด้วงหนวดยาว (กาแฟ)'!$C$5:$C$64,ทดสอบ!$E81,'ด้วงหนวดยาว (กาแฟ)'!$G$5:$G$64)</f>
        <v>0</v>
      </c>
      <c r="BR81" s="549">
        <f>SUMIF(มอดเจาะผลกาแฟ!$C$5:$C$64,ทดสอบ!$E81,มอดเจาะผลกาแฟ!$G$5:$G$64)</f>
        <v>0</v>
      </c>
      <c r="BS81" s="570">
        <f t="shared" ca="1" si="211"/>
        <v>0</v>
      </c>
      <c r="BT81" s="549">
        <f>SUMIF(เพลี้ยแป้งมัน!$B$5:$B$59,ทดสอบ!$E81,เพลี้ยแป้งมัน!$H$5:$H$59)</f>
        <v>0</v>
      </c>
      <c r="BU81" s="551">
        <f>SUMIF('โรคใบไหม้ (มัน)'!$B$5:$B$58,ทดสอบ!$E81,'โรคใบไหม้ (มัน)'!$H$5:$H$58)</f>
        <v>0</v>
      </c>
      <c r="BV81" s="549">
        <f>SUMIF(ไรแดง!$B$5:$B$59,ทดสอบ!$E81,ไรแดง!$H$5:$H$59)</f>
        <v>0</v>
      </c>
      <c r="BW81" s="549"/>
      <c r="BX81" s="549"/>
      <c r="BY81" s="549"/>
      <c r="BZ81" s="549"/>
      <c r="CA81" s="549"/>
      <c r="CB81" s="549">
        <f>SUMIF(โรคโคนเน่าหัวเน่า!$B$5:$B$59,ทดสอบ!$E81,โรคโคนเน่าหัวเน่า!$H$5:$H$59)</f>
        <v>0</v>
      </c>
      <c r="CC81" s="549"/>
      <c r="CD81" s="549">
        <f>SUMIF(โรคพุ่มแจ้!$B$5:$B$58,ทดสอบ!$E81,โรคพุ่มแจ้!$H$5:$H$58)</f>
        <v>0</v>
      </c>
      <c r="CE81" s="549">
        <f>SUMIF(โรคใบด่างมันสำปะหลัง!$B$5:$B$59,ทดสอบ!$E81,โรคใบด่างมันสำปะหลัง!$H$5:$H$59)</f>
        <v>0</v>
      </c>
      <c r="CF81" s="563">
        <f t="shared" si="212"/>
        <v>0</v>
      </c>
      <c r="CG81" s="549">
        <f>SUMIF(หนอนกออ้อย!$B$5:$B$48,ทดสอบ!$E81,หนอนกออ้อย!$G$5:$G$48)</f>
        <v>0</v>
      </c>
      <c r="CH81" s="549">
        <f>SUMIF('ด้วงหนวดยาว อ้อย'!$B$5:$B$48,ทดสอบ!$E81,'ด้วงหนวดยาว อ้อย'!$G$5:$G$48)</f>
        <v>0</v>
      </c>
      <c r="CI81" s="549"/>
      <c r="CJ81" s="549"/>
      <c r="CK81" s="549"/>
      <c r="CL81" s="549"/>
      <c r="CM81" s="549"/>
      <c r="CN81" s="549"/>
      <c r="CO81" s="549"/>
      <c r="CP81" s="549"/>
      <c r="CQ81" s="549"/>
      <c r="CR81" s="549"/>
      <c r="CS81" s="549">
        <f>SUMIF('โรคแส้ดำ อ้อย '!$B$5:$B$48,ทดสอบ!$E81,'โรคแส้ดำ อ้อย '!$G$5:$G$48)</f>
        <v>0</v>
      </c>
      <c r="CT81" s="549">
        <f>SUMIF('โรคใบขาว อ้อย'!$B$5:$B$48,ทดสอบ!$E81,'โรคใบขาว อ้อย'!$G$5:$G$48)</f>
        <v>0</v>
      </c>
      <c r="CU81" s="549"/>
      <c r="CV81" s="565">
        <f t="shared" si="213"/>
        <v>0</v>
      </c>
      <c r="CW81" s="549"/>
      <c r="CX81" s="549">
        <f>SUMIF('หนอนกระทู้ข้าวโพดลายจุด (FAW)'!$B$5:$B$54,ทดสอบ!$E81,'หนอนกระทู้ข้าวโพดลายจุด (FAW)'!$F$5:$F$54)</f>
        <v>0</v>
      </c>
      <c r="CY81" s="549">
        <f>SUMIF(โรคฝักเน่า!$C$5:$C$57,ทดสอบ!$E81,โรคฝักเน่า!$G$5:$G$57)</f>
        <v>0</v>
      </c>
      <c r="CZ81" s="549"/>
      <c r="DA81" s="549"/>
      <c r="DB81" s="549"/>
      <c r="DC81" s="549"/>
      <c r="DD81" s="549"/>
      <c r="DE81" s="549"/>
      <c r="DF81" s="572">
        <f t="shared" si="214"/>
        <v>0</v>
      </c>
      <c r="DG81" s="549">
        <f>SUMIF(โรคเหี่ยว!$B$5:$B$65,ทดสอบ!$E81,โรคเหี่ยว!$E$5:$E$65)</f>
        <v>0</v>
      </c>
      <c r="DH81" s="549"/>
      <c r="DI81" s="549"/>
      <c r="DJ81" s="549"/>
      <c r="DK81" s="549"/>
      <c r="DL81" s="574">
        <f t="shared" si="215"/>
        <v>0</v>
      </c>
      <c r="DM81" s="549"/>
      <c r="DN81" s="549"/>
      <c r="DO81" s="549"/>
      <c r="DP81" s="549"/>
      <c r="DQ81" s="549"/>
      <c r="DR81" s="550">
        <f t="shared" si="216"/>
        <v>0</v>
      </c>
      <c r="DS81" s="549"/>
      <c r="DT81" s="549"/>
      <c r="DU81" s="549">
        <f>SUMIF('เพลี้ยไฟ ทุเรียน'!$B$5:$B$81,ทดสอบ!$E81,'เพลี้ยไฟ ทุเรียน'!$F$5:$F$81)</f>
        <v>60.5</v>
      </c>
      <c r="DV81" s="549">
        <f>SUMIF('เพลี้ยแป้ง ทุเรียน'!$B$5:$B$81,ทดสอบ!$E81,'เพลี้ยแป้ง ทุเรียน'!$F$5:$F$81)</f>
        <v>5</v>
      </c>
      <c r="DW81" s="549">
        <f>SUMIF(เพลี้ยไก่แจ้ทุเรียน!$B$5:$B$81,ทดสอบ!$E81,เพลี้ยไก่แจ้ทุเรียน!$F$5:$F$81)</f>
        <v>230</v>
      </c>
      <c r="DX81" s="549">
        <f>SUMIF(เพลี้ยหอยเกล็ด!$B$5:$B$81,ทดสอบ!$E81,เพลี้ยหอยเกล็ด!$F$5:$F$81)</f>
        <v>13</v>
      </c>
      <c r="DY81" s="549">
        <f>SUMIF(เพลี้ยจั๊กจั่นฝอย!$B$5:$B$81,ทดสอบ!$E81,เพลี้ยจั๊กจั่นฝอย!$F$5:$F$81)</f>
        <v>31</v>
      </c>
      <c r="DZ81" s="549">
        <f>SUMIF(หนอนเจาะเมล็ดทุเรียน!$B$5:$B$81,ทดสอบ!$E81,หนอนเจาะเมล็ดทุเรียน!$F$5:$F$81)</f>
        <v>16</v>
      </c>
      <c r="EA81" s="549">
        <f>SUMIF(ไรแดงทุเรียน!$B$5:$B$81,ทดสอบ!$E81,ไรแดงทุเรียน!$F$5:$F$81)</f>
        <v>176.75</v>
      </c>
      <c r="EB81" s="549"/>
      <c r="EC81" s="549">
        <f>SUMIF(โรครากเน่าโคนเน่า!$B$5:$B$81,ทดสอบ!$E81,โรครากเน่าโคนเน่า!$F$5:$F$81)</f>
        <v>55</v>
      </c>
      <c r="ED81" s="549">
        <f>SUMIF('โรคราดำ ทุเรียน'!$B$5:$B$81,ทดสอบ!$E81,'โรคราดำ ทุเรียน'!$F$5:$F$81)</f>
        <v>0</v>
      </c>
      <c r="EE81" s="549"/>
      <c r="EF81" s="549">
        <f>SUMIF(โรคผลเน่า!$B$6:$B$82,ทดสอบ!$E81,โรคผลเน่า!$F$6:$F$82)</f>
        <v>0</v>
      </c>
      <c r="EG81" s="549">
        <f>SUMIF(โรคราสีชมพู!$B$5:$B$81,ทดสอบ!$E81,โรคราสีชมพู!$F$5:$F$81)</f>
        <v>45</v>
      </c>
      <c r="EH81" s="549">
        <f>SUMIF(โรคใบติดหรือใบไหม้!$B$5:$B$81,ทดสอบ!$E81,โรคใบติดหรือใบไหม้!$F$5:$F$81)</f>
        <v>11</v>
      </c>
      <c r="EI81" s="549"/>
      <c r="EJ81" s="549">
        <f>SUMIF('โรคใบจุดสาหร่าย (durian)'!$B$5:$B$81,ทดสอบ!$E81,'โรคใบจุดสาหร่าย (durian)'!$F$5:$F$81)</f>
        <v>32</v>
      </c>
      <c r="EK81" s="549">
        <f>SUMIF(มอดเจาะลำต้นทุเรียน!$B$5:$B$81,ทดสอบ!$E81,มอดเจาะลำต้นทุเรียน!$F$5:$F$81)</f>
        <v>0</v>
      </c>
      <c r="EL81" s="549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549">
        <f>SUMIF(หนอนกินใบทุเรียน!$B$5:$B$81,ทดสอบ!$E81,หนอนกินใบทุเรียน!$F$5:$F$81)</f>
        <v>0</v>
      </c>
      <c r="EN81" s="549">
        <f>SUMIF(โรคกิ่งแห้งทุเรียน!$B$5:$B$81,ทดสอบ!$E81,โรคกิ่งแห้งทุเรียน!$F$5:$F$81)</f>
        <v>0</v>
      </c>
      <c r="EO81" s="551">
        <f>SUMIF(โรคแอนแทรกโนสทุเรียน!$B$5:$B$81,ทดสอบ!$E81,โรคแอนแทรกโนสทุเรียน!$F$5:$F$81)</f>
        <v>0</v>
      </c>
      <c r="EP81" s="549">
        <f>SUMIF(หนอนเจาะผล!$B$5:$B$81,ทดสอบ!$E81,หนอนเจาะผล!$F$5:$F$81)</f>
        <v>0</v>
      </c>
      <c r="EQ81" s="563">
        <f t="shared" ca="1" si="217"/>
        <v>675.25</v>
      </c>
      <c r="ER81" s="549"/>
      <c r="ES81" s="549">
        <f>SUMIF('เพลี้ยไฟ (เงาะ)'!$B$5:$B$76,ทดสอบ!$E81,'เพลี้ยไฟ (เงาะ)'!$F$5:$F$76)</f>
        <v>0</v>
      </c>
      <c r="ET81" s="517">
        <f>SUMIF('เพลี้ยแป้ง (เงาะ)'!$B$5:$B$75,ทดสอบ!$E81,'เพลี้ยแป้ง (เงาะ)'!$F$5:$F$75)</f>
        <v>19</v>
      </c>
      <c r="EU81" s="549">
        <f>SUMIF(หนอนคืบกินใบ!$B$5:$B$75,ทดสอบ!$E81,หนอนคืบกินใบ!$F$5:$F$75)</f>
        <v>0</v>
      </c>
      <c r="EV81" s="549">
        <f>SUMIF('โรคราแป้ง (เงาะ)'!$B$5:$B$75,ทดสอบ!$E81,'โรคราแป้ง (เงาะ)'!$F$5:$F$75)</f>
        <v>6</v>
      </c>
      <c r="EW81" s="549"/>
      <c r="EX81" s="549">
        <f>SUMIF('โรคขอบใบแห้ง (เงาะ)'!$B$5:$B$76,ทดสอบ!$E81,'โรคขอบใบแห้ง (เงาะ)'!$F$5:$F$76)</f>
        <v>0</v>
      </c>
      <c r="EY81" s="549">
        <f>SUMIF(หนอนกินช่อดอก!$B$5:$B$76,ทดสอบ!$E81,หนอนกินช่อดอก!$F$5:$F$76)</f>
        <v>0</v>
      </c>
      <c r="EZ81" s="549">
        <f>SUMIF('โรคใบจุดสาหร่าย(เงาะ)'!$B$5:$B$75,ทดสอบ!$E81,'โรคใบจุดสาหร่าย(เงาะ)'!$F$5:$F$75)</f>
        <v>0</v>
      </c>
      <c r="FA81" s="567">
        <f t="shared" si="218"/>
        <v>25</v>
      </c>
      <c r="FB81" s="549">
        <f>SUMIF('เพลี้ยไฟ (mangosteen)'!$B$5:$B$69,ทดสอบ!$E81,'เพลี้ยไฟ (mangosteen)'!$F$5:$F$69)</f>
        <v>36</v>
      </c>
      <c r="FC81" s="549">
        <f>SUMIF(หนอนชอนใบ!$B$5:$B$69,ทดสอบ!$E81,หนอนชอนใบ!$F$5:$F$69)</f>
        <v>0</v>
      </c>
      <c r="FD81" s="549">
        <f>SUMIF(หนอนกินใบ!$B$5:$B$69,ทดสอบ!$E81,หนอนกินใบ!$F$5:$F$69)</f>
        <v>134</v>
      </c>
      <c r="FE81" s="549">
        <f>SUMIF('ไรแดง(มังคุด)'!$B$5:$B$76,ทดสอบ!$E81,'ไรแดง(มังคุด)'!$F$5:$F$76)</f>
        <v>0</v>
      </c>
      <c r="FF81" s="549">
        <f>SUMIF(โรคแอนแทรคโนส!$B$5:$B$76,ทดสอบ!$E81,โรคแอนแทรคโนส!$F$5:$F$76)</f>
        <v>0</v>
      </c>
      <c r="FG81" s="549">
        <f>SUMIF('โรคใบจุดสาหร่าย (mangosteen)'!$B$5:$B$69,ทดสอบ!$E81,'โรคใบจุดสาหร่าย (mangosteen)'!$F$5:$F$69)</f>
        <v>0</v>
      </c>
      <c r="FH81" s="549">
        <f>SUMIF(โรคใบแห้งและขอบใบแห้ง!$B$5:$B$76,ทดสอบ!$E81,โรคใบแห้งและขอบใบแห้ง!$F$5:$F$76)</f>
        <v>0</v>
      </c>
      <c r="FI81" s="549">
        <f>SUMIF(เพลี้ยแป้ง!$B$5:$B$76,ทดสอบ!$E81,เพลี้ยแป้ง!$F$5:$F$76)</f>
        <v>0</v>
      </c>
      <c r="FJ81" s="549">
        <f>SUMIF('โรคใบจุด (mangosteen)'!$B$5:$B$69,ทดสอบ!$E81,'โรคใบจุด (mangosteen)'!$F$5:$F$69)</f>
        <v>36</v>
      </c>
      <c r="FK81" s="576">
        <f t="shared" si="219"/>
        <v>206</v>
      </c>
      <c r="FL81" s="549">
        <f>SUMIF(โรคพุ่มไม้กวาด!$B$5:$B$79,ทดสอบ!$E81,โรคพุ่มไม้กวาด!$F$5:$F$79)</f>
        <v>0</v>
      </c>
      <c r="FM81" s="549">
        <f>SUMIF('เพลี้ยแป้ง (ลำไย)'!$B$5:$B$76,ทดสอบ!$E81,'เพลี้ยแป้ง (ลำไย)'!$F$5:$F$76)</f>
        <v>0</v>
      </c>
      <c r="FN81" s="549">
        <f>SUMIF('โรคราดำ (ลำไย)'!$B$5:$B$79,ทดสอบ!$E81,'โรคราดำ (ลำไย)'!$F$5:$F$79)</f>
        <v>0</v>
      </c>
      <c r="FO81" s="549">
        <f>SUMIF('หนอนคืบกินใบ (ลำไย)'!$B$5:$B$76,ทดสอบ!$E81,'หนอนคืบกินใบ (ลำไย)'!$F$5:$F$76)</f>
        <v>0</v>
      </c>
      <c r="FP81" s="549">
        <f>SUMIF(ไรกำมะหยี่!$B$5:$B$79,ทดสอบ!$E81,ไรกำมะหยี่!$F$5:$F$79)</f>
        <v>0</v>
      </c>
      <c r="FQ81" s="549">
        <f>SUMIF(หนอนม้วนใบ!$B$5:$B$79,ทดสอบ!$E81,หนอนม้วนใบ!$F$5:$F$79)</f>
        <v>0</v>
      </c>
      <c r="FR81" s="549">
        <f>SUMIF(หนอนเจาะกิ่งและลำต้น!$B$5:$B$80,ทดสอบ!$E81,หนอนเจาะกิ่งและลำต้น!$F$5:$F$80)</f>
        <v>0</v>
      </c>
      <c r="FS81" s="549">
        <f>SUMIF(เพลี้ยไฟลำไย!$B$5:$B$76,ทดสอบ!$E81,เพลี้ยไฟลำไย!$F$5:$F$76)</f>
        <v>0</v>
      </c>
      <c r="FT81" s="549">
        <f>SUMIF(หนอนกินดอกลำไย!$B$5:$B$76,ทดสอบ!$E81,หนอนกินดอกลำไย!$F$5:$F$76)</f>
        <v>0</v>
      </c>
      <c r="FU81" s="549">
        <f>SUMIF(มวนลำไย!$B$5:$B$79,ทดสอบ!$E81,มวนลำไย!$F$5:$F$79)</f>
        <v>0</v>
      </c>
      <c r="FV81" s="578">
        <f t="shared" si="220"/>
        <v>0</v>
      </c>
      <c r="FW81" s="550">
        <f t="shared" ca="1" si="221"/>
        <v>23885.5</v>
      </c>
      <c r="FX81" s="353">
        <f t="shared" ca="1" si="192"/>
        <v>23885.5</v>
      </c>
      <c r="FY81" s="319">
        <f t="shared" ca="1" si="191"/>
        <v>0</v>
      </c>
    </row>
    <row r="82" spans="1:181" s="110" customFormat="1" x14ac:dyDescent="0.55000000000000004">
      <c r="A82" s="303">
        <v>0</v>
      </c>
      <c r="B82" s="303">
        <f t="shared" ca="1" si="207"/>
        <v>1</v>
      </c>
      <c r="C82" s="303">
        <f ca="1">IF(B82=1,SUBTOTAL(2,$B$78:B82),"")</f>
        <v>5</v>
      </c>
      <c r="D82" s="279">
        <f t="shared" ca="1" si="147"/>
        <v>5</v>
      </c>
      <c r="E82" s="280" t="s">
        <v>187</v>
      </c>
      <c r="F82" s="295"/>
      <c r="G82" s="295"/>
      <c r="H82" s="295"/>
      <c r="I82" s="295"/>
      <c r="J82" s="291"/>
      <c r="K82" s="549">
        <f>SUMIF(หนอนห่อใบข้าว!$B$5:$B$76,ทดสอบ!$E82,หนอนห่อใบข้าว!$G$5:$G$76)</f>
        <v>0</v>
      </c>
      <c r="L82" s="549">
        <f>SUMIF(เพลี้ยกระโดดหลังขาว!$B$5:$B$76,ทดสอบ!$E82,เพลี้ยกระโดดหลังขาว!$G$5:$G$76)</f>
        <v>0</v>
      </c>
      <c r="M82" s="549">
        <f>SUMIF(โรคไหม้ข้าว!$B$5:$B$76,ทดสอบ!$E82,โรคไหม้ข้าว!$G$5:$G$76)</f>
        <v>0</v>
      </c>
      <c r="N82" s="549">
        <f>SUMIF(แมลงหวี่ขาว!$B$5:$B$76,ทดสอบ!$E82,แมลงหวี่ขาว!$G$5:$G$76)</f>
        <v>0</v>
      </c>
      <c r="O82" s="549">
        <f>SUMIF(เพลี้ยกระโดดสีน้ำตาล!$B$5:$B$77,ทดสอบ!$E82,เพลี้ยกระโดดสีน้ำตาล!$G$5:$G$77)</f>
        <v>0</v>
      </c>
      <c r="P82" s="549">
        <f>SUMIF(แมลงสิง!$B$5:$B$81,ทดสอบ!$E82,แมลงสิง!$G$5:$G$81)</f>
        <v>0</v>
      </c>
      <c r="Q82" s="549">
        <f>SUMIF(เพลี้ยไฟ!$B$5:$B$76,ทดสอบ!$E82,เพลี้ยไฟ!$G$5:$G$76)</f>
        <v>0</v>
      </c>
      <c r="R82" s="549">
        <f>SUMIF(แมลงดำหนาม1!$B$5:$B$81,ทดสอบ!$E82,แมลงดำหนาม1!$G$5:$G$81)</f>
        <v>0</v>
      </c>
      <c r="S82" s="549">
        <f>SUMIF(โรคขอบใบแห้ง!$B$5:$B$78,ทดสอบ!$E82,โรคขอบใบแห้ง!$G$5:$G$78)</f>
        <v>0</v>
      </c>
      <c r="T82" s="549">
        <f>SUMIF(โรคกาบใบแห้ง!$B$5:$B$81,ทดสอบ!$E82,โรคกาบใบแห้ง!$G$5:$G$81)</f>
        <v>0</v>
      </c>
      <c r="U82" s="549">
        <f>SUMIF(โรคใบจุดสีน้ำตาล!$B$5:$B$77,ทดสอบ!$E82,โรคใบจุดสีน้ำตาล!$G$5:$G$77)</f>
        <v>0</v>
      </c>
      <c r="V82" s="549">
        <f>SUMIF(หนอนกระทู้กล้า!$B$5:$B$76,ทดสอบ!$E82,หนอนกระทู้กล้า!$G$5:$G$76)</f>
        <v>0</v>
      </c>
      <c r="W82" s="549">
        <f>SUMIF(โรคใบขีดโปร่งแสง!$B$5:$B$81,ทดสอบ!$E82,โรคใบขีดโปร่งแสง!$G$5:$G$81)</f>
        <v>0</v>
      </c>
      <c r="X82" s="549">
        <f>SUMIF(โรคใบขีดสีน้ำตาล!$B$5:$B$77,ทดสอบ!$E82,โรคใบขีดสีน้ำตาล!$G$5:$G$77)</f>
        <v>0</v>
      </c>
      <c r="Y82" s="549">
        <f>SUMIF(หนอนกัดใบข้าว!$B$5:$B$81,ทดสอบ!$E82,หนอนกัดใบข้าว!$G$5:$G$81)</f>
        <v>0</v>
      </c>
      <c r="Z82" s="549">
        <f>SUMIF(แมลงหล่า!$B$5:$B$81,ทดสอบ!$E82,แมลงหล่า!$G$5:$G$81)</f>
        <v>0</v>
      </c>
      <c r="AA82" s="549">
        <f>SUMIF(แมลงบั่ว!$B$5:$B$77,ทดสอบ!$E82,แมลงบั่ว!$G$5:$G$77)</f>
        <v>0</v>
      </c>
      <c r="AB82" s="549">
        <f>SUMIF(โรคเมล็ดด่าง!$B$5:$B$81,ทดสอบ!$E82,โรคเมล็ดด่าง!$G$5:$G$81)</f>
        <v>0</v>
      </c>
      <c r="AC82" s="549">
        <f>SUMIF(ด้วงดำ!$B$5:$B$81,ทดสอบ!$E82,ด้วงดำ!$G$5:$G$81)</f>
        <v>0</v>
      </c>
      <c r="AD82" s="549">
        <f>SUMIF(ตั๊กแตนหนวดสั้น!$B$5:$B$81,ทดสอบ!$E82,ตั๊กแตนหนวดสั้น!$G$5:$G$81)</f>
        <v>0</v>
      </c>
      <c r="AE82" s="549">
        <f>SUMIF(หนอนกอข้าว!$B$5:$B$77,ทดสอบ!$E82,หนอนกอข้าว!$G$5:$G$77)</f>
        <v>0</v>
      </c>
      <c r="AF82" s="549">
        <f>SUMIF(หนอนกระทู้ข้าว!$B$5:$B$81,ทดสอบ!$E82,หนอนกระทู้ข้าว!$G$5:$G$81)</f>
        <v>0</v>
      </c>
      <c r="AG82" s="549">
        <f>SUMIF(โรคกาบใบเน่า!$B$5:$B$81,ทดสอบ!$E82,โรคกาบใบเน่า!$G$5:$G$81)</f>
        <v>0</v>
      </c>
      <c r="AH82" s="549">
        <f>SUMIF(เพลี้ยจั๊กจั่นสีเขียว!$B$5:$B$80,ทดสอบ!$E82,เพลี้ยจั๊กจั่นสีเขียว!$G$5:$G$80)</f>
        <v>0</v>
      </c>
      <c r="AI82" s="549">
        <f>SUMIF(หอยเชอรี่!$B$5:$B$81,ทดสอบ!$E82,หอยเชอรี่!$G$5:$G$81)</f>
        <v>0</v>
      </c>
      <c r="AJ82" s="549">
        <f>SUMIF(โรคใบสีส้ม!$B$5:$B$77,ทดสอบ!$E82,โรคใบสีส้ม!$G$5:$G$77)</f>
        <v>0</v>
      </c>
      <c r="AK82" s="563">
        <f t="shared" si="208"/>
        <v>0</v>
      </c>
      <c r="AL82" s="549">
        <f>SUMIF(หนอนหัวดำ!$B$6:$B$75,ทดสอบ!$E82,หนอนหัวดำ!$M$6:$M$75)</f>
        <v>0</v>
      </c>
      <c r="AM82" s="517">
        <f>SUMIF(แมลงดำหนาม!$B$6:$B$75,ทดสอบ!$E82,แมลงดำหนาม!$M$6:$M$75)</f>
        <v>0</v>
      </c>
      <c r="AN82" s="549">
        <f>SUMIF('ด้วงแรด มะพร้าว'!$B$6:$B$75,ทดสอบ!$E82,'ด้วงแรด มะพร้าว'!$I$6:$I$75)</f>
        <v>0</v>
      </c>
      <c r="AO82" s="549">
        <f>SUMIF(ด้วงงวง!$B$6:$B$75,ทดสอบ!$E82,ด้วงงวง!$I$6:$I$75)</f>
        <v>0</v>
      </c>
      <c r="AP82" s="549">
        <f>SUMIF(ไรสี่ขามะพร้าว!$B$6:$B$75,ทดสอบ!$E82,ไรสี่ขามะพร้าว!$I$6:$I$75)</f>
        <v>0</v>
      </c>
      <c r="AQ82" s="549">
        <f>SUMIF(หนอนพาราซา!$C$6:$C$67,ทดสอบ!$E82,หนอนพาราซา!$J$6:$J$67)</f>
        <v>0</v>
      </c>
      <c r="AR82" s="549">
        <f>SUMIF(หนอนกินใบมะพร้าว!$C$6:$C$67,ทดสอบ!$E82,หนอนกินใบมะพร้าว!$J$6:$J$67)</f>
        <v>0</v>
      </c>
      <c r="AS82" s="565">
        <f t="shared" si="86"/>
        <v>0</v>
      </c>
      <c r="AT82" s="549">
        <f>SUMIF('ด้วงแรด ปาล์ม'!$B$5:$B$73,ทดสอบ!$E82,'ด้วงแรด ปาล์ม'!$F$5:$F$73)</f>
        <v>0</v>
      </c>
      <c r="AU82" s="549">
        <f>SUMIF(หนอนปลอกเล็ก!$B$5:$B$73,ทดสอบ!$E82,หนอนปลอกเล็ก!$F$5:$F$73)</f>
        <v>0</v>
      </c>
      <c r="AV82" s="549">
        <f>SUMIF(ด้วงกุหลาบ!$B$5:$B$73,ทดสอบ!$E82,ด้วงกุหลาบ!$F$5:$F$73)</f>
        <v>4</v>
      </c>
      <c r="AW82" s="549">
        <f>SUMIF(โรคทะลายเน่า!$B$5:$B$73,ทดสอบ!$E82,โรคทะลายเน่า!$F$5:$F$73)</f>
        <v>0</v>
      </c>
      <c r="AX82" s="549">
        <f>SUMIF(โรคลำต้นเน่า!$B$5:$B$73,ทดสอบ!$E82,โรคลำต้นเน่า!$F$5:$F$73)</f>
        <v>0</v>
      </c>
      <c r="AY82" s="549">
        <f>SUMIF('โรคใบจุด ปาล์ม'!$B$5:$B$73,ทดสอบ!$E82,'โรคใบจุด ปาล์ม'!$F$5:$F$73)</f>
        <v>1</v>
      </c>
      <c r="AZ82" s="549">
        <f>SUMIF(โรคก้านทางใบเน่า!$C$5:$C$71,ทดสอบ!$E82,โรคก้านทางใบเน่า!$G$5:$G$71)</f>
        <v>0</v>
      </c>
      <c r="BA82" s="549">
        <f>SUMIF(หนอนหน้าแมว!$B$5:$B$73,ทดสอบ!$E82,หนอนหน้าแมว!$F$5:$F$73)</f>
        <v>0</v>
      </c>
      <c r="BB82" s="551">
        <f>SUMIF('หนอนหัวดำ ปาล์ม'!$B$5:$B$73,ทดสอบ!$E82,'หนอนหัวดำ ปาล์ม'!$F$5:$F$73)</f>
        <v>0</v>
      </c>
      <c r="BC82" s="549">
        <f>SUMIF('โรคใบจุดสาหร่าย ปาล์ม'!$B$5:$B$73,ทดสอบ!$E82,'โรคใบจุดสาหร่าย ปาล์ม'!$F$5:$F$73)</f>
        <v>0</v>
      </c>
      <c r="BD82" s="567">
        <f t="shared" si="209"/>
        <v>5</v>
      </c>
      <c r="BE82" s="549">
        <f>SUMIF(โรครากขาว!$B$5:$B$72,ทดสอบ!$E82,โรครากขาว!$F$5:$F$72)</f>
        <v>0</v>
      </c>
      <c r="BF82" s="549">
        <f>SUMIF(โรคใบร่วงยางพาราชนิดใหม่!$B$5:$B$72,ทดสอบ!$E82,โรคใบร่วงยางพาราชนิดใหม่!$F$5:$F$72)</f>
        <v>177939</v>
      </c>
      <c r="BG82" s="549">
        <f>SUMIF(โรคใบร่วงยางพารา!$B$5:$B$72,ทดสอบ!$E82,โรคใบร่วงยางพารา!$F$5:$F$72)</f>
        <v>0</v>
      </c>
      <c r="BH82" s="549">
        <f>SUMIF(โรคราแป้งยางพารา!$B$5:$B$72,ทดสอบ!$E82,โรคราแป้งยางพารา!$F$5:$F$72)</f>
        <v>0</v>
      </c>
      <c r="BI82" s="551">
        <f>SUMIF(โรคเส้นดำยางพารา!$B$5:$B$72,ทดสอบ!$E82,โรคเส้นดำยางพารา!$F$5:$F$72)</f>
        <v>4</v>
      </c>
      <c r="BJ82" s="549">
        <f>SUMIF(โรคหน้ายางแห้ง!$B$5:$B$72,ทดสอบ!$E82,โรคหน้ายางแห้ง!$F$5:$F$72)</f>
        <v>0</v>
      </c>
      <c r="BK82" s="568">
        <f t="shared" si="210"/>
        <v>177943</v>
      </c>
      <c r="BL82" s="549">
        <f>SUMIF(โรคราสนิม!$C$5:$C$64,ทดสอบ!$E82,โรคราสนิม!$G$5:$G$64)</f>
        <v>0</v>
      </c>
      <c r="BM82" s="549">
        <f>SUMIF(หนอนกาแฟสีแดง!$C$5:$C$64,ทดสอบ!$E82,หนอนกาแฟสีแดง!$G$5:$G$64)</f>
        <v>0</v>
      </c>
      <c r="BN82" s="549">
        <v>0</v>
      </c>
      <c r="BO82" s="549">
        <f ca="1">SUMIF(หนอนเจาะกิ่งลำต้น!$C$5:$C536,ทดสอบ!$E82,หนอนเจาะกิ่งลำต้น!$G$5:$G$64)</f>
        <v>0</v>
      </c>
      <c r="BP82" s="551">
        <f>SUMIF(มอดเจาะเมล็ดกาแฟ!$C$5:$C$64,ทดสอบ!$E82,มอดเจาะเมล็ดกาแฟ!$G$5:$G$64)</f>
        <v>0</v>
      </c>
      <c r="BQ82" s="549">
        <f>SUMIF('ด้วงหนวดยาว (กาแฟ)'!$C$5:$C$64,ทดสอบ!$E82,'ด้วงหนวดยาว (กาแฟ)'!$G$5:$G$64)</f>
        <v>0</v>
      </c>
      <c r="BR82" s="549">
        <f>SUMIF(มอดเจาะผลกาแฟ!$C$5:$C$64,ทดสอบ!$E82,มอดเจาะผลกาแฟ!$G$5:$G$64)</f>
        <v>0</v>
      </c>
      <c r="BS82" s="570">
        <f t="shared" ca="1" si="211"/>
        <v>0</v>
      </c>
      <c r="BT82" s="549">
        <f>SUMIF(เพลี้ยแป้งมัน!$B$5:$B$59,ทดสอบ!$E82,เพลี้ยแป้งมัน!$H$5:$H$59)</f>
        <v>0</v>
      </c>
      <c r="BU82" s="551">
        <f>SUMIF('โรคใบไหม้ (มัน)'!$B$5:$B$58,ทดสอบ!$E82,'โรคใบไหม้ (มัน)'!$H$5:$H$58)</f>
        <v>0</v>
      </c>
      <c r="BV82" s="549">
        <f>SUMIF(ไรแดง!$B$5:$B$59,ทดสอบ!$E82,ไรแดง!$H$5:$H$59)</f>
        <v>0</v>
      </c>
      <c r="BW82" s="549"/>
      <c r="BX82" s="549"/>
      <c r="BY82" s="549"/>
      <c r="BZ82" s="549"/>
      <c r="CA82" s="549"/>
      <c r="CB82" s="549">
        <f>SUMIF(โรคโคนเน่าหัวเน่า!$B$5:$B$59,ทดสอบ!$E82,โรคโคนเน่าหัวเน่า!$H$5:$H$59)</f>
        <v>0</v>
      </c>
      <c r="CC82" s="549"/>
      <c r="CD82" s="549">
        <f>SUMIF(โรคพุ่มแจ้!$B$5:$B$58,ทดสอบ!$E82,โรคพุ่มแจ้!$H$5:$H$58)</f>
        <v>0</v>
      </c>
      <c r="CE82" s="549">
        <f>SUMIF(โรคใบด่างมันสำปะหลัง!$B$5:$B$59,ทดสอบ!$E82,โรคใบด่างมันสำปะหลัง!$H$5:$H$59)</f>
        <v>0</v>
      </c>
      <c r="CF82" s="563">
        <f t="shared" si="212"/>
        <v>0</v>
      </c>
      <c r="CG82" s="549">
        <f>SUMIF(หนอนกออ้อย!$B$5:$B$48,ทดสอบ!$E82,หนอนกออ้อย!$G$5:$G$48)</f>
        <v>0</v>
      </c>
      <c r="CH82" s="549">
        <f>SUMIF('ด้วงหนวดยาว อ้อย'!$B$5:$B$48,ทดสอบ!$E82,'ด้วงหนวดยาว อ้อย'!$G$5:$G$48)</f>
        <v>0</v>
      </c>
      <c r="CI82" s="549"/>
      <c r="CJ82" s="549"/>
      <c r="CK82" s="549"/>
      <c r="CL82" s="549"/>
      <c r="CM82" s="549"/>
      <c r="CN82" s="549"/>
      <c r="CO82" s="549"/>
      <c r="CP82" s="549"/>
      <c r="CQ82" s="549"/>
      <c r="CR82" s="549"/>
      <c r="CS82" s="549">
        <f>SUMIF('โรคแส้ดำ อ้อย '!$B$5:$B$48,ทดสอบ!$E82,'โรคแส้ดำ อ้อย '!$G$5:$G$48)</f>
        <v>0</v>
      </c>
      <c r="CT82" s="549">
        <f>SUMIF('โรคใบขาว อ้อย'!$B$5:$B$48,ทดสอบ!$E82,'โรคใบขาว อ้อย'!$G$5:$G$48)</f>
        <v>0</v>
      </c>
      <c r="CU82" s="549"/>
      <c r="CV82" s="565">
        <f t="shared" si="213"/>
        <v>0</v>
      </c>
      <c r="CW82" s="549"/>
      <c r="CX82" s="549">
        <f>SUMIF('หนอนกระทู้ข้าวโพดลายจุด (FAW)'!$B$5:$B$54,ทดสอบ!$E82,'หนอนกระทู้ข้าวโพดลายจุด (FAW)'!$F$5:$F$54)</f>
        <v>0</v>
      </c>
      <c r="CY82" s="549">
        <f>SUMIF(โรคฝักเน่า!$C$5:$C$57,ทดสอบ!$E82,โรคฝักเน่า!$G$5:$G$57)</f>
        <v>0</v>
      </c>
      <c r="CZ82" s="549"/>
      <c r="DA82" s="549"/>
      <c r="DB82" s="549"/>
      <c r="DC82" s="549"/>
      <c r="DD82" s="549"/>
      <c r="DE82" s="549"/>
      <c r="DF82" s="572">
        <f t="shared" si="214"/>
        <v>0</v>
      </c>
      <c r="DG82" s="549">
        <f>SUMIF(โรคเหี่ยว!$B$5:$B$65,ทดสอบ!$E82,โรคเหี่ยว!$E$5:$E$65)</f>
        <v>0</v>
      </c>
      <c r="DH82" s="549"/>
      <c r="DI82" s="549"/>
      <c r="DJ82" s="549"/>
      <c r="DK82" s="549"/>
      <c r="DL82" s="574">
        <f t="shared" si="215"/>
        <v>0</v>
      </c>
      <c r="DM82" s="549"/>
      <c r="DN82" s="549"/>
      <c r="DO82" s="549"/>
      <c r="DP82" s="549"/>
      <c r="DQ82" s="549"/>
      <c r="DR82" s="550">
        <f t="shared" si="216"/>
        <v>0</v>
      </c>
      <c r="DS82" s="549"/>
      <c r="DT82" s="549"/>
      <c r="DU82" s="549">
        <f>SUMIF('เพลี้ยไฟ ทุเรียน'!$B$5:$B$81,ทดสอบ!$E82,'เพลี้ยไฟ ทุเรียน'!$F$5:$F$81)</f>
        <v>0</v>
      </c>
      <c r="DV82" s="549">
        <f>SUMIF('เพลี้ยแป้ง ทุเรียน'!$B$5:$B$81,ทดสอบ!$E82,'เพลี้ยแป้ง ทุเรียน'!$F$5:$F$81)</f>
        <v>0</v>
      </c>
      <c r="DW82" s="549">
        <f>SUMIF(เพลี้ยไก่แจ้ทุเรียน!$B$5:$B$81,ทดสอบ!$E82,เพลี้ยไก่แจ้ทุเรียน!$F$5:$F$81)</f>
        <v>8</v>
      </c>
      <c r="DX82" s="549">
        <f>SUMIF(เพลี้ยหอยเกล็ด!$B$5:$B$81,ทดสอบ!$E82,เพลี้ยหอยเกล็ด!$F$5:$F$81)</f>
        <v>2</v>
      </c>
      <c r="DY82" s="549">
        <f>SUMIF(เพลี้ยจั๊กจั่นฝอย!$B$5:$B$81,ทดสอบ!$E82,เพลี้ยจั๊กจั่นฝอย!$F$5:$F$81)</f>
        <v>0.3</v>
      </c>
      <c r="DZ82" s="549">
        <f>SUMIF(หนอนเจาะเมล็ดทุเรียน!$B$5:$B$81,ทดสอบ!$E82,หนอนเจาะเมล็ดทุเรียน!$F$5:$F$81)</f>
        <v>24.25</v>
      </c>
      <c r="EA82" s="549">
        <f>SUMIF(ไรแดงทุเรียน!$B$5:$B$81,ทดสอบ!$E82,ไรแดงทุเรียน!$F$5:$F$81)</f>
        <v>0.5</v>
      </c>
      <c r="EB82" s="549"/>
      <c r="EC82" s="549">
        <f>SUMIF(โรครากเน่าโคนเน่า!$B$5:$B$81,ทดสอบ!$E82,โรครากเน่าโคนเน่า!$F$5:$F$81)</f>
        <v>17.100000000000001</v>
      </c>
      <c r="ED82" s="549">
        <f>SUMIF('โรคราดำ ทุเรียน'!$B$5:$B$81,ทดสอบ!$E82,'โรคราดำ ทุเรียน'!$F$5:$F$81)</f>
        <v>0</v>
      </c>
      <c r="EE82" s="549"/>
      <c r="EF82" s="549">
        <f>SUMIF(โรคผลเน่า!$B$6:$B$82,ทดสอบ!$E82,โรคผลเน่า!$F$6:$F$82)</f>
        <v>0</v>
      </c>
      <c r="EG82" s="549">
        <f>SUMIF(โรคราสีชมพู!$B$5:$B$81,ทดสอบ!$E82,โรคราสีชมพู!$F$5:$F$81)</f>
        <v>0</v>
      </c>
      <c r="EH82" s="549">
        <f>SUMIF(โรคใบติดหรือใบไหม้!$B$5:$B$81,ทดสอบ!$E82,โรคใบติดหรือใบไหม้!$F$5:$F$81)</f>
        <v>16.5</v>
      </c>
      <c r="EI82" s="549"/>
      <c r="EJ82" s="549">
        <f>SUMIF('โรคใบจุดสาหร่าย (durian)'!$B$5:$B$81,ทดสอบ!$E82,'โรคใบจุดสาหร่าย (durian)'!$F$5:$F$81)</f>
        <v>0</v>
      </c>
      <c r="EK82" s="549">
        <f>SUMIF(มอดเจาะลำต้นทุเรียน!$B$5:$B$81,ทดสอบ!$E82,มอดเจาะลำต้นทุเรียน!$F$5:$F$81)</f>
        <v>0</v>
      </c>
      <c r="EL82" s="549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549">
        <f>SUMIF(หนอนกินใบทุเรียน!$B$5:$B$81,ทดสอบ!$E82,หนอนกินใบทุเรียน!$F$5:$F$81)</f>
        <v>0</v>
      </c>
      <c r="EN82" s="549">
        <f>SUMIF(โรคกิ่งแห้งทุเรียน!$B$5:$B$81,ทดสอบ!$E82,โรคกิ่งแห้งทุเรียน!$F$5:$F$81)</f>
        <v>0</v>
      </c>
      <c r="EO82" s="551">
        <f>SUMIF(โรคแอนแทรกโนสทุเรียน!$B$5:$B$81,ทดสอบ!$E82,โรคแอนแทรกโนสทุเรียน!$F$5:$F$81)</f>
        <v>0</v>
      </c>
      <c r="EP82" s="549">
        <f>SUMIF(หนอนเจาะผล!$B$5:$B$81,ทดสอบ!$E82,หนอนเจาะผล!$F$5:$F$81)</f>
        <v>0</v>
      </c>
      <c r="EQ82" s="563">
        <f t="shared" ca="1" si="217"/>
        <v>68.650000000000006</v>
      </c>
      <c r="ER82" s="549"/>
      <c r="ES82" s="549">
        <f>SUMIF('เพลี้ยไฟ (เงาะ)'!$B$5:$B$76,ทดสอบ!$E82,'เพลี้ยไฟ (เงาะ)'!$F$5:$F$76)</f>
        <v>0</v>
      </c>
      <c r="ET82" s="517">
        <f>SUMIF('เพลี้ยแป้ง (เงาะ)'!$B$5:$B$75,ทดสอบ!$E82,'เพลี้ยแป้ง (เงาะ)'!$F$5:$F$75)</f>
        <v>0</v>
      </c>
      <c r="EU82" s="549">
        <f>SUMIF(หนอนคืบกินใบ!$B$5:$B$75,ทดสอบ!$E82,หนอนคืบกินใบ!$F$5:$F$75)</f>
        <v>0</v>
      </c>
      <c r="EV82" s="549">
        <f>SUMIF('โรคราแป้ง (เงาะ)'!$B$5:$B$75,ทดสอบ!$E82,'โรคราแป้ง (เงาะ)'!$F$5:$F$75)</f>
        <v>0</v>
      </c>
      <c r="EW82" s="549"/>
      <c r="EX82" s="549">
        <f>SUMIF('โรคขอบใบแห้ง (เงาะ)'!$B$5:$B$76,ทดสอบ!$E82,'โรคขอบใบแห้ง (เงาะ)'!$F$5:$F$76)</f>
        <v>0</v>
      </c>
      <c r="EY82" s="549">
        <f>SUMIF(หนอนกินช่อดอก!$B$5:$B$76,ทดสอบ!$E82,หนอนกินช่อดอก!$F$5:$F$76)</f>
        <v>0</v>
      </c>
      <c r="EZ82" s="549">
        <f>SUMIF('โรคใบจุดสาหร่าย(เงาะ)'!$B$5:$B$75,ทดสอบ!$E82,'โรคใบจุดสาหร่าย(เงาะ)'!$F$5:$F$75)</f>
        <v>5</v>
      </c>
      <c r="FA82" s="567">
        <f t="shared" si="218"/>
        <v>5</v>
      </c>
      <c r="FB82" s="549">
        <f>SUMIF('เพลี้ยไฟ (mangosteen)'!$B$5:$B$69,ทดสอบ!$E82,'เพลี้ยไฟ (mangosteen)'!$F$5:$F$69)</f>
        <v>0</v>
      </c>
      <c r="FC82" s="549">
        <f>SUMIF(หนอนชอนใบ!$B$5:$B$69,ทดสอบ!$E82,หนอนชอนใบ!$F$5:$F$69)</f>
        <v>0</v>
      </c>
      <c r="FD82" s="549">
        <f>SUMIF(หนอนกินใบ!$B$5:$B$69,ทดสอบ!$E82,หนอนกินใบ!$F$5:$F$69)</f>
        <v>0</v>
      </c>
      <c r="FE82" s="549">
        <f>SUMIF('ไรแดง(มังคุด)'!$B$5:$B$76,ทดสอบ!$E82,'ไรแดง(มังคุด)'!$F$5:$F$76)</f>
        <v>0</v>
      </c>
      <c r="FF82" s="549">
        <f>SUMIF(โรคแอนแทรคโนส!$B$5:$B$76,ทดสอบ!$E82,โรคแอนแทรคโนส!$F$5:$F$76)</f>
        <v>0</v>
      </c>
      <c r="FG82" s="549">
        <f>SUMIF('โรคใบจุดสาหร่าย (mangosteen)'!$B$5:$B$69,ทดสอบ!$E82,'โรคใบจุดสาหร่าย (mangosteen)'!$F$5:$F$69)</f>
        <v>4</v>
      </c>
      <c r="FH82" s="549">
        <f>SUMIF(โรคใบแห้งและขอบใบแห้ง!$B$5:$B$76,ทดสอบ!$E82,โรคใบแห้งและขอบใบแห้ง!$F$5:$F$76)</f>
        <v>0</v>
      </c>
      <c r="FI82" s="549">
        <f>SUMIF(เพลี้ยแป้ง!$B$5:$B$76,ทดสอบ!$E82,เพลี้ยแป้ง!$F$5:$F$76)</f>
        <v>0</v>
      </c>
      <c r="FJ82" s="549">
        <f>SUMIF('โรคใบจุด (mangosteen)'!$B$5:$B$69,ทดสอบ!$E82,'โรคใบจุด (mangosteen)'!$F$5:$F$69)</f>
        <v>0</v>
      </c>
      <c r="FK82" s="576">
        <f t="shared" si="219"/>
        <v>4</v>
      </c>
      <c r="FL82" s="549">
        <f>SUMIF(โรคพุ่มไม้กวาด!$B$5:$B$79,ทดสอบ!$E82,โรคพุ่มไม้กวาด!$F$5:$F$79)</f>
        <v>0</v>
      </c>
      <c r="FM82" s="549">
        <f>SUMIF('เพลี้ยแป้ง (ลำไย)'!$B$5:$B$76,ทดสอบ!$E82,'เพลี้ยแป้ง (ลำไย)'!$F$5:$F$76)</f>
        <v>0</v>
      </c>
      <c r="FN82" s="549">
        <f>SUMIF('โรคราดำ (ลำไย)'!$B$5:$B$79,ทดสอบ!$E82,'โรคราดำ (ลำไย)'!$F$5:$F$79)</f>
        <v>0</v>
      </c>
      <c r="FO82" s="549">
        <f>SUMIF('หนอนคืบกินใบ (ลำไย)'!$B$5:$B$76,ทดสอบ!$E82,'หนอนคืบกินใบ (ลำไย)'!$F$5:$F$76)</f>
        <v>0</v>
      </c>
      <c r="FP82" s="549">
        <f>SUMIF(ไรกำมะหยี่!$B$5:$B$79,ทดสอบ!$E82,ไรกำมะหยี่!$F$5:$F$79)</f>
        <v>0</v>
      </c>
      <c r="FQ82" s="549">
        <f>SUMIF(หนอนม้วนใบ!$B$5:$B$79,ทดสอบ!$E82,หนอนม้วนใบ!$F$5:$F$79)</f>
        <v>0</v>
      </c>
      <c r="FR82" s="549">
        <f>SUMIF(หนอนเจาะกิ่งและลำต้น!$B$5:$B$80,ทดสอบ!$E82,หนอนเจาะกิ่งและลำต้น!$F$5:$F$80)</f>
        <v>0</v>
      </c>
      <c r="FS82" s="549">
        <f>SUMIF(เพลี้ยไฟลำไย!$B$5:$B$76,ทดสอบ!$E82,เพลี้ยไฟลำไย!$F$5:$F$76)</f>
        <v>0</v>
      </c>
      <c r="FT82" s="549">
        <f>SUMIF(หนอนกินดอกลำไย!$B$5:$B$76,ทดสอบ!$E82,หนอนกินดอกลำไย!$F$5:$F$76)</f>
        <v>0</v>
      </c>
      <c r="FU82" s="549">
        <f>SUMIF(มวนลำไย!$B$5:$B$79,ทดสอบ!$E82,มวนลำไย!$F$5:$F$79)</f>
        <v>0</v>
      </c>
      <c r="FV82" s="578">
        <f t="shared" si="220"/>
        <v>0</v>
      </c>
      <c r="FW82" s="550">
        <f t="shared" ca="1" si="221"/>
        <v>178025.65</v>
      </c>
      <c r="FX82" s="353">
        <f t="shared" ca="1" si="192"/>
        <v>178025.65</v>
      </c>
      <c r="FY82" s="319">
        <f t="shared" ca="1" si="191"/>
        <v>0</v>
      </c>
    </row>
    <row r="83" spans="1:181" s="110" customFormat="1" x14ac:dyDescent="0.55000000000000004">
      <c r="A83" s="303">
        <v>0</v>
      </c>
      <c r="B83" s="303">
        <f t="shared" ca="1" si="207"/>
        <v>1</v>
      </c>
      <c r="C83" s="303">
        <f ca="1">IF(B83=1,SUBTOTAL(2,$B$78:B83),"")</f>
        <v>6</v>
      </c>
      <c r="D83" s="279">
        <f t="shared" ca="1" si="147"/>
        <v>6</v>
      </c>
      <c r="E83" s="280" t="s">
        <v>188</v>
      </c>
      <c r="F83" s="295"/>
      <c r="G83" s="295"/>
      <c r="H83" s="295"/>
      <c r="I83" s="295"/>
      <c r="J83" s="291"/>
      <c r="K83" s="549">
        <f>SUMIF(หนอนห่อใบข้าว!$B$5:$B$76,ทดสอบ!$E83,หนอนห่อใบข้าว!$G$5:$G$76)</f>
        <v>0</v>
      </c>
      <c r="L83" s="549">
        <f>SUMIF(เพลี้ยกระโดดหลังขาว!$B$5:$B$76,ทดสอบ!$E83,เพลี้ยกระโดดหลังขาว!$G$5:$G$76)</f>
        <v>0</v>
      </c>
      <c r="M83" s="549">
        <f>SUMIF(โรคไหม้ข้าว!$B$5:$B$76,ทดสอบ!$E83,โรคไหม้ข้าว!$G$5:$G$76)</f>
        <v>0</v>
      </c>
      <c r="N83" s="549">
        <f>SUMIF(แมลงหวี่ขาว!$B$5:$B$76,ทดสอบ!$E83,แมลงหวี่ขาว!$G$5:$G$76)</f>
        <v>0</v>
      </c>
      <c r="O83" s="549">
        <f>SUMIF(เพลี้ยกระโดดสีน้ำตาล!$B$5:$B$77,ทดสอบ!$E83,เพลี้ยกระโดดสีน้ำตาล!$G$5:$G$77)</f>
        <v>0</v>
      </c>
      <c r="P83" s="549">
        <f>SUMIF(แมลงสิง!$B$5:$B$81,ทดสอบ!$E83,แมลงสิง!$G$5:$G$81)</f>
        <v>0</v>
      </c>
      <c r="Q83" s="549">
        <f>SUMIF(เพลี้ยไฟ!$B$5:$B$76,ทดสอบ!$E83,เพลี้ยไฟ!$G$5:$G$76)</f>
        <v>0</v>
      </c>
      <c r="R83" s="549">
        <f>SUMIF(แมลงดำหนาม1!$B$5:$B$81,ทดสอบ!$E83,แมลงดำหนาม1!$G$5:$G$81)</f>
        <v>0</v>
      </c>
      <c r="S83" s="549">
        <f>SUMIF(โรคขอบใบแห้ง!$B$5:$B$78,ทดสอบ!$E83,โรคขอบใบแห้ง!$G$5:$G$78)</f>
        <v>0</v>
      </c>
      <c r="T83" s="549">
        <f>SUMIF(โรคกาบใบแห้ง!$B$5:$B$81,ทดสอบ!$E83,โรคกาบใบแห้ง!$G$5:$G$81)</f>
        <v>0</v>
      </c>
      <c r="U83" s="549">
        <f>SUMIF(โรคใบจุดสีน้ำตาล!$B$5:$B$77,ทดสอบ!$E83,โรคใบจุดสีน้ำตาล!$G$5:$G$77)</f>
        <v>0</v>
      </c>
      <c r="V83" s="549">
        <f>SUMIF(หนอนกระทู้กล้า!$B$5:$B$76,ทดสอบ!$E83,หนอนกระทู้กล้า!$G$5:$G$76)</f>
        <v>0</v>
      </c>
      <c r="W83" s="549">
        <f>SUMIF(โรคใบขีดโปร่งแสง!$B$5:$B$81,ทดสอบ!$E83,โรคใบขีดโปร่งแสง!$G$5:$G$81)</f>
        <v>0</v>
      </c>
      <c r="X83" s="549">
        <f>SUMIF(โรคใบขีดสีน้ำตาล!$B$5:$B$77,ทดสอบ!$E83,โรคใบขีดสีน้ำตาล!$G$5:$G$77)</f>
        <v>0</v>
      </c>
      <c r="Y83" s="549">
        <f>SUMIF(หนอนกัดใบข้าว!$B$5:$B$81,ทดสอบ!$E83,หนอนกัดใบข้าว!$G$5:$G$81)</f>
        <v>0</v>
      </c>
      <c r="Z83" s="549">
        <f>SUMIF(แมลงหล่า!$B$5:$B$81,ทดสอบ!$E83,แมลงหล่า!$G$5:$G$81)</f>
        <v>0</v>
      </c>
      <c r="AA83" s="549">
        <f>SUMIF(แมลงบั่ว!$B$5:$B$77,ทดสอบ!$E83,แมลงบั่ว!$G$5:$G$77)</f>
        <v>0</v>
      </c>
      <c r="AB83" s="549">
        <f>SUMIF(โรคเมล็ดด่าง!$B$5:$B$81,ทดสอบ!$E83,โรคเมล็ดด่าง!$G$5:$G$81)</f>
        <v>0</v>
      </c>
      <c r="AC83" s="549">
        <f>SUMIF(ด้วงดำ!$B$5:$B$81,ทดสอบ!$E83,ด้วงดำ!$G$5:$G$81)</f>
        <v>0</v>
      </c>
      <c r="AD83" s="549">
        <f>SUMIF(ตั๊กแตนหนวดสั้น!$B$5:$B$81,ทดสอบ!$E83,ตั๊กแตนหนวดสั้น!$G$5:$G$81)</f>
        <v>0</v>
      </c>
      <c r="AE83" s="549">
        <f>SUMIF(หนอนกอข้าว!$B$5:$B$77,ทดสอบ!$E83,หนอนกอข้าว!$G$5:$G$77)</f>
        <v>0</v>
      </c>
      <c r="AF83" s="549">
        <f>SUMIF(หนอนกระทู้ข้าว!$B$5:$B$81,ทดสอบ!$E83,หนอนกระทู้ข้าว!$G$5:$G$81)</f>
        <v>0</v>
      </c>
      <c r="AG83" s="549">
        <f>SUMIF(โรคกาบใบเน่า!$B$5:$B$81,ทดสอบ!$E83,โรคกาบใบเน่า!$G$5:$G$81)</f>
        <v>0</v>
      </c>
      <c r="AH83" s="549">
        <f>SUMIF(เพลี้ยจั๊กจั่นสีเขียว!$B$5:$B$80,ทดสอบ!$E83,เพลี้ยจั๊กจั่นสีเขียว!$G$5:$G$80)</f>
        <v>0</v>
      </c>
      <c r="AI83" s="549">
        <f>SUMIF(หอยเชอรี่!$B$5:$B$81,ทดสอบ!$E83,หอยเชอรี่!$G$5:$G$81)</f>
        <v>0</v>
      </c>
      <c r="AJ83" s="549">
        <f>SUMIF(โรคใบสีส้ม!$B$5:$B$77,ทดสอบ!$E83,โรคใบสีส้ม!$G$5:$G$77)</f>
        <v>0</v>
      </c>
      <c r="AK83" s="563">
        <f t="shared" si="208"/>
        <v>0</v>
      </c>
      <c r="AL83" s="549">
        <f>SUMIF(หนอนหัวดำ!$B$6:$B$75,ทดสอบ!$E83,หนอนหัวดำ!$M$6:$M$75)</f>
        <v>144.35</v>
      </c>
      <c r="AM83" s="517">
        <f>SUMIF(แมลงดำหนาม!$B$6:$B$75,ทดสอบ!$E83,แมลงดำหนาม!$M$6:$M$75)</f>
        <v>0</v>
      </c>
      <c r="AN83" s="549">
        <f>SUMIF('ด้วงแรด มะพร้าว'!$B$6:$B$75,ทดสอบ!$E83,'ด้วงแรด มะพร้าว'!$I$6:$I$75)</f>
        <v>0.25</v>
      </c>
      <c r="AO83" s="549">
        <f>SUMIF(ด้วงงวง!$B$6:$B$75,ทดสอบ!$E83,ด้วงงวง!$I$6:$I$75)</f>
        <v>0</v>
      </c>
      <c r="AP83" s="549">
        <f>SUMIF(ไรสี่ขามะพร้าว!$B$6:$B$75,ทดสอบ!$E83,ไรสี่ขามะพร้าว!$I$6:$I$75)</f>
        <v>0</v>
      </c>
      <c r="AQ83" s="549">
        <f>SUMIF(หนอนพาราซา!$C$6:$C$67,ทดสอบ!$E83,หนอนพาราซา!$J$6:$J$67)</f>
        <v>0</v>
      </c>
      <c r="AR83" s="549">
        <f>SUMIF(หนอนกินใบมะพร้าว!$C$6:$C$67,ทดสอบ!$E83,หนอนกินใบมะพร้าว!$J$6:$J$67)</f>
        <v>0</v>
      </c>
      <c r="AS83" s="565">
        <f t="shared" si="86"/>
        <v>144.6</v>
      </c>
      <c r="AT83" s="549">
        <f>SUMIF('ด้วงแรด ปาล์ม'!$B$5:$B$73,ทดสอบ!$E83,'ด้วงแรด ปาล์ม'!$F$5:$F$73)</f>
        <v>0</v>
      </c>
      <c r="AU83" s="549">
        <f>SUMIF(หนอนปลอกเล็ก!$B$5:$B$73,ทดสอบ!$E83,หนอนปลอกเล็ก!$F$5:$F$73)</f>
        <v>0</v>
      </c>
      <c r="AV83" s="549">
        <f>SUMIF(ด้วงกุหลาบ!$B$5:$B$73,ทดสอบ!$E83,ด้วงกุหลาบ!$F$5:$F$73)</f>
        <v>0</v>
      </c>
      <c r="AW83" s="549">
        <f>SUMIF(โรคทะลายเน่า!$B$5:$B$73,ทดสอบ!$E83,โรคทะลายเน่า!$F$5:$F$73)</f>
        <v>0</v>
      </c>
      <c r="AX83" s="549">
        <f>SUMIF(โรคลำต้นเน่า!$B$5:$B$73,ทดสอบ!$E83,โรคลำต้นเน่า!$F$5:$F$73)</f>
        <v>0</v>
      </c>
      <c r="AY83" s="549">
        <f>SUMIF('โรคใบจุด ปาล์ม'!$B$5:$B$73,ทดสอบ!$E83,'โรคใบจุด ปาล์ม'!$F$5:$F$73)</f>
        <v>0</v>
      </c>
      <c r="AZ83" s="549">
        <f>SUMIF(โรคก้านทางใบเน่า!$C$5:$C$71,ทดสอบ!$E83,โรคก้านทางใบเน่า!$G$5:$G$71)</f>
        <v>0</v>
      </c>
      <c r="BA83" s="549">
        <f>SUMIF(หนอนหน้าแมว!$B$5:$B$73,ทดสอบ!$E83,หนอนหน้าแมว!$F$5:$F$73)</f>
        <v>0</v>
      </c>
      <c r="BB83" s="551">
        <f>SUMIF('หนอนหัวดำ ปาล์ม'!$B$5:$B$73,ทดสอบ!$E83,'หนอนหัวดำ ปาล์ม'!$F$5:$F$73)</f>
        <v>0</v>
      </c>
      <c r="BC83" s="549">
        <f>SUMIF('โรคใบจุดสาหร่าย ปาล์ม'!$B$5:$B$73,ทดสอบ!$E83,'โรคใบจุดสาหร่าย ปาล์ม'!$F$5:$F$73)</f>
        <v>0</v>
      </c>
      <c r="BD83" s="567">
        <f t="shared" si="209"/>
        <v>0</v>
      </c>
      <c r="BE83" s="549">
        <f>SUMIF(โรครากขาว!$B$5:$B$72,ทดสอบ!$E83,โรครากขาว!$F$5:$F$72)</f>
        <v>0</v>
      </c>
      <c r="BF83" s="549">
        <f>SUMIF(โรคใบร่วงยางพาราชนิดใหม่!$B$5:$B$72,ทดสอบ!$E83,โรคใบร่วงยางพาราชนิดใหม่!$F$5:$F$72)</f>
        <v>9194</v>
      </c>
      <c r="BG83" s="549">
        <f>SUMIF(โรคใบร่วงยางพารา!$B$5:$B$72,ทดสอบ!$E83,โรคใบร่วงยางพารา!$F$5:$F$72)</f>
        <v>588</v>
      </c>
      <c r="BH83" s="549">
        <f>SUMIF(โรคราแป้งยางพารา!$B$5:$B$72,ทดสอบ!$E83,โรคราแป้งยางพารา!$F$5:$F$72)</f>
        <v>750</v>
      </c>
      <c r="BI83" s="551">
        <f>SUMIF(โรคเส้นดำยางพารา!$B$5:$B$72,ทดสอบ!$E83,โรคเส้นดำยางพารา!$F$5:$F$72)</f>
        <v>0</v>
      </c>
      <c r="BJ83" s="549">
        <f>SUMIF(โรคหน้ายางแห้ง!$B$5:$B$72,ทดสอบ!$E83,โรคหน้ายางแห้ง!$F$5:$F$72)</f>
        <v>0</v>
      </c>
      <c r="BK83" s="568">
        <f t="shared" si="210"/>
        <v>10532</v>
      </c>
      <c r="BL83" s="549">
        <f>SUMIF(โรคราสนิม!$C$5:$C$64,ทดสอบ!$E83,โรคราสนิม!$G$5:$G$64)</f>
        <v>0</v>
      </c>
      <c r="BM83" s="549">
        <f>SUMIF(หนอนกาแฟสีแดง!$C$5:$C$64,ทดสอบ!$E83,หนอนกาแฟสีแดง!$G$5:$G$64)</f>
        <v>0</v>
      </c>
      <c r="BN83" s="549">
        <v>0</v>
      </c>
      <c r="BO83" s="549">
        <f ca="1">SUMIF(หนอนเจาะกิ่งลำต้น!$C$5:$C537,ทดสอบ!$E83,หนอนเจาะกิ่งลำต้น!$G$5:$G$64)</f>
        <v>0</v>
      </c>
      <c r="BP83" s="551">
        <f>SUMIF(มอดเจาะเมล็ดกาแฟ!$C$5:$C$64,ทดสอบ!$E83,มอดเจาะเมล็ดกาแฟ!$G$5:$G$64)</f>
        <v>0</v>
      </c>
      <c r="BQ83" s="549">
        <f>SUMIF('ด้วงหนวดยาว (กาแฟ)'!$C$5:$C$64,ทดสอบ!$E83,'ด้วงหนวดยาว (กาแฟ)'!$G$5:$G$64)</f>
        <v>0</v>
      </c>
      <c r="BR83" s="549">
        <f>SUMIF(มอดเจาะผลกาแฟ!$C$5:$C$64,ทดสอบ!$E83,มอดเจาะผลกาแฟ!$G$5:$G$64)</f>
        <v>0</v>
      </c>
      <c r="BS83" s="570">
        <f t="shared" ca="1" si="211"/>
        <v>0</v>
      </c>
      <c r="BT83" s="549">
        <f>SUMIF(เพลี้ยแป้งมัน!$B$5:$B$59,ทดสอบ!$E83,เพลี้ยแป้งมัน!$H$5:$H$59)</f>
        <v>0</v>
      </c>
      <c r="BU83" s="551">
        <f>SUMIF('โรคใบไหม้ (มัน)'!$B$5:$B$58,ทดสอบ!$E83,'โรคใบไหม้ (มัน)'!$H$5:$H$58)</f>
        <v>0</v>
      </c>
      <c r="BV83" s="549">
        <f>SUMIF(ไรแดง!$B$5:$B$59,ทดสอบ!$E83,ไรแดง!$H$5:$H$59)</f>
        <v>0</v>
      </c>
      <c r="BW83" s="549"/>
      <c r="BX83" s="549"/>
      <c r="BY83" s="549"/>
      <c r="BZ83" s="549"/>
      <c r="CA83" s="549"/>
      <c r="CB83" s="549">
        <f>SUMIF(โรคโคนเน่าหัวเน่า!$B$5:$B$59,ทดสอบ!$E83,โรคโคนเน่าหัวเน่า!$H$5:$H$59)</f>
        <v>0</v>
      </c>
      <c r="CC83" s="549"/>
      <c r="CD83" s="549">
        <f>SUMIF(โรคพุ่มแจ้!$B$5:$B$58,ทดสอบ!$E83,โรคพุ่มแจ้!$H$5:$H$58)</f>
        <v>0</v>
      </c>
      <c r="CE83" s="549">
        <f>SUMIF(โรคใบด่างมันสำปะหลัง!$B$5:$B$59,ทดสอบ!$E83,โรคใบด่างมันสำปะหลัง!$H$5:$H$59)</f>
        <v>0</v>
      </c>
      <c r="CF83" s="563">
        <f t="shared" si="212"/>
        <v>0</v>
      </c>
      <c r="CG83" s="549">
        <f>SUMIF(หนอนกออ้อย!$B$5:$B$48,ทดสอบ!$E83,หนอนกออ้อย!$G$5:$G$48)</f>
        <v>0</v>
      </c>
      <c r="CH83" s="549">
        <f>SUMIF('ด้วงหนวดยาว อ้อย'!$B$5:$B$48,ทดสอบ!$E83,'ด้วงหนวดยาว อ้อย'!$G$5:$G$48)</f>
        <v>0</v>
      </c>
      <c r="CI83" s="549"/>
      <c r="CJ83" s="549"/>
      <c r="CK83" s="549"/>
      <c r="CL83" s="549"/>
      <c r="CM83" s="549"/>
      <c r="CN83" s="549"/>
      <c r="CO83" s="549"/>
      <c r="CP83" s="549"/>
      <c r="CQ83" s="549"/>
      <c r="CR83" s="549"/>
      <c r="CS83" s="549">
        <f>SUMIF('โรคแส้ดำ อ้อย '!$B$5:$B$48,ทดสอบ!$E83,'โรคแส้ดำ อ้อย '!$G$5:$G$48)</f>
        <v>0</v>
      </c>
      <c r="CT83" s="549">
        <f>SUMIF('โรคใบขาว อ้อย'!$B$5:$B$48,ทดสอบ!$E83,'โรคใบขาว อ้อย'!$G$5:$G$48)</f>
        <v>0</v>
      </c>
      <c r="CU83" s="549"/>
      <c r="CV83" s="565">
        <f t="shared" si="213"/>
        <v>0</v>
      </c>
      <c r="CW83" s="549"/>
      <c r="CX83" s="549">
        <f>SUMIF('หนอนกระทู้ข้าวโพดลายจุด (FAW)'!$B$5:$B$54,ทดสอบ!$E83,'หนอนกระทู้ข้าวโพดลายจุด (FAW)'!$F$5:$F$54)</f>
        <v>0</v>
      </c>
      <c r="CY83" s="549">
        <f>SUMIF(โรคฝักเน่า!$C$5:$C$57,ทดสอบ!$E83,โรคฝักเน่า!$G$5:$G$57)</f>
        <v>0</v>
      </c>
      <c r="CZ83" s="549"/>
      <c r="DA83" s="549"/>
      <c r="DB83" s="549"/>
      <c r="DC83" s="549"/>
      <c r="DD83" s="549"/>
      <c r="DE83" s="549"/>
      <c r="DF83" s="572">
        <f t="shared" si="214"/>
        <v>0</v>
      </c>
      <c r="DG83" s="549">
        <f>SUMIF(โรคเหี่ยว!$B$5:$B$65,ทดสอบ!$E83,โรคเหี่ยว!$E$5:$E$65)</f>
        <v>0</v>
      </c>
      <c r="DH83" s="549"/>
      <c r="DI83" s="549"/>
      <c r="DJ83" s="549"/>
      <c r="DK83" s="549"/>
      <c r="DL83" s="574">
        <f t="shared" si="215"/>
        <v>0</v>
      </c>
      <c r="DM83" s="549"/>
      <c r="DN83" s="549"/>
      <c r="DO83" s="549"/>
      <c r="DP83" s="549"/>
      <c r="DQ83" s="549"/>
      <c r="DR83" s="550">
        <f t="shared" si="216"/>
        <v>0</v>
      </c>
      <c r="DS83" s="549"/>
      <c r="DT83" s="549"/>
      <c r="DU83" s="549">
        <f>SUMIF('เพลี้ยไฟ ทุเรียน'!$B$5:$B$81,ทดสอบ!$E83,'เพลี้ยไฟ ทุเรียน'!$F$5:$F$81)</f>
        <v>0</v>
      </c>
      <c r="DV83" s="549">
        <f>SUMIF('เพลี้ยแป้ง ทุเรียน'!$B$5:$B$81,ทดสอบ!$E83,'เพลี้ยแป้ง ทุเรียน'!$F$5:$F$81)</f>
        <v>0</v>
      </c>
      <c r="DW83" s="549">
        <f>SUMIF(เพลี้ยไก่แจ้ทุเรียน!$B$5:$B$81,ทดสอบ!$E83,เพลี้ยไก่แจ้ทุเรียน!$F$5:$F$81)</f>
        <v>0</v>
      </c>
      <c r="DX83" s="549">
        <f>SUMIF(เพลี้ยหอยเกล็ด!$B$5:$B$81,ทดสอบ!$E83,เพลี้ยหอยเกล็ด!$F$5:$F$81)</f>
        <v>0</v>
      </c>
      <c r="DY83" s="549">
        <f>SUMIF(เพลี้ยจั๊กจั่นฝอย!$B$5:$B$81,ทดสอบ!$E83,เพลี้ยจั๊กจั่นฝอย!$F$5:$F$81)</f>
        <v>0</v>
      </c>
      <c r="DZ83" s="549">
        <f>SUMIF(หนอนเจาะเมล็ดทุเรียน!$B$5:$B$81,ทดสอบ!$E83,หนอนเจาะเมล็ดทุเรียน!$F$5:$F$81)</f>
        <v>0</v>
      </c>
      <c r="EA83" s="549">
        <f>SUMIF(ไรแดงทุเรียน!$B$5:$B$81,ทดสอบ!$E83,ไรแดงทุเรียน!$F$5:$F$81)</f>
        <v>0</v>
      </c>
      <c r="EB83" s="549"/>
      <c r="EC83" s="549">
        <f>SUMIF(โรครากเน่าโคนเน่า!$B$5:$B$81,ทดสอบ!$E83,โรครากเน่าโคนเน่า!$F$5:$F$81)</f>
        <v>21.05</v>
      </c>
      <c r="ED83" s="549">
        <f>SUMIF('โรคราดำ ทุเรียน'!$B$5:$B$81,ทดสอบ!$E83,'โรคราดำ ทุเรียน'!$F$5:$F$81)</f>
        <v>0</v>
      </c>
      <c r="EE83" s="549"/>
      <c r="EF83" s="549">
        <f>SUMIF(โรคผลเน่า!$B$6:$B$82,ทดสอบ!$E83,โรคผลเน่า!$F$6:$F$82)</f>
        <v>0</v>
      </c>
      <c r="EG83" s="549">
        <f>SUMIF(โรคราสีชมพู!$B$5:$B$81,ทดสอบ!$E83,โรคราสีชมพู!$F$5:$F$81)</f>
        <v>0</v>
      </c>
      <c r="EH83" s="549">
        <f>SUMIF(โรคใบติดหรือใบไหม้!$B$5:$B$81,ทดสอบ!$E83,โรคใบติดหรือใบไหม้!$F$5:$F$81)</f>
        <v>0</v>
      </c>
      <c r="EI83" s="549"/>
      <c r="EJ83" s="549">
        <f>SUMIF('โรคใบจุดสาหร่าย (durian)'!$B$5:$B$81,ทดสอบ!$E83,'โรคใบจุดสาหร่าย (durian)'!$F$5:$F$81)</f>
        <v>0</v>
      </c>
      <c r="EK83" s="549">
        <f>SUMIF(มอดเจาะลำต้นทุเรียน!$B$5:$B$81,ทดสอบ!$E83,มอดเจาะลำต้นทุเรียน!$F$5:$F$81)</f>
        <v>0</v>
      </c>
      <c r="EL83" s="549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549">
        <f>SUMIF(หนอนกินใบทุเรียน!$B$5:$B$81,ทดสอบ!$E83,หนอนกินใบทุเรียน!$F$5:$F$81)</f>
        <v>0</v>
      </c>
      <c r="EN83" s="549">
        <f>SUMIF(โรคกิ่งแห้งทุเรียน!$B$5:$B$81,ทดสอบ!$E83,โรคกิ่งแห้งทุเรียน!$F$5:$F$81)</f>
        <v>0</v>
      </c>
      <c r="EO83" s="551">
        <f>SUMIF(โรคแอนแทรกโนสทุเรียน!$B$5:$B$81,ทดสอบ!$E83,โรคแอนแทรกโนสทุเรียน!$F$5:$F$81)</f>
        <v>0</v>
      </c>
      <c r="EP83" s="549">
        <f>SUMIF(หนอนเจาะผล!$B$5:$B$81,ทดสอบ!$E83,หนอนเจาะผล!$F$5:$F$81)</f>
        <v>0</v>
      </c>
      <c r="EQ83" s="563">
        <f t="shared" ca="1" si="217"/>
        <v>21.05</v>
      </c>
      <c r="ER83" s="549"/>
      <c r="ES83" s="549">
        <f>SUMIF('เพลี้ยไฟ (เงาะ)'!$B$5:$B$76,ทดสอบ!$E83,'เพลี้ยไฟ (เงาะ)'!$F$5:$F$76)</f>
        <v>0</v>
      </c>
      <c r="ET83" s="517">
        <f>SUMIF('เพลี้ยแป้ง (เงาะ)'!$B$5:$B$75,ทดสอบ!$E83,'เพลี้ยแป้ง (เงาะ)'!$F$5:$F$75)</f>
        <v>0</v>
      </c>
      <c r="EU83" s="549">
        <f>SUMIF(หนอนคืบกินใบ!$B$5:$B$75,ทดสอบ!$E83,หนอนคืบกินใบ!$F$5:$F$75)</f>
        <v>0</v>
      </c>
      <c r="EV83" s="549">
        <f>SUMIF('โรคราแป้ง (เงาะ)'!$B$5:$B$75,ทดสอบ!$E83,'โรคราแป้ง (เงาะ)'!$F$5:$F$75)</f>
        <v>0</v>
      </c>
      <c r="EW83" s="549"/>
      <c r="EX83" s="549">
        <f>SUMIF('โรคขอบใบแห้ง (เงาะ)'!$B$5:$B$76,ทดสอบ!$E83,'โรคขอบใบแห้ง (เงาะ)'!$F$5:$F$76)</f>
        <v>0</v>
      </c>
      <c r="EY83" s="549">
        <f>SUMIF(หนอนกินช่อดอก!$B$5:$B$76,ทดสอบ!$E83,หนอนกินช่อดอก!$F$5:$F$76)</f>
        <v>0</v>
      </c>
      <c r="EZ83" s="549">
        <f>SUMIF('โรคใบจุดสาหร่าย(เงาะ)'!$B$5:$B$75,ทดสอบ!$E83,'โรคใบจุดสาหร่าย(เงาะ)'!$F$5:$F$75)</f>
        <v>0</v>
      </c>
      <c r="FA83" s="567">
        <f t="shared" si="218"/>
        <v>0</v>
      </c>
      <c r="FB83" s="549">
        <f>SUMIF('เพลี้ยไฟ (mangosteen)'!$B$5:$B$69,ทดสอบ!$E83,'เพลี้ยไฟ (mangosteen)'!$F$5:$F$69)</f>
        <v>0</v>
      </c>
      <c r="FC83" s="549">
        <f>SUMIF(หนอนชอนใบ!$B$5:$B$69,ทดสอบ!$E83,หนอนชอนใบ!$F$5:$F$69)</f>
        <v>0</v>
      </c>
      <c r="FD83" s="549">
        <f>SUMIF(หนอนกินใบ!$B$5:$B$69,ทดสอบ!$E83,หนอนกินใบ!$F$5:$F$69)</f>
        <v>0</v>
      </c>
      <c r="FE83" s="549">
        <f>SUMIF('ไรแดง(มังคุด)'!$B$5:$B$76,ทดสอบ!$E83,'ไรแดง(มังคุด)'!$F$5:$F$76)</f>
        <v>0</v>
      </c>
      <c r="FF83" s="549">
        <f>SUMIF(โรคแอนแทรคโนส!$B$5:$B$76,ทดสอบ!$E83,โรคแอนแทรคโนส!$F$5:$F$76)</f>
        <v>0</v>
      </c>
      <c r="FG83" s="549">
        <f>SUMIF('โรคใบจุดสาหร่าย (mangosteen)'!$B$5:$B$69,ทดสอบ!$E83,'โรคใบจุดสาหร่าย (mangosteen)'!$F$5:$F$69)</f>
        <v>0</v>
      </c>
      <c r="FH83" s="549">
        <f>SUMIF(โรคใบแห้งและขอบใบแห้ง!$B$5:$B$76,ทดสอบ!$E83,โรคใบแห้งและขอบใบแห้ง!$F$5:$F$76)</f>
        <v>0</v>
      </c>
      <c r="FI83" s="549">
        <f>SUMIF(เพลี้ยแป้ง!$B$5:$B$76,ทดสอบ!$E83,เพลี้ยแป้ง!$F$5:$F$76)</f>
        <v>0</v>
      </c>
      <c r="FJ83" s="549">
        <f>SUMIF('โรคใบจุด (mangosteen)'!$B$5:$B$69,ทดสอบ!$E83,'โรคใบจุด (mangosteen)'!$F$5:$F$69)</f>
        <v>0</v>
      </c>
      <c r="FK83" s="576">
        <f t="shared" si="219"/>
        <v>0</v>
      </c>
      <c r="FL83" s="549">
        <f>SUMIF(โรคพุ่มไม้กวาด!$B$5:$B$79,ทดสอบ!$E83,โรคพุ่มไม้กวาด!$F$5:$F$79)</f>
        <v>0</v>
      </c>
      <c r="FM83" s="549">
        <f>SUMIF('เพลี้ยแป้ง (ลำไย)'!$B$5:$B$76,ทดสอบ!$E83,'เพลี้ยแป้ง (ลำไย)'!$F$5:$F$76)</f>
        <v>0</v>
      </c>
      <c r="FN83" s="549">
        <f>SUMIF('โรคราดำ (ลำไย)'!$B$5:$B$79,ทดสอบ!$E83,'โรคราดำ (ลำไย)'!$F$5:$F$79)</f>
        <v>0</v>
      </c>
      <c r="FO83" s="549">
        <f>SUMIF('หนอนคืบกินใบ (ลำไย)'!$B$5:$B$76,ทดสอบ!$E83,'หนอนคืบกินใบ (ลำไย)'!$F$5:$F$76)</f>
        <v>0</v>
      </c>
      <c r="FP83" s="549">
        <f>SUMIF(ไรกำมะหยี่!$B$5:$B$79,ทดสอบ!$E83,ไรกำมะหยี่!$F$5:$F$79)</f>
        <v>0</v>
      </c>
      <c r="FQ83" s="549">
        <f>SUMIF(หนอนม้วนใบ!$B$5:$B$79,ทดสอบ!$E83,หนอนม้วนใบ!$F$5:$F$79)</f>
        <v>0</v>
      </c>
      <c r="FR83" s="549">
        <f>SUMIF(หนอนเจาะกิ่งและลำต้น!$B$5:$B$80,ทดสอบ!$E83,หนอนเจาะกิ่งและลำต้น!$F$5:$F$80)</f>
        <v>0</v>
      </c>
      <c r="FS83" s="549">
        <f>SUMIF(เพลี้ยไฟลำไย!$B$5:$B$76,ทดสอบ!$E83,เพลี้ยไฟลำไย!$F$5:$F$76)</f>
        <v>0</v>
      </c>
      <c r="FT83" s="549">
        <f>SUMIF(หนอนกินดอกลำไย!$B$5:$B$76,ทดสอบ!$E83,หนอนกินดอกลำไย!$F$5:$F$76)</f>
        <v>0</v>
      </c>
      <c r="FU83" s="549">
        <f>SUMIF(มวนลำไย!$B$5:$B$79,ทดสอบ!$E83,มวนลำไย!$F$5:$F$79)</f>
        <v>0</v>
      </c>
      <c r="FV83" s="578">
        <f t="shared" si="220"/>
        <v>0</v>
      </c>
      <c r="FW83" s="550">
        <f t="shared" ca="1" si="221"/>
        <v>10697.65</v>
      </c>
      <c r="FX83" s="353">
        <f t="shared" ca="1" si="192"/>
        <v>10697.65</v>
      </c>
      <c r="FY83" s="319">
        <f t="shared" ca="1" si="191"/>
        <v>0</v>
      </c>
    </row>
    <row r="84" spans="1:181" s="110" customFormat="1" x14ac:dyDescent="0.55000000000000004">
      <c r="A84" s="303">
        <v>0</v>
      </c>
      <c r="B84" s="303">
        <f t="shared" ca="1" si="207"/>
        <v>1</v>
      </c>
      <c r="C84" s="303">
        <f ca="1">IF(B84=1,SUBTOTAL(2,$B$78:B84),"")</f>
        <v>7</v>
      </c>
      <c r="D84" s="279">
        <f t="shared" ca="1" si="147"/>
        <v>7</v>
      </c>
      <c r="E84" s="280" t="s">
        <v>189</v>
      </c>
      <c r="F84" s="295"/>
      <c r="G84" s="295"/>
      <c r="H84" s="295"/>
      <c r="I84" s="295"/>
      <c r="J84" s="292"/>
      <c r="K84" s="549">
        <f>SUMIF(หนอนห่อใบข้าว!$B$5:$B$76,ทดสอบ!$E84,หนอนห่อใบข้าว!$G$5:$G$76)</f>
        <v>0</v>
      </c>
      <c r="L84" s="549">
        <f>SUMIF(เพลี้ยกระโดดหลังขาว!$B$5:$B$76,ทดสอบ!$E84,เพลี้ยกระโดดหลังขาว!$G$5:$G$76)</f>
        <v>0</v>
      </c>
      <c r="M84" s="549">
        <f>SUMIF(โรคไหม้ข้าว!$B$5:$B$76,ทดสอบ!$E84,โรคไหม้ข้าว!$G$5:$G$76)</f>
        <v>0</v>
      </c>
      <c r="N84" s="549">
        <f>SUMIF(แมลงหวี่ขาว!$B$5:$B$76,ทดสอบ!$E84,แมลงหวี่ขาว!$G$5:$G$76)</f>
        <v>0</v>
      </c>
      <c r="O84" s="549">
        <f>SUMIF(เพลี้ยกระโดดสีน้ำตาล!$B$5:$B$77,ทดสอบ!$E84,เพลี้ยกระโดดสีน้ำตาล!$G$5:$G$77)</f>
        <v>0</v>
      </c>
      <c r="P84" s="549">
        <f>SUMIF(แมลงสิง!$B$5:$B$81,ทดสอบ!$E84,แมลงสิง!$G$5:$G$81)</f>
        <v>0</v>
      </c>
      <c r="Q84" s="549">
        <f>SUMIF(เพลี้ยไฟ!$B$5:$B$76,ทดสอบ!$E84,เพลี้ยไฟ!$G$5:$G$76)</f>
        <v>0</v>
      </c>
      <c r="R84" s="549">
        <f>SUMIF(แมลงดำหนาม1!$B$5:$B$81,ทดสอบ!$E84,แมลงดำหนาม1!$G$5:$G$81)</f>
        <v>0</v>
      </c>
      <c r="S84" s="549">
        <f>SUMIF(โรคขอบใบแห้ง!$B$5:$B$78,ทดสอบ!$E84,โรคขอบใบแห้ง!$G$5:$G$78)</f>
        <v>0</v>
      </c>
      <c r="T84" s="549">
        <f>SUMIF(โรคกาบใบแห้ง!$B$5:$B$81,ทดสอบ!$E84,โรคกาบใบแห้ง!$G$5:$G$81)</f>
        <v>0</v>
      </c>
      <c r="U84" s="549">
        <f>SUMIF(โรคใบจุดสีน้ำตาล!$B$5:$B$77,ทดสอบ!$E84,โรคใบจุดสีน้ำตาล!$G$5:$G$77)</f>
        <v>0</v>
      </c>
      <c r="V84" s="549">
        <f>SUMIF(หนอนกระทู้กล้า!$B$5:$B$76,ทดสอบ!$E84,หนอนกระทู้กล้า!$G$5:$G$76)</f>
        <v>0</v>
      </c>
      <c r="W84" s="549">
        <f>SUMIF(โรคใบขีดโปร่งแสง!$B$5:$B$81,ทดสอบ!$E84,โรคใบขีดโปร่งแสง!$G$5:$G$81)</f>
        <v>0</v>
      </c>
      <c r="X84" s="549">
        <f>SUMIF(โรคใบขีดสีน้ำตาล!$B$5:$B$77,ทดสอบ!$E84,โรคใบขีดสีน้ำตาล!$G$5:$G$77)</f>
        <v>0</v>
      </c>
      <c r="Y84" s="549">
        <f>SUMIF(หนอนกัดใบข้าว!$B$5:$B$81,ทดสอบ!$E84,หนอนกัดใบข้าว!$G$5:$G$81)</f>
        <v>0</v>
      </c>
      <c r="Z84" s="549">
        <f>SUMIF(แมลงหล่า!$B$5:$B$81,ทดสอบ!$E84,แมลงหล่า!$G$5:$G$81)</f>
        <v>0</v>
      </c>
      <c r="AA84" s="549">
        <f>SUMIF(แมลงบั่ว!$B$5:$B$77,ทดสอบ!$E84,แมลงบั่ว!$G$5:$G$77)</f>
        <v>0</v>
      </c>
      <c r="AB84" s="549">
        <f>SUMIF(โรคเมล็ดด่าง!$B$5:$B$81,ทดสอบ!$E84,โรคเมล็ดด่าง!$G$5:$G$81)</f>
        <v>0</v>
      </c>
      <c r="AC84" s="549">
        <f>SUMIF(ด้วงดำ!$B$5:$B$81,ทดสอบ!$E84,ด้วงดำ!$G$5:$G$81)</f>
        <v>0</v>
      </c>
      <c r="AD84" s="549">
        <f>SUMIF(ตั๊กแตนหนวดสั้น!$B$5:$B$81,ทดสอบ!$E84,ตั๊กแตนหนวดสั้น!$G$5:$G$81)</f>
        <v>0</v>
      </c>
      <c r="AE84" s="549">
        <f>SUMIF(หนอนกอข้าว!$B$5:$B$77,ทดสอบ!$E84,หนอนกอข้าว!$G$5:$G$77)</f>
        <v>0</v>
      </c>
      <c r="AF84" s="549">
        <f>SUMIF(หนอนกระทู้ข้าว!$B$5:$B$81,ทดสอบ!$E84,หนอนกระทู้ข้าว!$G$5:$G$81)</f>
        <v>0</v>
      </c>
      <c r="AG84" s="549">
        <f>SUMIF(โรคกาบใบเน่า!$B$5:$B$81,ทดสอบ!$E84,โรคกาบใบเน่า!$G$5:$G$81)</f>
        <v>0</v>
      </c>
      <c r="AH84" s="549">
        <f>SUMIF(เพลี้ยจั๊กจั่นสีเขียว!$B$5:$B$80,ทดสอบ!$E84,เพลี้ยจั๊กจั่นสีเขียว!$G$5:$G$80)</f>
        <v>0</v>
      </c>
      <c r="AI84" s="549">
        <f>SUMIF(หอยเชอรี่!$B$5:$B$81,ทดสอบ!$E84,หอยเชอรี่!$G$5:$G$81)</f>
        <v>0</v>
      </c>
      <c r="AJ84" s="549">
        <f>SUMIF(โรคใบสีส้ม!$B$5:$B$77,ทดสอบ!$E84,โรคใบสีส้ม!$G$5:$G$77)</f>
        <v>0</v>
      </c>
      <c r="AK84" s="563">
        <f t="shared" si="208"/>
        <v>0</v>
      </c>
      <c r="AL84" s="549">
        <f>SUMIF(หนอนหัวดำ!$B$6:$B$75,ทดสอบ!$E84,หนอนหัวดำ!$M$6:$M$75)</f>
        <v>42</v>
      </c>
      <c r="AM84" s="517">
        <f>SUMIF(แมลงดำหนาม!$B$6:$B$75,ทดสอบ!$E84,แมลงดำหนาม!$M$6:$M$75)</f>
        <v>46.5</v>
      </c>
      <c r="AN84" s="549">
        <f>SUMIF('ด้วงแรด มะพร้าว'!$B$6:$B$75,ทดสอบ!$E84,'ด้วงแรด มะพร้าว'!$I$6:$I$75)</f>
        <v>9.5</v>
      </c>
      <c r="AO84" s="549">
        <f>SUMIF(ด้วงงวง!$B$6:$B$75,ทดสอบ!$E84,ด้วงงวง!$I$6:$I$75)</f>
        <v>5</v>
      </c>
      <c r="AP84" s="549">
        <f>SUMIF(ไรสี่ขามะพร้าว!$B$6:$B$75,ทดสอบ!$E84,ไรสี่ขามะพร้าว!$I$6:$I$75)</f>
        <v>0</v>
      </c>
      <c r="AQ84" s="549">
        <f>SUMIF(หนอนพาราซา!$C$6:$C$67,ทดสอบ!$E84,หนอนพาราซา!$J$6:$J$67)</f>
        <v>0</v>
      </c>
      <c r="AR84" s="549">
        <f>SUMIF(หนอนกินใบมะพร้าว!$C$6:$C$67,ทดสอบ!$E84,หนอนกินใบมะพร้าว!$J$6:$J$67)</f>
        <v>0</v>
      </c>
      <c r="AS84" s="565">
        <f t="shared" si="86"/>
        <v>103</v>
      </c>
      <c r="AT84" s="549">
        <f>SUMIF('ด้วงแรด ปาล์ม'!$B$5:$B$73,ทดสอบ!$E84,'ด้วงแรด ปาล์ม'!$F$5:$F$73)</f>
        <v>0</v>
      </c>
      <c r="AU84" s="549">
        <f>SUMIF(หนอนปลอกเล็ก!$B$5:$B$73,ทดสอบ!$E84,หนอนปลอกเล็ก!$F$5:$F$73)</f>
        <v>0</v>
      </c>
      <c r="AV84" s="549">
        <f>SUMIF(ด้วงกุหลาบ!$B$5:$B$73,ทดสอบ!$E84,ด้วงกุหลาบ!$F$5:$F$73)</f>
        <v>0</v>
      </c>
      <c r="AW84" s="549">
        <f>SUMIF(โรคทะลายเน่า!$B$5:$B$73,ทดสอบ!$E84,โรคทะลายเน่า!$F$5:$F$73)</f>
        <v>0</v>
      </c>
      <c r="AX84" s="549">
        <f>SUMIF(โรคลำต้นเน่า!$B$5:$B$73,ทดสอบ!$E84,โรคลำต้นเน่า!$F$5:$F$73)</f>
        <v>1.5</v>
      </c>
      <c r="AY84" s="549">
        <f>SUMIF('โรคใบจุด ปาล์ม'!$B$5:$B$73,ทดสอบ!$E84,'โรคใบจุด ปาล์ม'!$F$5:$F$73)</f>
        <v>0</v>
      </c>
      <c r="AZ84" s="549">
        <f>SUMIF(โรคก้านทางใบเน่า!$C$5:$C$71,ทดสอบ!$E84,โรคก้านทางใบเน่า!$G$5:$G$71)</f>
        <v>0</v>
      </c>
      <c r="BA84" s="549">
        <f>SUMIF(หนอนหน้าแมว!$B$5:$B$73,ทดสอบ!$E84,หนอนหน้าแมว!$F$5:$F$73)</f>
        <v>0</v>
      </c>
      <c r="BB84" s="551">
        <f>SUMIF('หนอนหัวดำ ปาล์ม'!$B$5:$B$73,ทดสอบ!$E84,'หนอนหัวดำ ปาล์ม'!$F$5:$F$73)</f>
        <v>0</v>
      </c>
      <c r="BC84" s="549">
        <f>SUMIF('โรคใบจุดสาหร่าย ปาล์ม'!$B$5:$B$73,ทดสอบ!$E84,'โรคใบจุดสาหร่าย ปาล์ม'!$F$5:$F$73)</f>
        <v>348</v>
      </c>
      <c r="BD84" s="567">
        <f t="shared" si="209"/>
        <v>349.5</v>
      </c>
      <c r="BE84" s="549">
        <f>SUMIF(โรครากขาว!$B$5:$B$72,ทดสอบ!$E84,โรครากขาว!$F$5:$F$72)</f>
        <v>0</v>
      </c>
      <c r="BF84" s="549">
        <f>SUMIF(โรคใบร่วงยางพาราชนิดใหม่!$B$5:$B$72,ทดสอบ!$E84,โรคใบร่วงยางพาราชนิดใหม่!$F$5:$F$72)</f>
        <v>7900</v>
      </c>
      <c r="BG84" s="549">
        <f>SUMIF(โรคใบร่วงยางพารา!$B$5:$B$72,ทดสอบ!$E84,โรคใบร่วงยางพารา!$F$5:$F$72)</f>
        <v>10</v>
      </c>
      <c r="BH84" s="549">
        <f>SUMIF(โรคราแป้งยางพารา!$B$5:$B$72,ทดสอบ!$E84,โรคราแป้งยางพารา!$F$5:$F$72)</f>
        <v>0</v>
      </c>
      <c r="BI84" s="551">
        <f>SUMIF(โรคเส้นดำยางพารา!$B$5:$B$72,ทดสอบ!$E84,โรคเส้นดำยางพารา!$F$5:$F$72)</f>
        <v>0</v>
      </c>
      <c r="BJ84" s="549">
        <f>SUMIF(โรคหน้ายางแห้ง!$B$5:$B$72,ทดสอบ!$E84,โรคหน้ายางแห้ง!$F$5:$F$72)</f>
        <v>0</v>
      </c>
      <c r="BK84" s="568">
        <f t="shared" si="210"/>
        <v>7910</v>
      </c>
      <c r="BL84" s="549">
        <f>SUMIF(โรคราสนิม!$C$5:$C$64,ทดสอบ!$E84,โรคราสนิม!$G$5:$G$64)</f>
        <v>0</v>
      </c>
      <c r="BM84" s="549">
        <f>SUMIF(หนอนกาแฟสีแดง!$C$5:$C$64,ทดสอบ!$E84,หนอนกาแฟสีแดง!$G$5:$G$64)</f>
        <v>0</v>
      </c>
      <c r="BN84" s="549">
        <v>0</v>
      </c>
      <c r="BO84" s="549">
        <f ca="1">SUMIF(หนอนเจาะกิ่งลำต้น!$C$5:$C538,ทดสอบ!$E84,หนอนเจาะกิ่งลำต้น!$G$5:$G$64)</f>
        <v>0</v>
      </c>
      <c r="BP84" s="551">
        <f>SUMIF(มอดเจาะเมล็ดกาแฟ!$C$5:$C$64,ทดสอบ!$E84,มอดเจาะเมล็ดกาแฟ!$G$5:$G$64)</f>
        <v>0</v>
      </c>
      <c r="BQ84" s="549">
        <f>SUMIF('ด้วงหนวดยาว (กาแฟ)'!$C$5:$C$64,ทดสอบ!$E84,'ด้วงหนวดยาว (กาแฟ)'!$G$5:$G$64)</f>
        <v>0</v>
      </c>
      <c r="BR84" s="549">
        <f>SUMIF(มอดเจาะผลกาแฟ!$C$5:$C$64,ทดสอบ!$E84,มอดเจาะผลกาแฟ!$G$5:$G$64)</f>
        <v>0</v>
      </c>
      <c r="BS84" s="570">
        <f t="shared" ca="1" si="211"/>
        <v>0</v>
      </c>
      <c r="BT84" s="549">
        <f>SUMIF(เพลี้ยแป้งมัน!$B$5:$B$59,ทดสอบ!$E84,เพลี้ยแป้งมัน!$H$5:$H$59)</f>
        <v>0</v>
      </c>
      <c r="BU84" s="551">
        <f>SUMIF('โรคใบไหม้ (มัน)'!$B$5:$B$58,ทดสอบ!$E84,'โรคใบไหม้ (มัน)'!$H$5:$H$58)</f>
        <v>0</v>
      </c>
      <c r="BV84" s="549">
        <f>SUMIF(ไรแดง!$B$5:$B$59,ทดสอบ!$E84,ไรแดง!$H$5:$H$59)</f>
        <v>0</v>
      </c>
      <c r="BW84" s="549"/>
      <c r="BX84" s="549"/>
      <c r="BY84" s="549"/>
      <c r="BZ84" s="549"/>
      <c r="CA84" s="549"/>
      <c r="CB84" s="549">
        <f>SUMIF(โรคโคนเน่าหัวเน่า!$B$5:$B$59,ทดสอบ!$E84,โรคโคนเน่าหัวเน่า!$H$5:$H$59)</f>
        <v>0</v>
      </c>
      <c r="CC84" s="549"/>
      <c r="CD84" s="549">
        <f>SUMIF(โรคพุ่มแจ้!$B$5:$B$58,ทดสอบ!$E84,โรคพุ่มแจ้!$H$5:$H$58)</f>
        <v>0</v>
      </c>
      <c r="CE84" s="549">
        <f>SUMIF(โรคใบด่างมันสำปะหลัง!$B$5:$B$59,ทดสอบ!$E84,โรคใบด่างมันสำปะหลัง!$H$5:$H$59)</f>
        <v>0</v>
      </c>
      <c r="CF84" s="563">
        <f t="shared" si="212"/>
        <v>0</v>
      </c>
      <c r="CG84" s="549">
        <f>SUMIF(หนอนกออ้อย!$B$5:$B$48,ทดสอบ!$E84,หนอนกออ้อย!$G$5:$G$48)</f>
        <v>0</v>
      </c>
      <c r="CH84" s="549">
        <f>SUMIF('ด้วงหนวดยาว อ้อย'!$B$5:$B$48,ทดสอบ!$E84,'ด้วงหนวดยาว อ้อย'!$G$5:$G$48)</f>
        <v>0</v>
      </c>
      <c r="CI84" s="549"/>
      <c r="CJ84" s="549"/>
      <c r="CK84" s="549"/>
      <c r="CL84" s="549"/>
      <c r="CM84" s="549"/>
      <c r="CN84" s="549"/>
      <c r="CO84" s="549"/>
      <c r="CP84" s="549"/>
      <c r="CQ84" s="549"/>
      <c r="CR84" s="549"/>
      <c r="CS84" s="549">
        <f>SUMIF('โรคแส้ดำ อ้อย '!$B$5:$B$48,ทดสอบ!$E84,'โรคแส้ดำ อ้อย '!$G$5:$G$48)</f>
        <v>0</v>
      </c>
      <c r="CT84" s="549">
        <f>SUMIF('โรคใบขาว อ้อย'!$B$5:$B$48,ทดสอบ!$E84,'โรคใบขาว อ้อย'!$G$5:$G$48)</f>
        <v>0</v>
      </c>
      <c r="CU84" s="549"/>
      <c r="CV84" s="565">
        <f t="shared" si="213"/>
        <v>0</v>
      </c>
      <c r="CW84" s="549"/>
      <c r="CX84" s="549">
        <f>SUMIF('หนอนกระทู้ข้าวโพดลายจุด (FAW)'!$B$5:$B$54,ทดสอบ!$E84,'หนอนกระทู้ข้าวโพดลายจุด (FAW)'!$F$5:$F$54)</f>
        <v>0</v>
      </c>
      <c r="CY84" s="549">
        <f>SUMIF(โรคฝักเน่า!$C$5:$C$57,ทดสอบ!$E84,โรคฝักเน่า!$G$5:$G$57)</f>
        <v>0</v>
      </c>
      <c r="CZ84" s="549"/>
      <c r="DA84" s="549"/>
      <c r="DB84" s="549"/>
      <c r="DC84" s="549"/>
      <c r="DD84" s="549"/>
      <c r="DE84" s="549"/>
      <c r="DF84" s="572">
        <f t="shared" si="214"/>
        <v>0</v>
      </c>
      <c r="DG84" s="549">
        <f>SUMIF(โรคเหี่ยว!$B$5:$B$65,ทดสอบ!$E84,โรคเหี่ยว!$E$5:$E$65)</f>
        <v>0</v>
      </c>
      <c r="DH84" s="549"/>
      <c r="DI84" s="549"/>
      <c r="DJ84" s="549"/>
      <c r="DK84" s="549"/>
      <c r="DL84" s="574">
        <f t="shared" si="215"/>
        <v>0</v>
      </c>
      <c r="DM84" s="549"/>
      <c r="DN84" s="549"/>
      <c r="DO84" s="549"/>
      <c r="DP84" s="549"/>
      <c r="DQ84" s="549"/>
      <c r="DR84" s="550">
        <f t="shared" si="216"/>
        <v>0</v>
      </c>
      <c r="DS84" s="549"/>
      <c r="DT84" s="549"/>
      <c r="DU84" s="549">
        <f>SUMIF('เพลี้ยไฟ ทุเรียน'!$B$5:$B$81,ทดสอบ!$E84,'เพลี้ยไฟ ทุเรียน'!$F$5:$F$81)</f>
        <v>0</v>
      </c>
      <c r="DV84" s="549">
        <f>SUMIF('เพลี้ยแป้ง ทุเรียน'!$B$5:$B$81,ทดสอบ!$E84,'เพลี้ยแป้ง ทุเรียน'!$F$5:$F$81)</f>
        <v>0</v>
      </c>
      <c r="DW84" s="549">
        <f>SUMIF(เพลี้ยไก่แจ้ทุเรียน!$B$5:$B$81,ทดสอบ!$E84,เพลี้ยไก่แจ้ทุเรียน!$F$5:$F$81)</f>
        <v>0.5</v>
      </c>
      <c r="DX84" s="549">
        <f>SUMIF(เพลี้ยหอยเกล็ด!$B$5:$B$81,ทดสอบ!$E84,เพลี้ยหอยเกล็ด!$F$5:$F$81)</f>
        <v>0</v>
      </c>
      <c r="DY84" s="549">
        <f>SUMIF(เพลี้ยจั๊กจั่นฝอย!$B$5:$B$81,ทดสอบ!$E84,เพลี้ยจั๊กจั่นฝอย!$F$5:$F$81)</f>
        <v>0</v>
      </c>
      <c r="DZ84" s="549">
        <f>SUMIF(หนอนเจาะเมล็ดทุเรียน!$B$5:$B$81,ทดสอบ!$E84,หนอนเจาะเมล็ดทุเรียน!$F$5:$F$81)</f>
        <v>0</v>
      </c>
      <c r="EA84" s="549">
        <f>SUMIF(ไรแดงทุเรียน!$B$5:$B$81,ทดสอบ!$E84,ไรแดงทุเรียน!$F$5:$F$81)</f>
        <v>0</v>
      </c>
      <c r="EB84" s="549"/>
      <c r="EC84" s="549">
        <f>SUMIF(โรครากเน่าโคนเน่า!$B$5:$B$81,ทดสอบ!$E84,โรครากเน่าโคนเน่า!$F$5:$F$81)</f>
        <v>23.25</v>
      </c>
      <c r="ED84" s="549">
        <f>SUMIF('โรคราดำ ทุเรียน'!$B$5:$B$81,ทดสอบ!$E84,'โรคราดำ ทุเรียน'!$F$5:$F$81)</f>
        <v>1</v>
      </c>
      <c r="EE84" s="549"/>
      <c r="EF84" s="549">
        <f>SUMIF(โรคผลเน่า!$B$6:$B$82,ทดสอบ!$E84,โรคผลเน่า!$F$6:$F$82)</f>
        <v>0</v>
      </c>
      <c r="EG84" s="549">
        <f>SUMIF(โรคราสีชมพู!$B$5:$B$81,ทดสอบ!$E84,โรคราสีชมพู!$F$5:$F$81)</f>
        <v>0</v>
      </c>
      <c r="EH84" s="549">
        <f>SUMIF(โรคใบติดหรือใบไหม้!$B$5:$B$81,ทดสอบ!$E84,โรคใบติดหรือใบไหม้!$F$5:$F$81)</f>
        <v>0</v>
      </c>
      <c r="EI84" s="549"/>
      <c r="EJ84" s="549">
        <f>SUMIF('โรคใบจุดสาหร่าย (durian)'!$B$5:$B$81,ทดสอบ!$E84,'โรคใบจุดสาหร่าย (durian)'!$F$5:$F$81)</f>
        <v>0</v>
      </c>
      <c r="EK84" s="549">
        <f>SUMIF(มอดเจาะลำต้นทุเรียน!$B$5:$B$81,ทดสอบ!$E84,มอดเจาะลำต้นทุเรียน!$F$5:$F$81)</f>
        <v>0</v>
      </c>
      <c r="EL84" s="549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549">
        <f>SUMIF(หนอนกินใบทุเรียน!$B$5:$B$81,ทดสอบ!$E84,หนอนกินใบทุเรียน!$F$5:$F$81)</f>
        <v>0</v>
      </c>
      <c r="EN84" s="549">
        <f>SUMIF(โรคกิ่งแห้งทุเรียน!$B$5:$B$81,ทดสอบ!$E84,โรคกิ่งแห้งทุเรียน!$F$5:$F$81)</f>
        <v>0</v>
      </c>
      <c r="EO84" s="551">
        <f>SUMIF(โรคแอนแทรกโนสทุเรียน!$B$5:$B$81,ทดสอบ!$E84,โรคแอนแทรกโนสทุเรียน!$F$5:$F$81)</f>
        <v>0</v>
      </c>
      <c r="EP84" s="549">
        <f>SUMIF(หนอนเจาะผล!$B$5:$B$81,ทดสอบ!$E84,หนอนเจาะผล!$F$5:$F$81)</f>
        <v>0</v>
      </c>
      <c r="EQ84" s="563">
        <f t="shared" ca="1" si="217"/>
        <v>24.75</v>
      </c>
      <c r="ER84" s="549"/>
      <c r="ES84" s="549">
        <f>SUMIF('เพลี้ยไฟ (เงาะ)'!$B$5:$B$76,ทดสอบ!$E84,'เพลี้ยไฟ (เงาะ)'!$F$5:$F$76)</f>
        <v>0</v>
      </c>
      <c r="ET84" s="517">
        <f>SUMIF('เพลี้ยแป้ง (เงาะ)'!$B$5:$B$75,ทดสอบ!$E84,'เพลี้ยแป้ง (เงาะ)'!$F$5:$F$75)</f>
        <v>0</v>
      </c>
      <c r="EU84" s="549">
        <f>SUMIF(หนอนคืบกินใบ!$B$5:$B$75,ทดสอบ!$E84,หนอนคืบกินใบ!$F$5:$F$75)</f>
        <v>0</v>
      </c>
      <c r="EV84" s="549">
        <f>SUMIF('โรคราแป้ง (เงาะ)'!$B$5:$B$75,ทดสอบ!$E84,'โรคราแป้ง (เงาะ)'!$F$5:$F$75)</f>
        <v>0</v>
      </c>
      <c r="EW84" s="549"/>
      <c r="EX84" s="549">
        <f>SUMIF('โรคขอบใบแห้ง (เงาะ)'!$B$5:$B$76,ทดสอบ!$E84,'โรคขอบใบแห้ง (เงาะ)'!$F$5:$F$76)</f>
        <v>0</v>
      </c>
      <c r="EY84" s="549">
        <f>SUMIF(หนอนกินช่อดอก!$B$5:$B$76,ทดสอบ!$E84,หนอนกินช่อดอก!$F$5:$F$76)</f>
        <v>0</v>
      </c>
      <c r="EZ84" s="549">
        <f>SUMIF('โรคใบจุดสาหร่าย(เงาะ)'!$B$5:$B$75,ทดสอบ!$E84,'โรคใบจุดสาหร่าย(เงาะ)'!$F$5:$F$75)</f>
        <v>0</v>
      </c>
      <c r="FA84" s="567">
        <f t="shared" si="218"/>
        <v>0</v>
      </c>
      <c r="FB84" s="549">
        <f>SUMIF('เพลี้ยไฟ (mangosteen)'!$B$5:$B$69,ทดสอบ!$E84,'เพลี้ยไฟ (mangosteen)'!$F$5:$F$69)</f>
        <v>0</v>
      </c>
      <c r="FC84" s="549">
        <f>SUMIF(หนอนชอนใบ!$B$5:$B$69,ทดสอบ!$E84,หนอนชอนใบ!$F$5:$F$69)</f>
        <v>1</v>
      </c>
      <c r="FD84" s="549">
        <f>SUMIF(หนอนกินใบ!$B$5:$B$69,ทดสอบ!$E84,หนอนกินใบ!$F$5:$F$69)</f>
        <v>2</v>
      </c>
      <c r="FE84" s="549">
        <f>SUMIF('ไรแดง(มังคุด)'!$B$5:$B$76,ทดสอบ!$E84,'ไรแดง(มังคุด)'!$F$5:$F$76)</f>
        <v>0</v>
      </c>
      <c r="FF84" s="549">
        <f>SUMIF(โรคแอนแทรคโนส!$B$5:$B$76,ทดสอบ!$E84,โรคแอนแทรคโนส!$F$5:$F$76)</f>
        <v>0</v>
      </c>
      <c r="FG84" s="549">
        <f>SUMIF('โรคใบจุดสาหร่าย (mangosteen)'!$B$5:$B$69,ทดสอบ!$E84,'โรคใบจุดสาหร่าย (mangosteen)'!$F$5:$F$69)</f>
        <v>0</v>
      </c>
      <c r="FH84" s="549">
        <f>SUMIF(โรคใบแห้งและขอบใบแห้ง!$B$5:$B$76,ทดสอบ!$E84,โรคใบแห้งและขอบใบแห้ง!$F$5:$F$76)</f>
        <v>0</v>
      </c>
      <c r="FI84" s="549">
        <f>SUMIF(เพลี้ยแป้ง!$B$5:$B$76,ทดสอบ!$E84,เพลี้ยแป้ง!$F$5:$F$76)</f>
        <v>0</v>
      </c>
      <c r="FJ84" s="549">
        <f>SUMIF('โรคใบจุด (mangosteen)'!$B$5:$B$69,ทดสอบ!$E84,'โรคใบจุด (mangosteen)'!$F$5:$F$69)</f>
        <v>0</v>
      </c>
      <c r="FK84" s="576">
        <f t="shared" si="219"/>
        <v>3</v>
      </c>
      <c r="FL84" s="549">
        <f>SUMIF(โรคพุ่มไม้กวาด!$B$5:$B$79,ทดสอบ!$E84,โรคพุ่มไม้กวาด!$F$5:$F$79)</f>
        <v>0</v>
      </c>
      <c r="FM84" s="549">
        <f>SUMIF('เพลี้ยแป้ง (ลำไย)'!$B$5:$B$76,ทดสอบ!$E84,'เพลี้ยแป้ง (ลำไย)'!$F$5:$F$76)</f>
        <v>0</v>
      </c>
      <c r="FN84" s="549">
        <f>SUMIF('โรคราดำ (ลำไย)'!$B$5:$B$79,ทดสอบ!$E84,'โรคราดำ (ลำไย)'!$F$5:$F$79)</f>
        <v>0</v>
      </c>
      <c r="FO84" s="549">
        <f>SUMIF('หนอนคืบกินใบ (ลำไย)'!$B$5:$B$76,ทดสอบ!$E84,'หนอนคืบกินใบ (ลำไย)'!$F$5:$F$76)</f>
        <v>0</v>
      </c>
      <c r="FP84" s="549">
        <f>SUMIF(ไรกำมะหยี่!$B$5:$B$79,ทดสอบ!$E84,ไรกำมะหยี่!$F$5:$F$79)</f>
        <v>0</v>
      </c>
      <c r="FQ84" s="549">
        <f>SUMIF(หนอนม้วนใบ!$B$5:$B$79,ทดสอบ!$E84,หนอนม้วนใบ!$F$5:$F$79)</f>
        <v>0</v>
      </c>
      <c r="FR84" s="549">
        <f>SUMIF(หนอนเจาะกิ่งและลำต้น!$B$5:$B$80,ทดสอบ!$E84,หนอนเจาะกิ่งและลำต้น!$F$5:$F$80)</f>
        <v>0</v>
      </c>
      <c r="FS84" s="549">
        <f>SUMIF(เพลี้ยไฟลำไย!$B$5:$B$76,ทดสอบ!$E84,เพลี้ยไฟลำไย!$F$5:$F$76)</f>
        <v>0</v>
      </c>
      <c r="FT84" s="549">
        <f>SUMIF(หนอนกินดอกลำไย!$B$5:$B$76,ทดสอบ!$E84,หนอนกินดอกลำไย!$F$5:$F$76)</f>
        <v>0</v>
      </c>
      <c r="FU84" s="549">
        <f>SUMIF(มวนลำไย!$B$5:$B$79,ทดสอบ!$E84,มวนลำไย!$F$5:$F$79)</f>
        <v>0</v>
      </c>
      <c r="FV84" s="578">
        <f t="shared" si="220"/>
        <v>0</v>
      </c>
      <c r="FW84" s="550">
        <f t="shared" ca="1" si="221"/>
        <v>8390.25</v>
      </c>
      <c r="FX84" s="353">
        <f t="shared" ca="1" si="192"/>
        <v>8390.25</v>
      </c>
      <c r="FY84" s="319">
        <f t="shared" ca="1" si="191"/>
        <v>0</v>
      </c>
    </row>
    <row r="85" spans="1:181" s="110" customFormat="1" x14ac:dyDescent="0.55000000000000004">
      <c r="A85" s="303">
        <v>0</v>
      </c>
      <c r="B85" s="303">
        <f t="shared" ca="1" si="207"/>
        <v>1</v>
      </c>
      <c r="C85" s="303">
        <f ca="1">IF(B85=1,SUBTOTAL(2,$B$78:B85),"")</f>
        <v>8</v>
      </c>
      <c r="D85" s="279">
        <f t="shared" ca="1" si="147"/>
        <v>8</v>
      </c>
      <c r="E85" s="280" t="s">
        <v>190</v>
      </c>
      <c r="F85" s="295"/>
      <c r="G85" s="295"/>
      <c r="H85" s="295"/>
      <c r="I85" s="295"/>
      <c r="J85" s="291"/>
      <c r="K85" s="549">
        <f>SUMIF(หนอนห่อใบข้าว!$B$5:$B$76,ทดสอบ!$E85,หนอนห่อใบข้าว!$G$5:$G$76)</f>
        <v>0</v>
      </c>
      <c r="L85" s="549">
        <f>SUMIF(เพลี้ยกระโดดหลังขาว!$B$5:$B$76,ทดสอบ!$E85,เพลี้ยกระโดดหลังขาว!$G$5:$G$76)</f>
        <v>0</v>
      </c>
      <c r="M85" s="549">
        <f>SUMIF(โรคไหม้ข้าว!$B$5:$B$76,ทดสอบ!$E85,โรคไหม้ข้าว!$G$5:$G$76)</f>
        <v>0</v>
      </c>
      <c r="N85" s="549">
        <f>SUMIF(แมลงหวี่ขาว!$B$5:$B$76,ทดสอบ!$E85,แมลงหวี่ขาว!$G$5:$G$76)</f>
        <v>0</v>
      </c>
      <c r="O85" s="549">
        <f>SUMIF(เพลี้ยกระโดดสีน้ำตาล!$B$5:$B$77,ทดสอบ!$E85,เพลี้ยกระโดดสีน้ำตาล!$G$5:$G$77)</f>
        <v>0</v>
      </c>
      <c r="P85" s="549">
        <f>SUMIF(แมลงสิง!$B$5:$B$81,ทดสอบ!$E85,แมลงสิง!$G$5:$G$81)</f>
        <v>0</v>
      </c>
      <c r="Q85" s="549">
        <f>SUMIF(เพลี้ยไฟ!$B$5:$B$76,ทดสอบ!$E85,เพลี้ยไฟ!$G$5:$G$76)</f>
        <v>0</v>
      </c>
      <c r="R85" s="549">
        <f>SUMIF(แมลงดำหนาม1!$B$5:$B$81,ทดสอบ!$E85,แมลงดำหนาม1!$G$5:$G$81)</f>
        <v>0</v>
      </c>
      <c r="S85" s="549">
        <f>SUMIF(โรคขอบใบแห้ง!$B$5:$B$78,ทดสอบ!$E85,โรคขอบใบแห้ง!$G$5:$G$78)</f>
        <v>0</v>
      </c>
      <c r="T85" s="549">
        <f>SUMIF(โรคกาบใบแห้ง!$B$5:$B$81,ทดสอบ!$E85,โรคกาบใบแห้ง!$G$5:$G$81)</f>
        <v>0</v>
      </c>
      <c r="U85" s="549">
        <f>SUMIF(โรคใบจุดสีน้ำตาล!$B$5:$B$77,ทดสอบ!$E85,โรคใบจุดสีน้ำตาล!$G$5:$G$77)</f>
        <v>0</v>
      </c>
      <c r="V85" s="549">
        <f>SUMIF(หนอนกระทู้กล้า!$B$5:$B$76,ทดสอบ!$E85,หนอนกระทู้กล้า!$G$5:$G$76)</f>
        <v>0</v>
      </c>
      <c r="W85" s="549">
        <f>SUMIF(โรคใบขีดโปร่งแสง!$B$5:$B$81,ทดสอบ!$E85,โรคใบขีดโปร่งแสง!$G$5:$G$81)</f>
        <v>0</v>
      </c>
      <c r="X85" s="549">
        <f>SUMIF(โรคใบขีดสีน้ำตาล!$B$5:$B$77,ทดสอบ!$E85,โรคใบขีดสีน้ำตาล!$G$5:$G$77)</f>
        <v>0</v>
      </c>
      <c r="Y85" s="549">
        <f>SUMIF(หนอนกัดใบข้าว!$B$5:$B$81,ทดสอบ!$E85,หนอนกัดใบข้าว!$G$5:$G$81)</f>
        <v>0</v>
      </c>
      <c r="Z85" s="549">
        <f>SUMIF(แมลงหล่า!$B$5:$B$81,ทดสอบ!$E85,แมลงหล่า!$G$5:$G$81)</f>
        <v>0</v>
      </c>
      <c r="AA85" s="549">
        <f>SUMIF(แมลงบั่ว!$B$5:$B$77,ทดสอบ!$E85,แมลงบั่ว!$G$5:$G$77)</f>
        <v>0</v>
      </c>
      <c r="AB85" s="549">
        <f>SUMIF(โรคเมล็ดด่าง!$B$5:$B$81,ทดสอบ!$E85,โรคเมล็ดด่าง!$G$5:$G$81)</f>
        <v>0</v>
      </c>
      <c r="AC85" s="549">
        <f>SUMIF(ด้วงดำ!$B$5:$B$81,ทดสอบ!$E85,ด้วงดำ!$G$5:$G$81)</f>
        <v>0</v>
      </c>
      <c r="AD85" s="549">
        <f>SUMIF(ตั๊กแตนหนวดสั้น!$B$5:$B$81,ทดสอบ!$E85,ตั๊กแตนหนวดสั้น!$G$5:$G$81)</f>
        <v>0</v>
      </c>
      <c r="AE85" s="549">
        <f>SUMIF(หนอนกอข้าว!$B$5:$B$77,ทดสอบ!$E85,หนอนกอข้าว!$G$5:$G$77)</f>
        <v>0</v>
      </c>
      <c r="AF85" s="549">
        <f>SUMIF(หนอนกระทู้ข้าว!$B$5:$B$81,ทดสอบ!$E85,หนอนกระทู้ข้าว!$G$5:$G$81)</f>
        <v>0</v>
      </c>
      <c r="AG85" s="549">
        <f>SUMIF(โรคกาบใบเน่า!$B$5:$B$81,ทดสอบ!$E85,โรคกาบใบเน่า!$G$5:$G$81)</f>
        <v>0</v>
      </c>
      <c r="AH85" s="549">
        <f>SUMIF(เพลี้ยจั๊กจั่นสีเขียว!$B$5:$B$80,ทดสอบ!$E85,เพลี้ยจั๊กจั่นสีเขียว!$G$5:$G$80)</f>
        <v>0</v>
      </c>
      <c r="AI85" s="549">
        <f>SUMIF(หอยเชอรี่!$B$5:$B$81,ทดสอบ!$E85,หอยเชอรี่!$G$5:$G$81)</f>
        <v>0</v>
      </c>
      <c r="AJ85" s="549">
        <f>SUMIF(โรคใบสีส้ม!$B$5:$B$77,ทดสอบ!$E85,โรคใบสีส้ม!$G$5:$G$77)</f>
        <v>0</v>
      </c>
      <c r="AK85" s="563">
        <f t="shared" si="208"/>
        <v>0</v>
      </c>
      <c r="AL85" s="549">
        <f>SUMIF(หนอนหัวดำ!$B$6:$B$75,ทดสอบ!$E85,หนอนหัวดำ!$M$6:$M$75)</f>
        <v>0</v>
      </c>
      <c r="AM85" s="517">
        <f>SUMIF(แมลงดำหนาม!$B$6:$B$75,ทดสอบ!$E85,แมลงดำหนาม!$M$6:$M$75)</f>
        <v>1</v>
      </c>
      <c r="AN85" s="549">
        <f>SUMIF('ด้วงแรด มะพร้าว'!$B$6:$B$75,ทดสอบ!$E85,'ด้วงแรด มะพร้าว'!$I$6:$I$75)</f>
        <v>0</v>
      </c>
      <c r="AO85" s="549">
        <f>SUMIF(ด้วงงวง!$B$6:$B$75,ทดสอบ!$E85,ด้วงงวง!$I$6:$I$75)</f>
        <v>0</v>
      </c>
      <c r="AP85" s="549">
        <f>SUMIF(ไรสี่ขามะพร้าว!$B$6:$B$75,ทดสอบ!$E85,ไรสี่ขามะพร้าว!$I$6:$I$75)</f>
        <v>0</v>
      </c>
      <c r="AQ85" s="549">
        <f>SUMIF(หนอนพาราซา!$C$6:$C$67,ทดสอบ!$E85,หนอนพาราซา!$J$6:$J$67)</f>
        <v>0</v>
      </c>
      <c r="AR85" s="549">
        <f>SUMIF(หนอนกินใบมะพร้าว!$C$6:$C$67,ทดสอบ!$E85,หนอนกินใบมะพร้าว!$J$6:$J$67)</f>
        <v>0</v>
      </c>
      <c r="AS85" s="565">
        <f t="shared" si="86"/>
        <v>1</v>
      </c>
      <c r="AT85" s="549">
        <f>SUMIF('ด้วงแรด ปาล์ม'!$B$5:$B$73,ทดสอบ!$E85,'ด้วงแรด ปาล์ม'!$F$5:$F$73)</f>
        <v>0</v>
      </c>
      <c r="AU85" s="549">
        <f>SUMIF(หนอนปลอกเล็ก!$B$5:$B$73,ทดสอบ!$E85,หนอนปลอกเล็ก!$F$5:$F$73)</f>
        <v>0</v>
      </c>
      <c r="AV85" s="549">
        <f>SUMIF(ด้วงกุหลาบ!$B$5:$B$73,ทดสอบ!$E85,ด้วงกุหลาบ!$F$5:$F$73)</f>
        <v>0</v>
      </c>
      <c r="AW85" s="549">
        <f>SUMIF(โรคทะลายเน่า!$B$5:$B$73,ทดสอบ!$E85,โรคทะลายเน่า!$F$5:$F$73)</f>
        <v>0</v>
      </c>
      <c r="AX85" s="549">
        <f>SUMIF(โรคลำต้นเน่า!$B$5:$B$73,ทดสอบ!$E85,โรคลำต้นเน่า!$F$5:$F$73)</f>
        <v>0</v>
      </c>
      <c r="AY85" s="549">
        <f>SUMIF('โรคใบจุด ปาล์ม'!$B$5:$B$73,ทดสอบ!$E85,'โรคใบจุด ปาล์ม'!$F$5:$F$73)</f>
        <v>0</v>
      </c>
      <c r="AZ85" s="549">
        <f>SUMIF(โรคก้านทางใบเน่า!$C$5:$C$71,ทดสอบ!$E85,โรคก้านทางใบเน่า!$G$5:$G$71)</f>
        <v>0</v>
      </c>
      <c r="BA85" s="549">
        <f>SUMIF(หนอนหน้าแมว!$B$5:$B$73,ทดสอบ!$E85,หนอนหน้าแมว!$F$5:$F$73)</f>
        <v>0</v>
      </c>
      <c r="BB85" s="551">
        <f>SUMIF('หนอนหัวดำ ปาล์ม'!$B$5:$B$73,ทดสอบ!$E85,'หนอนหัวดำ ปาล์ม'!$F$5:$F$73)</f>
        <v>0</v>
      </c>
      <c r="BC85" s="549">
        <f>SUMIF('โรคใบจุดสาหร่าย ปาล์ม'!$B$5:$B$73,ทดสอบ!$E85,'โรคใบจุดสาหร่าย ปาล์ม'!$F$5:$F$73)</f>
        <v>0</v>
      </c>
      <c r="BD85" s="567">
        <f t="shared" si="209"/>
        <v>0</v>
      </c>
      <c r="BE85" s="549">
        <f>SUMIF(โรครากขาว!$B$5:$B$72,ทดสอบ!$E85,โรครากขาว!$F$5:$F$72)</f>
        <v>0</v>
      </c>
      <c r="BF85" s="549">
        <f>SUMIF(โรคใบร่วงยางพาราชนิดใหม่!$B$5:$B$72,ทดสอบ!$E85,โรคใบร่วงยางพาราชนิดใหม่!$F$5:$F$72)</f>
        <v>5373.5</v>
      </c>
      <c r="BG85" s="549">
        <f>SUMIF(โรคใบร่วงยางพารา!$B$5:$B$72,ทดสอบ!$E85,โรคใบร่วงยางพารา!$F$5:$F$72)</f>
        <v>0</v>
      </c>
      <c r="BH85" s="549">
        <f>SUMIF(โรคราแป้งยางพารา!$B$5:$B$72,ทดสอบ!$E85,โรคราแป้งยางพารา!$F$5:$F$72)</f>
        <v>0</v>
      </c>
      <c r="BI85" s="551">
        <f>SUMIF(โรคเส้นดำยางพารา!$B$5:$B$72,ทดสอบ!$E85,โรคเส้นดำยางพารา!$F$5:$F$72)</f>
        <v>0</v>
      </c>
      <c r="BJ85" s="549">
        <f>SUMIF(โรคหน้ายางแห้ง!$B$5:$B$72,ทดสอบ!$E85,โรคหน้ายางแห้ง!$F$5:$F$72)</f>
        <v>0</v>
      </c>
      <c r="BK85" s="568">
        <f t="shared" si="210"/>
        <v>5373.5</v>
      </c>
      <c r="BL85" s="549">
        <f>SUMIF(โรคราสนิม!$C$5:$C$64,ทดสอบ!$E85,โรคราสนิม!$G$5:$G$64)</f>
        <v>0</v>
      </c>
      <c r="BM85" s="549">
        <f>SUMIF(หนอนกาแฟสีแดง!$C$5:$C$64,ทดสอบ!$E85,หนอนกาแฟสีแดง!$G$5:$G$64)</f>
        <v>0</v>
      </c>
      <c r="BN85" s="549">
        <v>0</v>
      </c>
      <c r="BO85" s="549">
        <f ca="1">SUMIF(หนอนเจาะกิ่งลำต้น!$C$5:$C539,ทดสอบ!$E85,หนอนเจาะกิ่งลำต้น!$G$5:$G$64)</f>
        <v>0</v>
      </c>
      <c r="BP85" s="551">
        <f>SUMIF(มอดเจาะเมล็ดกาแฟ!$C$5:$C$64,ทดสอบ!$E85,มอดเจาะเมล็ดกาแฟ!$G$5:$G$64)</f>
        <v>0</v>
      </c>
      <c r="BQ85" s="549">
        <f>SUMIF('ด้วงหนวดยาว (กาแฟ)'!$C$5:$C$64,ทดสอบ!$E85,'ด้วงหนวดยาว (กาแฟ)'!$G$5:$G$64)</f>
        <v>0</v>
      </c>
      <c r="BR85" s="549">
        <f>SUMIF(มอดเจาะผลกาแฟ!$C$5:$C$64,ทดสอบ!$E85,มอดเจาะผลกาแฟ!$G$5:$G$64)</f>
        <v>0</v>
      </c>
      <c r="BS85" s="570">
        <f t="shared" ca="1" si="211"/>
        <v>0</v>
      </c>
      <c r="BT85" s="549">
        <f>SUMIF(เพลี้ยแป้งมัน!$B$5:$B$59,ทดสอบ!$E85,เพลี้ยแป้งมัน!$H$5:$H$59)</f>
        <v>0</v>
      </c>
      <c r="BU85" s="551">
        <f>SUMIF('โรคใบไหม้ (มัน)'!$B$5:$B$58,ทดสอบ!$E85,'โรคใบไหม้ (มัน)'!$H$5:$H$58)</f>
        <v>0</v>
      </c>
      <c r="BV85" s="549">
        <f>SUMIF(ไรแดง!$B$5:$B$59,ทดสอบ!$E85,ไรแดง!$H$5:$H$59)</f>
        <v>0</v>
      </c>
      <c r="BW85" s="549"/>
      <c r="BX85" s="549"/>
      <c r="BY85" s="549"/>
      <c r="BZ85" s="549"/>
      <c r="CA85" s="549"/>
      <c r="CB85" s="549">
        <f>SUMIF(โรคโคนเน่าหัวเน่า!$B$5:$B$59,ทดสอบ!$E85,โรคโคนเน่าหัวเน่า!$H$5:$H$59)</f>
        <v>0</v>
      </c>
      <c r="CC85" s="549"/>
      <c r="CD85" s="549">
        <f>SUMIF(โรคพุ่มแจ้!$B$5:$B$58,ทดสอบ!$E85,โรคพุ่มแจ้!$H$5:$H$58)</f>
        <v>0</v>
      </c>
      <c r="CE85" s="549">
        <f>SUMIF(โรคใบด่างมันสำปะหลัง!$B$5:$B$59,ทดสอบ!$E85,โรคใบด่างมันสำปะหลัง!$H$5:$H$59)</f>
        <v>0</v>
      </c>
      <c r="CF85" s="563">
        <f t="shared" si="212"/>
        <v>0</v>
      </c>
      <c r="CG85" s="549">
        <f>SUMIF(หนอนกออ้อย!$B$5:$B$48,ทดสอบ!$E85,หนอนกออ้อย!$G$5:$G$48)</f>
        <v>0</v>
      </c>
      <c r="CH85" s="549">
        <f>SUMIF('ด้วงหนวดยาว อ้อย'!$B$5:$B$48,ทดสอบ!$E85,'ด้วงหนวดยาว อ้อย'!$G$5:$G$48)</f>
        <v>0</v>
      </c>
      <c r="CI85" s="549"/>
      <c r="CJ85" s="549"/>
      <c r="CK85" s="549"/>
      <c r="CL85" s="549"/>
      <c r="CM85" s="549"/>
      <c r="CN85" s="549"/>
      <c r="CO85" s="549"/>
      <c r="CP85" s="549"/>
      <c r="CQ85" s="549"/>
      <c r="CR85" s="549"/>
      <c r="CS85" s="549">
        <f>SUMIF('โรคแส้ดำ อ้อย '!$B$5:$B$48,ทดสอบ!$E85,'โรคแส้ดำ อ้อย '!$G$5:$G$48)</f>
        <v>0</v>
      </c>
      <c r="CT85" s="549">
        <f>SUMIF('โรคใบขาว อ้อย'!$B$5:$B$48,ทดสอบ!$E85,'โรคใบขาว อ้อย'!$G$5:$G$48)</f>
        <v>0</v>
      </c>
      <c r="CU85" s="549"/>
      <c r="CV85" s="565">
        <f t="shared" si="213"/>
        <v>0</v>
      </c>
      <c r="CW85" s="549"/>
      <c r="CX85" s="549">
        <f>SUMIF('หนอนกระทู้ข้าวโพดลายจุด (FAW)'!$B$5:$B$54,ทดสอบ!$E85,'หนอนกระทู้ข้าวโพดลายจุด (FAW)'!$F$5:$F$54)</f>
        <v>2</v>
      </c>
      <c r="CY85" s="549">
        <f>SUMIF(โรคฝักเน่า!$C$5:$C$57,ทดสอบ!$E85,โรคฝักเน่า!$G$5:$G$57)</f>
        <v>0</v>
      </c>
      <c r="CZ85" s="549"/>
      <c r="DA85" s="549"/>
      <c r="DB85" s="549"/>
      <c r="DC85" s="549"/>
      <c r="DD85" s="549"/>
      <c r="DE85" s="549"/>
      <c r="DF85" s="572">
        <f t="shared" si="214"/>
        <v>2</v>
      </c>
      <c r="DG85" s="549">
        <f>SUMIF(โรคเหี่ยว!$B$5:$B$65,ทดสอบ!$E85,โรคเหี่ยว!$E$5:$E$65)</f>
        <v>0</v>
      </c>
      <c r="DH85" s="549"/>
      <c r="DI85" s="549"/>
      <c r="DJ85" s="549"/>
      <c r="DK85" s="549"/>
      <c r="DL85" s="574">
        <f t="shared" si="215"/>
        <v>0</v>
      </c>
      <c r="DM85" s="549"/>
      <c r="DN85" s="549"/>
      <c r="DO85" s="549"/>
      <c r="DP85" s="549"/>
      <c r="DQ85" s="549"/>
      <c r="DR85" s="550">
        <f t="shared" si="216"/>
        <v>0</v>
      </c>
      <c r="DS85" s="549"/>
      <c r="DT85" s="549"/>
      <c r="DU85" s="549">
        <f>SUMIF('เพลี้ยไฟ ทุเรียน'!$B$5:$B$81,ทดสอบ!$E85,'เพลี้ยไฟ ทุเรียน'!$F$5:$F$81)</f>
        <v>0</v>
      </c>
      <c r="DV85" s="549">
        <f>SUMIF('เพลี้ยแป้ง ทุเรียน'!$B$5:$B$81,ทดสอบ!$E85,'เพลี้ยแป้ง ทุเรียน'!$F$5:$F$81)</f>
        <v>0</v>
      </c>
      <c r="DW85" s="549">
        <f>SUMIF(เพลี้ยไก่แจ้ทุเรียน!$B$5:$B$81,ทดสอบ!$E85,เพลี้ยไก่แจ้ทุเรียน!$F$5:$F$81)</f>
        <v>0</v>
      </c>
      <c r="DX85" s="549">
        <f>SUMIF(เพลี้ยหอยเกล็ด!$B$5:$B$81,ทดสอบ!$E85,เพลี้ยหอยเกล็ด!$F$5:$F$81)</f>
        <v>0</v>
      </c>
      <c r="DY85" s="549">
        <f>SUMIF(เพลี้ยจั๊กจั่นฝอย!$B$5:$B$81,ทดสอบ!$E85,เพลี้ยจั๊กจั่นฝอย!$F$5:$F$81)</f>
        <v>0</v>
      </c>
      <c r="DZ85" s="549">
        <f>SUMIF(หนอนเจาะเมล็ดทุเรียน!$B$5:$B$81,ทดสอบ!$E85,หนอนเจาะเมล็ดทุเรียน!$F$5:$F$81)</f>
        <v>2</v>
      </c>
      <c r="EA85" s="549">
        <f>SUMIF(ไรแดงทุเรียน!$B$5:$B$81,ทดสอบ!$E85,ไรแดงทุเรียน!$F$5:$F$81)</f>
        <v>0</v>
      </c>
      <c r="EB85" s="549"/>
      <c r="EC85" s="549">
        <f>SUMIF(โรครากเน่าโคนเน่า!$B$5:$B$81,ทดสอบ!$E85,โรครากเน่าโคนเน่า!$F$5:$F$81)</f>
        <v>0</v>
      </c>
      <c r="ED85" s="549">
        <f>SUMIF('โรคราดำ ทุเรียน'!$B$5:$B$81,ทดสอบ!$E85,'โรคราดำ ทุเรียน'!$F$5:$F$81)</f>
        <v>0</v>
      </c>
      <c r="EE85" s="549"/>
      <c r="EF85" s="549">
        <f>SUMIF(โรคผลเน่า!$B$6:$B$82,ทดสอบ!$E85,โรคผลเน่า!$F$6:$F$82)</f>
        <v>0</v>
      </c>
      <c r="EG85" s="549">
        <f>SUMIF(โรคราสีชมพู!$B$5:$B$81,ทดสอบ!$E85,โรคราสีชมพู!$F$5:$F$81)</f>
        <v>0</v>
      </c>
      <c r="EH85" s="549">
        <f>SUMIF(โรคใบติดหรือใบไหม้!$B$5:$B$81,ทดสอบ!$E85,โรคใบติดหรือใบไหม้!$F$5:$F$81)</f>
        <v>0</v>
      </c>
      <c r="EI85" s="549"/>
      <c r="EJ85" s="549">
        <f>SUMIF('โรคใบจุดสาหร่าย (durian)'!$B$5:$B$81,ทดสอบ!$E85,'โรคใบจุดสาหร่าย (durian)'!$F$5:$F$81)</f>
        <v>0</v>
      </c>
      <c r="EK85" s="549">
        <f>SUMIF(มอดเจาะลำต้นทุเรียน!$B$5:$B$81,ทดสอบ!$E85,มอดเจาะลำต้นทุเรียน!$F$5:$F$81)</f>
        <v>0</v>
      </c>
      <c r="EL85" s="549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549">
        <f>SUMIF(หนอนกินใบทุเรียน!$B$5:$B$81,ทดสอบ!$E85,หนอนกินใบทุเรียน!$F$5:$F$81)</f>
        <v>0</v>
      </c>
      <c r="EN85" s="549">
        <f>SUMIF(โรคกิ่งแห้งทุเรียน!$B$5:$B$81,ทดสอบ!$E85,โรคกิ่งแห้งทุเรียน!$F$5:$F$81)</f>
        <v>0</v>
      </c>
      <c r="EO85" s="551">
        <f>SUMIF(โรคแอนแทรกโนสทุเรียน!$B$5:$B$81,ทดสอบ!$E85,โรคแอนแทรกโนสทุเรียน!$F$5:$F$81)</f>
        <v>0</v>
      </c>
      <c r="EP85" s="549">
        <f>SUMIF(หนอนเจาะผล!$B$5:$B$81,ทดสอบ!$E85,หนอนเจาะผล!$F$5:$F$81)</f>
        <v>0</v>
      </c>
      <c r="EQ85" s="563">
        <f t="shared" ca="1" si="217"/>
        <v>2</v>
      </c>
      <c r="ER85" s="549"/>
      <c r="ES85" s="549">
        <f>SUMIF('เพลี้ยไฟ (เงาะ)'!$B$5:$B$76,ทดสอบ!$E85,'เพลี้ยไฟ (เงาะ)'!$F$5:$F$76)</f>
        <v>0</v>
      </c>
      <c r="ET85" s="517">
        <f>SUMIF('เพลี้ยแป้ง (เงาะ)'!$B$5:$B$75,ทดสอบ!$E85,'เพลี้ยแป้ง (เงาะ)'!$F$5:$F$75)</f>
        <v>0</v>
      </c>
      <c r="EU85" s="549">
        <f>SUMIF(หนอนคืบกินใบ!$B$5:$B$75,ทดสอบ!$E85,หนอนคืบกินใบ!$F$5:$F$75)</f>
        <v>0</v>
      </c>
      <c r="EV85" s="549">
        <f>SUMIF('โรคราแป้ง (เงาะ)'!$B$5:$B$75,ทดสอบ!$E85,'โรคราแป้ง (เงาะ)'!$F$5:$F$75)</f>
        <v>0</v>
      </c>
      <c r="EW85" s="549"/>
      <c r="EX85" s="549">
        <f>SUMIF('โรคขอบใบแห้ง (เงาะ)'!$B$5:$B$76,ทดสอบ!$E85,'โรคขอบใบแห้ง (เงาะ)'!$F$5:$F$76)</f>
        <v>0</v>
      </c>
      <c r="EY85" s="549">
        <f>SUMIF(หนอนกินช่อดอก!$B$5:$B$76,ทดสอบ!$E85,หนอนกินช่อดอก!$F$5:$F$76)</f>
        <v>0</v>
      </c>
      <c r="EZ85" s="549">
        <f>SUMIF('โรคใบจุดสาหร่าย(เงาะ)'!$B$5:$B$75,ทดสอบ!$E85,'โรคใบจุดสาหร่าย(เงาะ)'!$F$5:$F$75)</f>
        <v>0</v>
      </c>
      <c r="FA85" s="567">
        <f t="shared" si="218"/>
        <v>0</v>
      </c>
      <c r="FB85" s="549">
        <f>SUMIF('เพลี้ยไฟ (mangosteen)'!$B$5:$B$69,ทดสอบ!$E85,'เพลี้ยไฟ (mangosteen)'!$F$5:$F$69)</f>
        <v>0</v>
      </c>
      <c r="FC85" s="549">
        <f>SUMIF(หนอนชอนใบ!$B$5:$B$69,ทดสอบ!$E85,หนอนชอนใบ!$F$5:$F$69)</f>
        <v>0</v>
      </c>
      <c r="FD85" s="549">
        <f>SUMIF(หนอนกินใบ!$B$5:$B$69,ทดสอบ!$E85,หนอนกินใบ!$F$5:$F$69)</f>
        <v>0</v>
      </c>
      <c r="FE85" s="549">
        <f>SUMIF('ไรแดง(มังคุด)'!$B$5:$B$76,ทดสอบ!$E85,'ไรแดง(มังคุด)'!$F$5:$F$76)</f>
        <v>0</v>
      </c>
      <c r="FF85" s="549">
        <f>SUMIF(โรคแอนแทรคโนส!$B$5:$B$76,ทดสอบ!$E85,โรคแอนแทรคโนส!$F$5:$F$76)</f>
        <v>0</v>
      </c>
      <c r="FG85" s="549">
        <f>SUMIF('โรคใบจุดสาหร่าย (mangosteen)'!$B$5:$B$69,ทดสอบ!$E85,'โรคใบจุดสาหร่าย (mangosteen)'!$F$5:$F$69)</f>
        <v>0</v>
      </c>
      <c r="FH85" s="549">
        <f>SUMIF(โรคใบแห้งและขอบใบแห้ง!$B$5:$B$76,ทดสอบ!$E85,โรคใบแห้งและขอบใบแห้ง!$F$5:$F$76)</f>
        <v>0</v>
      </c>
      <c r="FI85" s="549">
        <f>SUMIF(เพลี้ยแป้ง!$B$5:$B$76,ทดสอบ!$E85,เพลี้ยแป้ง!$F$5:$F$76)</f>
        <v>0</v>
      </c>
      <c r="FJ85" s="549">
        <f>SUMIF('โรคใบจุด (mangosteen)'!$B$5:$B$69,ทดสอบ!$E85,'โรคใบจุด (mangosteen)'!$F$5:$F$69)</f>
        <v>0</v>
      </c>
      <c r="FK85" s="576">
        <f t="shared" si="219"/>
        <v>0</v>
      </c>
      <c r="FL85" s="549">
        <f>SUMIF(โรคพุ่มไม้กวาด!$B$5:$B$79,ทดสอบ!$E85,โรคพุ่มไม้กวาด!$F$5:$F$79)</f>
        <v>0</v>
      </c>
      <c r="FM85" s="549">
        <f>SUMIF('เพลี้ยแป้ง (ลำไย)'!$B$5:$B$76,ทดสอบ!$E85,'เพลี้ยแป้ง (ลำไย)'!$F$5:$F$76)</f>
        <v>0</v>
      </c>
      <c r="FN85" s="549">
        <f>SUMIF('โรคราดำ (ลำไย)'!$B$5:$B$79,ทดสอบ!$E85,'โรคราดำ (ลำไย)'!$F$5:$F$79)</f>
        <v>0</v>
      </c>
      <c r="FO85" s="549">
        <f>SUMIF('หนอนคืบกินใบ (ลำไย)'!$B$5:$B$76,ทดสอบ!$E85,'หนอนคืบกินใบ (ลำไย)'!$F$5:$F$76)</f>
        <v>0</v>
      </c>
      <c r="FP85" s="549">
        <f>SUMIF(ไรกำมะหยี่!$B$5:$B$79,ทดสอบ!$E85,ไรกำมะหยี่!$F$5:$F$79)</f>
        <v>0</v>
      </c>
      <c r="FQ85" s="549">
        <f>SUMIF(หนอนม้วนใบ!$B$5:$B$79,ทดสอบ!$E85,หนอนม้วนใบ!$F$5:$F$79)</f>
        <v>0</v>
      </c>
      <c r="FR85" s="549">
        <f>SUMIF(หนอนเจาะกิ่งและลำต้น!$B$5:$B$80,ทดสอบ!$E85,หนอนเจาะกิ่งและลำต้น!$F$5:$F$80)</f>
        <v>0</v>
      </c>
      <c r="FS85" s="549">
        <f>SUMIF(เพลี้ยไฟลำไย!$B$5:$B$76,ทดสอบ!$E85,เพลี้ยไฟลำไย!$F$5:$F$76)</f>
        <v>0</v>
      </c>
      <c r="FT85" s="549">
        <f>SUMIF(หนอนกินดอกลำไย!$B$5:$B$76,ทดสอบ!$E85,หนอนกินดอกลำไย!$F$5:$F$76)</f>
        <v>0</v>
      </c>
      <c r="FU85" s="549">
        <f>SUMIF(มวนลำไย!$B$5:$B$79,ทดสอบ!$E85,มวนลำไย!$F$5:$F$79)</f>
        <v>0</v>
      </c>
      <c r="FV85" s="578">
        <f t="shared" si="220"/>
        <v>0</v>
      </c>
      <c r="FW85" s="550">
        <f t="shared" ca="1" si="221"/>
        <v>5378.5</v>
      </c>
      <c r="FX85" s="353">
        <f t="shared" ca="1" si="192"/>
        <v>5378.5</v>
      </c>
      <c r="FY85" s="319">
        <f t="shared" ca="1" si="191"/>
        <v>0</v>
      </c>
    </row>
    <row r="86" spans="1:181" s="110" customFormat="1" x14ac:dyDescent="0.55000000000000004">
      <c r="A86" s="303">
        <v>0</v>
      </c>
      <c r="B86" s="303">
        <f t="shared" ca="1" si="207"/>
        <v>1</v>
      </c>
      <c r="C86" s="303">
        <f ca="1">IF(B86=1,SUBTOTAL(2,$B$78:B86),"")</f>
        <v>9</v>
      </c>
      <c r="D86" s="279">
        <f t="shared" ca="1" si="147"/>
        <v>9</v>
      </c>
      <c r="E86" s="280" t="s">
        <v>191</v>
      </c>
      <c r="F86" s="295"/>
      <c r="G86" s="295"/>
      <c r="H86" s="295"/>
      <c r="I86" s="295"/>
      <c r="J86" s="291"/>
      <c r="K86" s="549">
        <f>SUMIF(หนอนห่อใบข้าว!$B$5:$B$76,ทดสอบ!$E86,หนอนห่อใบข้าว!$G$5:$G$76)</f>
        <v>0</v>
      </c>
      <c r="L86" s="549">
        <f>SUMIF(เพลี้ยกระโดดหลังขาว!$B$5:$B$76,ทดสอบ!$E86,เพลี้ยกระโดดหลังขาว!$G$5:$G$76)</f>
        <v>0</v>
      </c>
      <c r="M86" s="549">
        <f>SUMIF(โรคไหม้ข้าว!$B$5:$B$76,ทดสอบ!$E86,โรคไหม้ข้าว!$G$5:$G$76)</f>
        <v>0</v>
      </c>
      <c r="N86" s="549">
        <f>SUMIF(แมลงหวี่ขาว!$B$5:$B$76,ทดสอบ!$E86,แมลงหวี่ขาว!$G$5:$G$76)</f>
        <v>0</v>
      </c>
      <c r="O86" s="549">
        <f>SUMIF(เพลี้ยกระโดดสีน้ำตาล!$B$5:$B$77,ทดสอบ!$E86,เพลี้ยกระโดดสีน้ำตาล!$G$5:$G$77)</f>
        <v>0</v>
      </c>
      <c r="P86" s="549">
        <f>SUMIF(แมลงสิง!$B$5:$B$81,ทดสอบ!$E86,แมลงสิง!$G$5:$G$81)</f>
        <v>0</v>
      </c>
      <c r="Q86" s="549">
        <f>SUMIF(เพลี้ยไฟ!$B$5:$B$76,ทดสอบ!$E86,เพลี้ยไฟ!$G$5:$G$76)</f>
        <v>0</v>
      </c>
      <c r="R86" s="549">
        <f>SUMIF(แมลงดำหนาม1!$B$5:$B$81,ทดสอบ!$E86,แมลงดำหนาม1!$G$5:$G$81)</f>
        <v>0</v>
      </c>
      <c r="S86" s="549">
        <f>SUMIF(โรคขอบใบแห้ง!$B$5:$B$78,ทดสอบ!$E86,โรคขอบใบแห้ง!$G$5:$G$78)</f>
        <v>0</v>
      </c>
      <c r="T86" s="549">
        <f>SUMIF(โรคกาบใบแห้ง!$B$5:$B$81,ทดสอบ!$E86,โรคกาบใบแห้ง!$G$5:$G$81)</f>
        <v>0</v>
      </c>
      <c r="U86" s="549">
        <f>SUMIF(โรคใบจุดสีน้ำตาล!$B$5:$B$77,ทดสอบ!$E86,โรคใบจุดสีน้ำตาล!$G$5:$G$77)</f>
        <v>0</v>
      </c>
      <c r="V86" s="549">
        <f>SUMIF(หนอนกระทู้กล้า!$B$5:$B$76,ทดสอบ!$E86,หนอนกระทู้กล้า!$G$5:$G$76)</f>
        <v>0</v>
      </c>
      <c r="W86" s="549">
        <f>SUMIF(โรคใบขีดโปร่งแสง!$B$5:$B$81,ทดสอบ!$E86,โรคใบขีดโปร่งแสง!$G$5:$G$81)</f>
        <v>0</v>
      </c>
      <c r="X86" s="549">
        <f>SUMIF(โรคใบขีดสีน้ำตาล!$B$5:$B$77,ทดสอบ!$E86,โรคใบขีดสีน้ำตาล!$G$5:$G$77)</f>
        <v>0</v>
      </c>
      <c r="Y86" s="549">
        <f>SUMIF(หนอนกัดใบข้าว!$B$5:$B$81,ทดสอบ!$E86,หนอนกัดใบข้าว!$G$5:$G$81)</f>
        <v>0</v>
      </c>
      <c r="Z86" s="549">
        <f>SUMIF(แมลงหล่า!$B$5:$B$81,ทดสอบ!$E86,แมลงหล่า!$G$5:$G$81)</f>
        <v>0</v>
      </c>
      <c r="AA86" s="549">
        <f>SUMIF(แมลงบั่ว!$B$5:$B$77,ทดสอบ!$E86,แมลงบั่ว!$G$5:$G$77)</f>
        <v>0</v>
      </c>
      <c r="AB86" s="549">
        <f>SUMIF(โรคเมล็ดด่าง!$B$5:$B$81,ทดสอบ!$E86,โรคเมล็ดด่าง!$G$5:$G$81)</f>
        <v>0</v>
      </c>
      <c r="AC86" s="549">
        <f>SUMIF(ด้วงดำ!$B$5:$B$81,ทดสอบ!$E86,ด้วงดำ!$G$5:$G$81)</f>
        <v>0</v>
      </c>
      <c r="AD86" s="549">
        <f>SUMIF(ตั๊กแตนหนวดสั้น!$B$5:$B$81,ทดสอบ!$E86,ตั๊กแตนหนวดสั้น!$G$5:$G$81)</f>
        <v>0</v>
      </c>
      <c r="AE86" s="549">
        <f>SUMIF(หนอนกอข้าว!$B$5:$B$77,ทดสอบ!$E86,หนอนกอข้าว!$G$5:$G$77)</f>
        <v>0</v>
      </c>
      <c r="AF86" s="549">
        <f>SUMIF(หนอนกระทู้ข้าว!$B$5:$B$81,ทดสอบ!$E86,หนอนกระทู้ข้าว!$G$5:$G$81)</f>
        <v>0</v>
      </c>
      <c r="AG86" s="549">
        <f>SUMIF(โรคกาบใบเน่า!$B$5:$B$81,ทดสอบ!$E86,โรคกาบใบเน่า!$G$5:$G$81)</f>
        <v>0</v>
      </c>
      <c r="AH86" s="549">
        <f>SUMIF(เพลี้ยจั๊กจั่นสีเขียว!$B$5:$B$80,ทดสอบ!$E86,เพลี้ยจั๊กจั่นสีเขียว!$G$5:$G$80)</f>
        <v>0</v>
      </c>
      <c r="AI86" s="549">
        <f>SUMIF(หอยเชอรี่!$B$5:$B$81,ทดสอบ!$E86,หอยเชอรี่!$G$5:$G$81)</f>
        <v>0</v>
      </c>
      <c r="AJ86" s="549">
        <f>SUMIF(โรคใบสีส้ม!$B$5:$B$77,ทดสอบ!$E86,โรคใบสีส้ม!$G$5:$G$77)</f>
        <v>0</v>
      </c>
      <c r="AK86" s="563">
        <f t="shared" si="208"/>
        <v>0</v>
      </c>
      <c r="AL86" s="549">
        <f>SUMIF(หนอนหัวดำ!$B$6:$B$75,ทดสอบ!$E86,หนอนหัวดำ!$M$6:$M$75)</f>
        <v>43.2</v>
      </c>
      <c r="AM86" s="517">
        <f>SUMIF(แมลงดำหนาม!$B$6:$B$75,ทดสอบ!$E86,แมลงดำหนาม!$M$6:$M$75)</f>
        <v>24.599999999999998</v>
      </c>
      <c r="AN86" s="549">
        <f>SUMIF('ด้วงแรด มะพร้าว'!$B$6:$B$75,ทดสอบ!$E86,'ด้วงแรด มะพร้าว'!$I$6:$I$75)</f>
        <v>18.2</v>
      </c>
      <c r="AO86" s="549">
        <f>SUMIF(ด้วงงวง!$B$6:$B$75,ทดสอบ!$E86,ด้วงงวง!$I$6:$I$75)</f>
        <v>1</v>
      </c>
      <c r="AP86" s="549">
        <f>SUMIF(ไรสี่ขามะพร้าว!$B$6:$B$75,ทดสอบ!$E86,ไรสี่ขามะพร้าว!$I$6:$I$75)</f>
        <v>0</v>
      </c>
      <c r="AQ86" s="549">
        <f>SUMIF(หนอนพาราซา!$C$6:$C$67,ทดสอบ!$E86,หนอนพาราซา!$J$6:$J$67)</f>
        <v>0</v>
      </c>
      <c r="AR86" s="549">
        <f>SUMIF(หนอนกินใบมะพร้าว!$C$6:$C$67,ทดสอบ!$E86,หนอนกินใบมะพร้าว!$J$6:$J$67)</f>
        <v>0</v>
      </c>
      <c r="AS86" s="565">
        <f t="shared" si="86"/>
        <v>87</v>
      </c>
      <c r="AT86" s="549">
        <f>SUMIF('ด้วงแรด ปาล์ม'!$B$5:$B$73,ทดสอบ!$E86,'ด้วงแรด ปาล์ม'!$F$5:$F$73)</f>
        <v>0</v>
      </c>
      <c r="AU86" s="549">
        <f>SUMIF(หนอนปลอกเล็ก!$B$5:$B$73,ทดสอบ!$E86,หนอนปลอกเล็ก!$F$5:$F$73)</f>
        <v>0</v>
      </c>
      <c r="AV86" s="549">
        <f>SUMIF(ด้วงกุหลาบ!$B$5:$B$73,ทดสอบ!$E86,ด้วงกุหลาบ!$F$5:$F$73)</f>
        <v>0</v>
      </c>
      <c r="AW86" s="549">
        <f>SUMIF(โรคทะลายเน่า!$B$5:$B$73,ทดสอบ!$E86,โรคทะลายเน่า!$F$5:$F$73)</f>
        <v>0</v>
      </c>
      <c r="AX86" s="549">
        <f>SUMIF(โรคลำต้นเน่า!$B$5:$B$73,ทดสอบ!$E86,โรคลำต้นเน่า!$F$5:$F$73)</f>
        <v>0</v>
      </c>
      <c r="AY86" s="549">
        <f>SUMIF('โรคใบจุด ปาล์ม'!$B$5:$B$73,ทดสอบ!$E86,'โรคใบจุด ปาล์ม'!$F$5:$F$73)</f>
        <v>0</v>
      </c>
      <c r="AZ86" s="549">
        <f>SUMIF(โรคก้านทางใบเน่า!$C$5:$C$71,ทดสอบ!$E86,โรคก้านทางใบเน่า!$G$5:$G$71)</f>
        <v>0</v>
      </c>
      <c r="BA86" s="549">
        <f>SUMIF(หนอนหน้าแมว!$B$5:$B$73,ทดสอบ!$E86,หนอนหน้าแมว!$F$5:$F$73)</f>
        <v>0</v>
      </c>
      <c r="BB86" s="551">
        <f>SUMIF('หนอนหัวดำ ปาล์ม'!$B$5:$B$73,ทดสอบ!$E86,'หนอนหัวดำ ปาล์ม'!$F$5:$F$73)</f>
        <v>0</v>
      </c>
      <c r="BC86" s="549">
        <f>SUMIF('โรคใบจุดสาหร่าย ปาล์ม'!$B$5:$B$73,ทดสอบ!$E86,'โรคใบจุดสาหร่าย ปาล์ม'!$F$5:$F$73)</f>
        <v>0</v>
      </c>
      <c r="BD86" s="567">
        <f t="shared" si="209"/>
        <v>0</v>
      </c>
      <c r="BE86" s="549">
        <f>SUMIF(โรครากขาว!$B$5:$B$72,ทดสอบ!$E86,โรครากขาว!$F$5:$F$72)</f>
        <v>0</v>
      </c>
      <c r="BF86" s="549">
        <f>SUMIF(โรคใบร่วงยางพาราชนิดใหม่!$B$5:$B$72,ทดสอบ!$E86,โรคใบร่วงยางพาราชนิดใหม่!$F$5:$F$72)</f>
        <v>100</v>
      </c>
      <c r="BG86" s="549">
        <f>SUMIF(โรคใบร่วงยางพารา!$B$5:$B$72,ทดสอบ!$E86,โรคใบร่วงยางพารา!$F$5:$F$72)</f>
        <v>0</v>
      </c>
      <c r="BH86" s="549">
        <f>SUMIF(โรคราแป้งยางพารา!$B$5:$B$72,ทดสอบ!$E86,โรคราแป้งยางพารา!$F$5:$F$72)</f>
        <v>0</v>
      </c>
      <c r="BI86" s="551">
        <f>SUMIF(โรคเส้นดำยางพารา!$B$5:$B$72,ทดสอบ!$E86,โรคเส้นดำยางพารา!$F$5:$F$72)</f>
        <v>0</v>
      </c>
      <c r="BJ86" s="549">
        <f>SUMIF(โรคหน้ายางแห้ง!$B$5:$B$72,ทดสอบ!$E86,โรคหน้ายางแห้ง!$F$5:$F$72)</f>
        <v>0</v>
      </c>
      <c r="BK86" s="568">
        <f t="shared" si="210"/>
        <v>100</v>
      </c>
      <c r="BL86" s="549">
        <f>SUMIF(โรคราสนิม!$C$5:$C$64,ทดสอบ!$E86,โรคราสนิม!$G$5:$G$64)</f>
        <v>0</v>
      </c>
      <c r="BM86" s="549">
        <f>SUMIF(หนอนกาแฟสีแดง!$C$5:$C$64,ทดสอบ!$E86,หนอนกาแฟสีแดง!$G$5:$G$64)</f>
        <v>0</v>
      </c>
      <c r="BN86" s="549">
        <v>0</v>
      </c>
      <c r="BO86" s="549">
        <f ca="1">SUMIF(หนอนเจาะกิ่งลำต้น!$C$5:$C540,ทดสอบ!$E86,หนอนเจาะกิ่งลำต้น!$G$5:$G$64)</f>
        <v>0</v>
      </c>
      <c r="BP86" s="551">
        <f>SUMIF(มอดเจาะเมล็ดกาแฟ!$C$5:$C$64,ทดสอบ!$E86,มอดเจาะเมล็ดกาแฟ!$G$5:$G$64)</f>
        <v>0</v>
      </c>
      <c r="BQ86" s="549">
        <f>SUMIF('ด้วงหนวดยาว (กาแฟ)'!$C$5:$C$64,ทดสอบ!$E86,'ด้วงหนวดยาว (กาแฟ)'!$G$5:$G$64)</f>
        <v>0</v>
      </c>
      <c r="BR86" s="549">
        <f>SUMIF(มอดเจาะผลกาแฟ!$C$5:$C$64,ทดสอบ!$E86,มอดเจาะผลกาแฟ!$G$5:$G$64)</f>
        <v>0</v>
      </c>
      <c r="BS86" s="570">
        <f t="shared" ca="1" si="211"/>
        <v>0</v>
      </c>
      <c r="BT86" s="549">
        <f>SUMIF(เพลี้ยแป้งมัน!$B$5:$B$59,ทดสอบ!$E86,เพลี้ยแป้งมัน!$H$5:$H$59)</f>
        <v>0</v>
      </c>
      <c r="BU86" s="551">
        <f>SUMIF('โรคใบไหม้ (มัน)'!$B$5:$B$58,ทดสอบ!$E86,'โรคใบไหม้ (มัน)'!$H$5:$H$58)</f>
        <v>0</v>
      </c>
      <c r="BV86" s="549">
        <f>SUMIF(ไรแดง!$B$5:$B$59,ทดสอบ!$E86,ไรแดง!$H$5:$H$59)</f>
        <v>0</v>
      </c>
      <c r="BW86" s="549"/>
      <c r="BX86" s="549"/>
      <c r="BY86" s="549"/>
      <c r="BZ86" s="549"/>
      <c r="CA86" s="549"/>
      <c r="CB86" s="549">
        <f>SUMIF(โรคโคนเน่าหัวเน่า!$B$5:$B$59,ทดสอบ!$E86,โรคโคนเน่าหัวเน่า!$H$5:$H$59)</f>
        <v>0</v>
      </c>
      <c r="CC86" s="549"/>
      <c r="CD86" s="549">
        <f>SUMIF(โรคพุ่มแจ้!$B$5:$B$58,ทดสอบ!$E86,โรคพุ่มแจ้!$H$5:$H$58)</f>
        <v>0</v>
      </c>
      <c r="CE86" s="549">
        <f>SUMIF(โรคใบด่างมันสำปะหลัง!$B$5:$B$59,ทดสอบ!$E86,โรคใบด่างมันสำปะหลัง!$H$5:$H$59)</f>
        <v>0</v>
      </c>
      <c r="CF86" s="563">
        <f t="shared" si="212"/>
        <v>0</v>
      </c>
      <c r="CG86" s="549">
        <f>SUMIF(หนอนกออ้อย!$B$5:$B$48,ทดสอบ!$E86,หนอนกออ้อย!$G$5:$G$48)</f>
        <v>0</v>
      </c>
      <c r="CH86" s="549">
        <f>SUMIF('ด้วงหนวดยาว อ้อย'!$B$5:$B$48,ทดสอบ!$E86,'ด้วงหนวดยาว อ้อย'!$G$5:$G$48)</f>
        <v>0</v>
      </c>
      <c r="CI86" s="549"/>
      <c r="CJ86" s="549"/>
      <c r="CK86" s="549"/>
      <c r="CL86" s="549"/>
      <c r="CM86" s="549"/>
      <c r="CN86" s="549"/>
      <c r="CO86" s="549"/>
      <c r="CP86" s="549"/>
      <c r="CQ86" s="549"/>
      <c r="CR86" s="549"/>
      <c r="CS86" s="549">
        <f>SUMIF('โรคแส้ดำ อ้อย '!$B$5:$B$48,ทดสอบ!$E86,'โรคแส้ดำ อ้อย '!$G$5:$G$48)</f>
        <v>0</v>
      </c>
      <c r="CT86" s="549">
        <f>SUMIF('โรคใบขาว อ้อย'!$B$5:$B$48,ทดสอบ!$E86,'โรคใบขาว อ้อย'!$G$5:$G$48)</f>
        <v>0</v>
      </c>
      <c r="CU86" s="549"/>
      <c r="CV86" s="565">
        <f t="shared" si="213"/>
        <v>0</v>
      </c>
      <c r="CW86" s="549"/>
      <c r="CX86" s="549">
        <f>SUMIF('หนอนกระทู้ข้าวโพดลายจุด (FAW)'!$B$5:$B$54,ทดสอบ!$E86,'หนอนกระทู้ข้าวโพดลายจุด (FAW)'!$F$5:$F$54)</f>
        <v>0</v>
      </c>
      <c r="CY86" s="549">
        <f>SUMIF(โรคฝักเน่า!$C$5:$C$57,ทดสอบ!$E86,โรคฝักเน่า!$G$5:$G$57)</f>
        <v>0</v>
      </c>
      <c r="CZ86" s="549"/>
      <c r="DA86" s="549"/>
      <c r="DB86" s="549"/>
      <c r="DC86" s="549"/>
      <c r="DD86" s="549"/>
      <c r="DE86" s="549"/>
      <c r="DF86" s="572">
        <f t="shared" si="214"/>
        <v>0</v>
      </c>
      <c r="DG86" s="549">
        <f>SUMIF(โรคเหี่ยว!$B$5:$B$65,ทดสอบ!$E86,โรคเหี่ยว!$E$5:$E$65)</f>
        <v>0</v>
      </c>
      <c r="DH86" s="549"/>
      <c r="DI86" s="549"/>
      <c r="DJ86" s="549"/>
      <c r="DK86" s="549"/>
      <c r="DL86" s="574">
        <f t="shared" si="215"/>
        <v>0</v>
      </c>
      <c r="DM86" s="549"/>
      <c r="DN86" s="549"/>
      <c r="DO86" s="549"/>
      <c r="DP86" s="549"/>
      <c r="DQ86" s="549"/>
      <c r="DR86" s="550">
        <f t="shared" si="216"/>
        <v>0</v>
      </c>
      <c r="DS86" s="549"/>
      <c r="DT86" s="549"/>
      <c r="DU86" s="549">
        <f>SUMIF('เพลี้ยไฟ ทุเรียน'!$B$5:$B$81,ทดสอบ!$E86,'เพลี้ยไฟ ทุเรียน'!$F$5:$F$81)</f>
        <v>0</v>
      </c>
      <c r="DV86" s="549">
        <f>SUMIF('เพลี้ยแป้ง ทุเรียน'!$B$5:$B$81,ทดสอบ!$E86,'เพลี้ยแป้ง ทุเรียน'!$F$5:$F$81)</f>
        <v>0</v>
      </c>
      <c r="DW86" s="549">
        <f>SUMIF(เพลี้ยไก่แจ้ทุเรียน!$B$5:$B$81,ทดสอบ!$E86,เพลี้ยไก่แจ้ทุเรียน!$F$5:$F$81)</f>
        <v>0</v>
      </c>
      <c r="DX86" s="549">
        <f>SUMIF(เพลี้ยหอยเกล็ด!$B$5:$B$81,ทดสอบ!$E86,เพลี้ยหอยเกล็ด!$F$5:$F$81)</f>
        <v>0</v>
      </c>
      <c r="DY86" s="549">
        <f>SUMIF(เพลี้ยจั๊กจั่นฝอย!$B$5:$B$81,ทดสอบ!$E86,เพลี้ยจั๊กจั่นฝอย!$F$5:$F$81)</f>
        <v>0</v>
      </c>
      <c r="DZ86" s="549">
        <f>SUMIF(หนอนเจาะเมล็ดทุเรียน!$B$5:$B$81,ทดสอบ!$E86,หนอนเจาะเมล็ดทุเรียน!$F$5:$F$81)</f>
        <v>0</v>
      </c>
      <c r="EA86" s="549">
        <f>SUMIF(ไรแดงทุเรียน!$B$5:$B$81,ทดสอบ!$E86,ไรแดงทุเรียน!$F$5:$F$81)</f>
        <v>0</v>
      </c>
      <c r="EB86" s="549"/>
      <c r="EC86" s="549">
        <f>SUMIF(โรครากเน่าโคนเน่า!$B$5:$B$81,ทดสอบ!$E86,โรครากเน่าโคนเน่า!$F$5:$F$81)</f>
        <v>6.7</v>
      </c>
      <c r="ED86" s="549">
        <f>SUMIF('โรคราดำ ทุเรียน'!$B$5:$B$81,ทดสอบ!$E86,'โรคราดำ ทุเรียน'!$F$5:$F$81)</f>
        <v>0</v>
      </c>
      <c r="EE86" s="549"/>
      <c r="EF86" s="549">
        <f>SUMIF(โรคผลเน่า!$B$6:$B$82,ทดสอบ!$E86,โรคผลเน่า!$F$6:$F$82)</f>
        <v>0</v>
      </c>
      <c r="EG86" s="549">
        <f>SUMIF(โรคราสีชมพู!$B$5:$B$81,ทดสอบ!$E86,โรคราสีชมพู!$F$5:$F$81)</f>
        <v>1.25</v>
      </c>
      <c r="EH86" s="549">
        <f>SUMIF(โรคใบติดหรือใบไหม้!$B$5:$B$81,ทดสอบ!$E86,โรคใบติดหรือใบไหม้!$F$5:$F$81)</f>
        <v>0</v>
      </c>
      <c r="EI86" s="549"/>
      <c r="EJ86" s="549">
        <f>SUMIF('โรคใบจุดสาหร่าย (durian)'!$B$5:$B$81,ทดสอบ!$E86,'โรคใบจุดสาหร่าย (durian)'!$F$5:$F$81)</f>
        <v>0</v>
      </c>
      <c r="EK86" s="549">
        <f>SUMIF(มอดเจาะลำต้นทุเรียน!$B$5:$B$81,ทดสอบ!$E86,มอดเจาะลำต้นทุเรียน!$F$5:$F$81)</f>
        <v>0</v>
      </c>
      <c r="EL86" s="549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549">
        <f>SUMIF(หนอนกินใบทุเรียน!$B$5:$B$81,ทดสอบ!$E86,หนอนกินใบทุเรียน!$F$5:$F$81)</f>
        <v>0</v>
      </c>
      <c r="EN86" s="549">
        <f>SUMIF(โรคกิ่งแห้งทุเรียน!$B$5:$B$81,ทดสอบ!$E86,โรคกิ่งแห้งทุเรียน!$F$5:$F$81)</f>
        <v>0</v>
      </c>
      <c r="EO86" s="551">
        <f>SUMIF(โรคแอนแทรกโนสทุเรียน!$B$5:$B$81,ทดสอบ!$E86,โรคแอนแทรกโนสทุเรียน!$F$5:$F$81)</f>
        <v>0</v>
      </c>
      <c r="EP86" s="549">
        <f>SUMIF(หนอนเจาะผล!$B$5:$B$81,ทดสอบ!$E86,หนอนเจาะผล!$F$5:$F$81)</f>
        <v>0</v>
      </c>
      <c r="EQ86" s="563">
        <f t="shared" ca="1" si="217"/>
        <v>7.95</v>
      </c>
      <c r="ER86" s="549"/>
      <c r="ES86" s="549">
        <f>SUMIF('เพลี้ยไฟ (เงาะ)'!$B$5:$B$76,ทดสอบ!$E86,'เพลี้ยไฟ (เงาะ)'!$F$5:$F$76)</f>
        <v>0</v>
      </c>
      <c r="ET86" s="517">
        <f>SUMIF('เพลี้ยแป้ง (เงาะ)'!$B$5:$B$75,ทดสอบ!$E86,'เพลี้ยแป้ง (เงาะ)'!$F$5:$F$75)</f>
        <v>0</v>
      </c>
      <c r="EU86" s="549">
        <f>SUMIF(หนอนคืบกินใบ!$B$5:$B$75,ทดสอบ!$E86,หนอนคืบกินใบ!$F$5:$F$75)</f>
        <v>0</v>
      </c>
      <c r="EV86" s="549">
        <f>SUMIF('โรคราแป้ง (เงาะ)'!$B$5:$B$75,ทดสอบ!$E86,'โรคราแป้ง (เงาะ)'!$F$5:$F$75)</f>
        <v>0</v>
      </c>
      <c r="EW86" s="549"/>
      <c r="EX86" s="549">
        <f>SUMIF('โรคขอบใบแห้ง (เงาะ)'!$B$5:$B$76,ทดสอบ!$E86,'โรคขอบใบแห้ง (เงาะ)'!$F$5:$F$76)</f>
        <v>0</v>
      </c>
      <c r="EY86" s="549">
        <f>SUMIF(หนอนกินช่อดอก!$B$5:$B$76,ทดสอบ!$E86,หนอนกินช่อดอก!$F$5:$F$76)</f>
        <v>0</v>
      </c>
      <c r="EZ86" s="549">
        <f>SUMIF('โรคใบจุดสาหร่าย(เงาะ)'!$B$5:$B$75,ทดสอบ!$E86,'โรคใบจุดสาหร่าย(เงาะ)'!$F$5:$F$75)</f>
        <v>0</v>
      </c>
      <c r="FA86" s="567">
        <f t="shared" si="218"/>
        <v>0</v>
      </c>
      <c r="FB86" s="549">
        <f>SUMIF('เพลี้ยไฟ (mangosteen)'!$B$5:$B$69,ทดสอบ!$E86,'เพลี้ยไฟ (mangosteen)'!$F$5:$F$69)</f>
        <v>0</v>
      </c>
      <c r="FC86" s="549">
        <f>SUMIF(หนอนชอนใบ!$B$5:$B$69,ทดสอบ!$E86,หนอนชอนใบ!$F$5:$F$69)</f>
        <v>0</v>
      </c>
      <c r="FD86" s="549">
        <f>SUMIF(หนอนกินใบ!$B$5:$B$69,ทดสอบ!$E86,หนอนกินใบ!$F$5:$F$69)</f>
        <v>0</v>
      </c>
      <c r="FE86" s="549">
        <f>SUMIF('ไรแดง(มังคุด)'!$B$5:$B$76,ทดสอบ!$E86,'ไรแดง(มังคุด)'!$F$5:$F$76)</f>
        <v>0</v>
      </c>
      <c r="FF86" s="549">
        <f>SUMIF(โรคแอนแทรคโนส!$B$5:$B$76,ทดสอบ!$E86,โรคแอนแทรคโนส!$F$5:$F$76)</f>
        <v>0</v>
      </c>
      <c r="FG86" s="549">
        <f>SUMIF('โรคใบจุดสาหร่าย (mangosteen)'!$B$5:$B$69,ทดสอบ!$E86,'โรคใบจุดสาหร่าย (mangosteen)'!$F$5:$F$69)</f>
        <v>0</v>
      </c>
      <c r="FH86" s="549">
        <f>SUMIF(โรคใบแห้งและขอบใบแห้ง!$B$5:$B$76,ทดสอบ!$E86,โรคใบแห้งและขอบใบแห้ง!$F$5:$F$76)</f>
        <v>0</v>
      </c>
      <c r="FI86" s="549">
        <f>SUMIF(เพลี้ยแป้ง!$B$5:$B$76,ทดสอบ!$E86,เพลี้ยแป้ง!$F$5:$F$76)</f>
        <v>0</v>
      </c>
      <c r="FJ86" s="549">
        <f>SUMIF('โรคใบจุด (mangosteen)'!$B$5:$B$69,ทดสอบ!$E86,'โรคใบจุด (mangosteen)'!$F$5:$F$69)</f>
        <v>0</v>
      </c>
      <c r="FK86" s="576">
        <f t="shared" si="219"/>
        <v>0</v>
      </c>
      <c r="FL86" s="549">
        <f>SUMIF(โรคพุ่มไม้กวาด!$B$5:$B$79,ทดสอบ!$E86,โรคพุ่มไม้กวาด!$F$5:$F$79)</f>
        <v>0</v>
      </c>
      <c r="FM86" s="549">
        <f>SUMIF('เพลี้ยแป้ง (ลำไย)'!$B$5:$B$76,ทดสอบ!$E86,'เพลี้ยแป้ง (ลำไย)'!$F$5:$F$76)</f>
        <v>0</v>
      </c>
      <c r="FN86" s="549">
        <f>SUMIF('โรคราดำ (ลำไย)'!$B$5:$B$79,ทดสอบ!$E86,'โรคราดำ (ลำไย)'!$F$5:$F$79)</f>
        <v>0</v>
      </c>
      <c r="FO86" s="549">
        <f>SUMIF('หนอนคืบกินใบ (ลำไย)'!$B$5:$B$76,ทดสอบ!$E86,'หนอนคืบกินใบ (ลำไย)'!$F$5:$F$76)</f>
        <v>0</v>
      </c>
      <c r="FP86" s="549">
        <f>SUMIF(ไรกำมะหยี่!$B$5:$B$79,ทดสอบ!$E86,ไรกำมะหยี่!$F$5:$F$79)</f>
        <v>0</v>
      </c>
      <c r="FQ86" s="549">
        <f>SUMIF(หนอนม้วนใบ!$B$5:$B$79,ทดสอบ!$E86,หนอนม้วนใบ!$F$5:$F$79)</f>
        <v>0</v>
      </c>
      <c r="FR86" s="549">
        <f>SUMIF(หนอนเจาะกิ่งและลำต้น!$B$5:$B$80,ทดสอบ!$E86,หนอนเจาะกิ่งและลำต้น!$F$5:$F$80)</f>
        <v>0</v>
      </c>
      <c r="FS86" s="549">
        <f>SUMIF(เพลี้ยไฟลำไย!$B$5:$B$76,ทดสอบ!$E86,เพลี้ยไฟลำไย!$F$5:$F$76)</f>
        <v>0</v>
      </c>
      <c r="FT86" s="549">
        <f>SUMIF(หนอนกินดอกลำไย!$B$5:$B$76,ทดสอบ!$E86,หนอนกินดอกลำไย!$F$5:$F$76)</f>
        <v>0</v>
      </c>
      <c r="FU86" s="549">
        <f>SUMIF(มวนลำไย!$B$5:$B$79,ทดสอบ!$E86,มวนลำไย!$F$5:$F$79)</f>
        <v>0</v>
      </c>
      <c r="FV86" s="578">
        <f t="shared" si="220"/>
        <v>0</v>
      </c>
      <c r="FW86" s="550">
        <f t="shared" ca="1" si="221"/>
        <v>194.95</v>
      </c>
      <c r="FX86" s="353">
        <f t="shared" ca="1" si="192"/>
        <v>194.95</v>
      </c>
      <c r="FY86" s="319">
        <f t="shared" ca="1" si="191"/>
        <v>0</v>
      </c>
    </row>
    <row r="87" spans="1:181" s="110" customFormat="1" x14ac:dyDescent="0.55000000000000004">
      <c r="A87" s="303">
        <v>0</v>
      </c>
      <c r="B87" s="303">
        <f t="shared" ca="1" si="207"/>
        <v>1</v>
      </c>
      <c r="C87" s="303">
        <f ca="1">IF(B87=1,SUBTOTAL(2,$B$78:B87),"")</f>
        <v>10</v>
      </c>
      <c r="D87" s="279">
        <f t="shared" ca="1" si="147"/>
        <v>10</v>
      </c>
      <c r="E87" s="280" t="s">
        <v>192</v>
      </c>
      <c r="F87" s="295"/>
      <c r="G87" s="295"/>
      <c r="H87" s="295"/>
      <c r="I87" s="295"/>
      <c r="J87" s="291"/>
      <c r="K87" s="549">
        <f>SUMIF(หนอนห่อใบข้าว!$B$5:$B$76,ทดสอบ!$E87,หนอนห่อใบข้าว!$G$5:$G$76)</f>
        <v>2</v>
      </c>
      <c r="L87" s="549">
        <f>SUMIF(เพลี้ยกระโดดหลังขาว!$B$5:$B$76,ทดสอบ!$E87,เพลี้ยกระโดดหลังขาว!$G$5:$G$76)</f>
        <v>0</v>
      </c>
      <c r="M87" s="549">
        <f>SUMIF(โรคไหม้ข้าว!$B$5:$B$76,ทดสอบ!$E87,โรคไหม้ข้าว!$G$5:$G$76)</f>
        <v>0</v>
      </c>
      <c r="N87" s="549">
        <f>SUMIF(แมลงหวี่ขาว!$B$5:$B$76,ทดสอบ!$E87,แมลงหวี่ขาว!$G$5:$G$76)</f>
        <v>0</v>
      </c>
      <c r="O87" s="549">
        <f>SUMIF(เพลี้ยกระโดดสีน้ำตาล!$B$5:$B$77,ทดสอบ!$E87,เพลี้ยกระโดดสีน้ำตาล!$G$5:$G$77)</f>
        <v>0</v>
      </c>
      <c r="P87" s="549">
        <f>SUMIF(แมลงสิง!$B$5:$B$81,ทดสอบ!$E87,แมลงสิง!$G$5:$G$81)</f>
        <v>0</v>
      </c>
      <c r="Q87" s="549">
        <f>SUMIF(เพลี้ยไฟ!$B$5:$B$76,ทดสอบ!$E87,เพลี้ยไฟ!$G$5:$G$76)</f>
        <v>0</v>
      </c>
      <c r="R87" s="549">
        <f>SUMIF(แมลงดำหนาม1!$B$5:$B$81,ทดสอบ!$E87,แมลงดำหนาม1!$G$5:$G$81)</f>
        <v>0</v>
      </c>
      <c r="S87" s="549">
        <f>SUMIF(โรคขอบใบแห้ง!$B$5:$B$78,ทดสอบ!$E87,โรคขอบใบแห้ง!$G$5:$G$78)</f>
        <v>0</v>
      </c>
      <c r="T87" s="549">
        <f>SUMIF(โรคกาบใบแห้ง!$B$5:$B$81,ทดสอบ!$E87,โรคกาบใบแห้ง!$G$5:$G$81)</f>
        <v>0</v>
      </c>
      <c r="U87" s="549">
        <f>SUMIF(โรคใบจุดสีน้ำตาล!$B$5:$B$77,ทดสอบ!$E87,โรคใบจุดสีน้ำตาล!$G$5:$G$77)</f>
        <v>0</v>
      </c>
      <c r="V87" s="549">
        <f>SUMIF(หนอนกระทู้กล้า!$B$5:$B$76,ทดสอบ!$E87,หนอนกระทู้กล้า!$G$5:$G$76)</f>
        <v>0</v>
      </c>
      <c r="W87" s="549">
        <f>SUMIF(โรคใบขีดโปร่งแสง!$B$5:$B$81,ทดสอบ!$E87,โรคใบขีดโปร่งแสง!$G$5:$G$81)</f>
        <v>0</v>
      </c>
      <c r="X87" s="549">
        <f>SUMIF(โรคใบขีดสีน้ำตาล!$B$5:$B$77,ทดสอบ!$E87,โรคใบขีดสีน้ำตาล!$G$5:$G$77)</f>
        <v>0</v>
      </c>
      <c r="Y87" s="549">
        <f>SUMIF(หนอนกัดใบข้าว!$B$5:$B$81,ทดสอบ!$E87,หนอนกัดใบข้าว!$G$5:$G$81)</f>
        <v>0</v>
      </c>
      <c r="Z87" s="549">
        <f>SUMIF(แมลงหล่า!$B$5:$B$81,ทดสอบ!$E87,แมลงหล่า!$G$5:$G$81)</f>
        <v>0</v>
      </c>
      <c r="AA87" s="549">
        <f>SUMIF(แมลงบั่ว!$B$5:$B$77,ทดสอบ!$E87,แมลงบั่ว!$G$5:$G$77)</f>
        <v>0</v>
      </c>
      <c r="AB87" s="549">
        <f>SUMIF(โรคเมล็ดด่าง!$B$5:$B$81,ทดสอบ!$E87,โรคเมล็ดด่าง!$G$5:$G$81)</f>
        <v>0</v>
      </c>
      <c r="AC87" s="549">
        <f>SUMIF(ด้วงดำ!$B$5:$B$81,ทดสอบ!$E87,ด้วงดำ!$G$5:$G$81)</f>
        <v>0</v>
      </c>
      <c r="AD87" s="549">
        <f>SUMIF(ตั๊กแตนหนวดสั้น!$B$5:$B$81,ทดสอบ!$E87,ตั๊กแตนหนวดสั้น!$G$5:$G$81)</f>
        <v>0</v>
      </c>
      <c r="AE87" s="549">
        <f>SUMIF(หนอนกอข้าว!$B$5:$B$77,ทดสอบ!$E87,หนอนกอข้าว!$G$5:$G$77)</f>
        <v>0.5</v>
      </c>
      <c r="AF87" s="549">
        <f>SUMIF(หนอนกระทู้ข้าว!$B$5:$B$81,ทดสอบ!$E87,หนอนกระทู้ข้าว!$G$5:$G$81)</f>
        <v>0</v>
      </c>
      <c r="AG87" s="549">
        <f>SUMIF(โรคกาบใบเน่า!$B$5:$B$81,ทดสอบ!$E87,โรคกาบใบเน่า!$G$5:$G$81)</f>
        <v>0</v>
      </c>
      <c r="AH87" s="549">
        <f>SUMIF(เพลี้ยจั๊กจั่นสีเขียว!$B$5:$B$80,ทดสอบ!$E87,เพลี้ยจั๊กจั่นสีเขียว!$G$5:$G$80)</f>
        <v>0</v>
      </c>
      <c r="AI87" s="549">
        <f>SUMIF(หอยเชอรี่!$B$5:$B$81,ทดสอบ!$E87,หอยเชอรี่!$G$5:$G$81)</f>
        <v>0</v>
      </c>
      <c r="AJ87" s="549">
        <f>SUMIF(โรคใบสีส้ม!$B$5:$B$77,ทดสอบ!$E87,โรคใบสีส้ม!$G$5:$G$77)</f>
        <v>0</v>
      </c>
      <c r="AK87" s="563">
        <f t="shared" si="208"/>
        <v>2.5</v>
      </c>
      <c r="AL87" s="549">
        <f>SUMIF(หนอนหัวดำ!$B$6:$B$75,ทดสอบ!$E87,หนอนหัวดำ!$M$6:$M$75)</f>
        <v>0.75</v>
      </c>
      <c r="AM87" s="517">
        <f>SUMIF(แมลงดำหนาม!$B$6:$B$75,ทดสอบ!$E87,แมลงดำหนาม!$M$6:$M$75)</f>
        <v>0</v>
      </c>
      <c r="AN87" s="549">
        <f>SUMIF('ด้วงแรด มะพร้าว'!$B$6:$B$75,ทดสอบ!$E87,'ด้วงแรด มะพร้าว'!$I$6:$I$75)</f>
        <v>0</v>
      </c>
      <c r="AO87" s="549">
        <f>SUMIF(ด้วงงวง!$B$6:$B$75,ทดสอบ!$E87,ด้วงงวง!$I$6:$I$75)</f>
        <v>0</v>
      </c>
      <c r="AP87" s="549">
        <f>SUMIF(ไรสี่ขามะพร้าว!$B$6:$B$75,ทดสอบ!$E87,ไรสี่ขามะพร้าว!$I$6:$I$75)</f>
        <v>0</v>
      </c>
      <c r="AQ87" s="549">
        <f>SUMIF(หนอนพาราซา!$C$6:$C$67,ทดสอบ!$E87,หนอนพาราซา!$J$6:$J$67)</f>
        <v>0</v>
      </c>
      <c r="AR87" s="549">
        <f>SUMIF(หนอนกินใบมะพร้าว!$C$6:$C$67,ทดสอบ!$E87,หนอนกินใบมะพร้าว!$J$6:$J$67)</f>
        <v>0</v>
      </c>
      <c r="AS87" s="565">
        <f t="shared" si="86"/>
        <v>0.75</v>
      </c>
      <c r="AT87" s="549">
        <f>SUMIF('ด้วงแรด ปาล์ม'!$B$5:$B$73,ทดสอบ!$E87,'ด้วงแรด ปาล์ม'!$F$5:$F$73)</f>
        <v>0</v>
      </c>
      <c r="AU87" s="549">
        <f>SUMIF(หนอนปลอกเล็ก!$B$5:$B$73,ทดสอบ!$E87,หนอนปลอกเล็ก!$F$5:$F$73)</f>
        <v>0</v>
      </c>
      <c r="AV87" s="549">
        <f>SUMIF(ด้วงกุหลาบ!$B$5:$B$73,ทดสอบ!$E87,ด้วงกุหลาบ!$F$5:$F$73)</f>
        <v>0</v>
      </c>
      <c r="AW87" s="549">
        <f>SUMIF(โรคทะลายเน่า!$B$5:$B$73,ทดสอบ!$E87,โรคทะลายเน่า!$F$5:$F$73)</f>
        <v>0</v>
      </c>
      <c r="AX87" s="549">
        <f>SUMIF(โรคลำต้นเน่า!$B$5:$B$73,ทดสอบ!$E87,โรคลำต้นเน่า!$F$5:$F$73)</f>
        <v>0</v>
      </c>
      <c r="AY87" s="549">
        <f>SUMIF('โรคใบจุด ปาล์ม'!$B$5:$B$73,ทดสอบ!$E87,'โรคใบจุด ปาล์ม'!$F$5:$F$73)</f>
        <v>3</v>
      </c>
      <c r="AZ87" s="549">
        <f>SUMIF(โรคก้านทางใบเน่า!$C$5:$C$71,ทดสอบ!$E87,โรคก้านทางใบเน่า!$G$5:$G$71)</f>
        <v>0</v>
      </c>
      <c r="BA87" s="549">
        <f>SUMIF(หนอนหน้าแมว!$B$5:$B$73,ทดสอบ!$E87,หนอนหน้าแมว!$F$5:$F$73)</f>
        <v>0</v>
      </c>
      <c r="BB87" s="551">
        <f>SUMIF('หนอนหัวดำ ปาล์ม'!$B$5:$B$73,ทดสอบ!$E87,'หนอนหัวดำ ปาล์ม'!$F$5:$F$73)</f>
        <v>0</v>
      </c>
      <c r="BC87" s="549">
        <f>SUMIF('โรคใบจุดสาหร่าย ปาล์ม'!$B$5:$B$73,ทดสอบ!$E87,'โรคใบจุดสาหร่าย ปาล์ม'!$F$5:$F$73)</f>
        <v>0</v>
      </c>
      <c r="BD87" s="567">
        <f t="shared" si="209"/>
        <v>3</v>
      </c>
      <c r="BE87" s="549">
        <f>SUMIF(โรครากขาว!$B$5:$B$72,ทดสอบ!$E87,โรครากขาว!$F$5:$F$72)</f>
        <v>0</v>
      </c>
      <c r="BF87" s="549">
        <f>SUMIF(โรคใบร่วงยางพาราชนิดใหม่!$B$5:$B$72,ทดสอบ!$E87,โรคใบร่วงยางพาราชนิดใหม่!$F$5:$F$72)</f>
        <v>58732</v>
      </c>
      <c r="BG87" s="549">
        <f>SUMIF(โรคใบร่วงยางพารา!$B$5:$B$72,ทดสอบ!$E87,โรคใบร่วงยางพารา!$F$5:$F$72)</f>
        <v>0</v>
      </c>
      <c r="BH87" s="549">
        <f>SUMIF(โรคราแป้งยางพารา!$B$5:$B$72,ทดสอบ!$E87,โรคราแป้งยางพารา!$F$5:$F$72)</f>
        <v>0</v>
      </c>
      <c r="BI87" s="551">
        <f>SUMIF(โรคเส้นดำยางพารา!$B$5:$B$72,ทดสอบ!$E87,โรคเส้นดำยางพารา!$F$5:$F$72)</f>
        <v>0</v>
      </c>
      <c r="BJ87" s="549">
        <f>SUMIF(โรคหน้ายางแห้ง!$B$5:$B$72,ทดสอบ!$E87,โรคหน้ายางแห้ง!$F$5:$F$72)</f>
        <v>0</v>
      </c>
      <c r="BK87" s="568">
        <f t="shared" si="210"/>
        <v>58732</v>
      </c>
      <c r="BL87" s="549">
        <f>SUMIF(โรคราสนิม!$C$5:$C$64,ทดสอบ!$E87,โรคราสนิม!$G$5:$G$64)</f>
        <v>0</v>
      </c>
      <c r="BM87" s="549">
        <f>SUMIF(หนอนกาแฟสีแดง!$C$5:$C$64,ทดสอบ!$E87,หนอนกาแฟสีแดง!$G$5:$G$64)</f>
        <v>0</v>
      </c>
      <c r="BN87" s="549">
        <v>0</v>
      </c>
      <c r="BO87" s="549">
        <f ca="1">SUMIF(หนอนเจาะกิ่งลำต้น!$C$5:$C541,ทดสอบ!$E87,หนอนเจาะกิ่งลำต้น!$G$5:$G$64)</f>
        <v>0</v>
      </c>
      <c r="BP87" s="551">
        <f>SUMIF(มอดเจาะเมล็ดกาแฟ!$C$5:$C$64,ทดสอบ!$E87,มอดเจาะเมล็ดกาแฟ!$G$5:$G$64)</f>
        <v>0</v>
      </c>
      <c r="BQ87" s="549">
        <f>SUMIF('ด้วงหนวดยาว (กาแฟ)'!$C$5:$C$64,ทดสอบ!$E87,'ด้วงหนวดยาว (กาแฟ)'!$G$5:$G$64)</f>
        <v>0</v>
      </c>
      <c r="BR87" s="549">
        <f>SUMIF(มอดเจาะผลกาแฟ!$C$5:$C$64,ทดสอบ!$E87,มอดเจาะผลกาแฟ!$G$5:$G$64)</f>
        <v>0</v>
      </c>
      <c r="BS87" s="570">
        <f t="shared" ca="1" si="211"/>
        <v>0</v>
      </c>
      <c r="BT87" s="549">
        <f>SUMIF(เพลี้ยแป้งมัน!$B$5:$B$59,ทดสอบ!$E87,เพลี้ยแป้งมัน!$H$5:$H$59)</f>
        <v>0</v>
      </c>
      <c r="BU87" s="551">
        <f>SUMIF('โรคใบไหม้ (มัน)'!$B$5:$B$58,ทดสอบ!$E87,'โรคใบไหม้ (มัน)'!$H$5:$H$58)</f>
        <v>0</v>
      </c>
      <c r="BV87" s="549">
        <f>SUMIF(ไรแดง!$B$5:$B$59,ทดสอบ!$E87,ไรแดง!$H$5:$H$59)</f>
        <v>0</v>
      </c>
      <c r="BW87" s="549"/>
      <c r="BX87" s="549"/>
      <c r="BY87" s="549"/>
      <c r="BZ87" s="549"/>
      <c r="CA87" s="549"/>
      <c r="CB87" s="549">
        <f>SUMIF(โรคโคนเน่าหัวเน่า!$B$5:$B$59,ทดสอบ!$E87,โรคโคนเน่าหัวเน่า!$H$5:$H$59)</f>
        <v>0</v>
      </c>
      <c r="CC87" s="549"/>
      <c r="CD87" s="549">
        <f>SUMIF(โรคพุ่มแจ้!$B$5:$B$58,ทดสอบ!$E87,โรคพุ่มแจ้!$H$5:$H$58)</f>
        <v>0</v>
      </c>
      <c r="CE87" s="549">
        <f>SUMIF(โรคใบด่างมันสำปะหลัง!$B$5:$B$59,ทดสอบ!$E87,โรคใบด่างมันสำปะหลัง!$H$5:$H$59)</f>
        <v>0</v>
      </c>
      <c r="CF87" s="563">
        <f t="shared" si="212"/>
        <v>0</v>
      </c>
      <c r="CG87" s="549">
        <f>SUMIF(หนอนกออ้อย!$B$5:$B$48,ทดสอบ!$E87,หนอนกออ้อย!$G$5:$G$48)</f>
        <v>0</v>
      </c>
      <c r="CH87" s="549">
        <f>SUMIF('ด้วงหนวดยาว อ้อย'!$B$5:$B$48,ทดสอบ!$E87,'ด้วงหนวดยาว อ้อย'!$G$5:$G$48)</f>
        <v>0</v>
      </c>
      <c r="CI87" s="549"/>
      <c r="CJ87" s="549"/>
      <c r="CK87" s="549"/>
      <c r="CL87" s="549"/>
      <c r="CM87" s="549"/>
      <c r="CN87" s="549"/>
      <c r="CO87" s="549"/>
      <c r="CP87" s="549"/>
      <c r="CQ87" s="549"/>
      <c r="CR87" s="549"/>
      <c r="CS87" s="549">
        <f>SUMIF('โรคแส้ดำ อ้อย '!$B$5:$B$48,ทดสอบ!$E87,'โรคแส้ดำ อ้อย '!$G$5:$G$48)</f>
        <v>0</v>
      </c>
      <c r="CT87" s="549">
        <f>SUMIF('โรคใบขาว อ้อย'!$B$5:$B$48,ทดสอบ!$E87,'โรคใบขาว อ้อย'!$G$5:$G$48)</f>
        <v>0</v>
      </c>
      <c r="CU87" s="549"/>
      <c r="CV87" s="565">
        <f t="shared" si="213"/>
        <v>0</v>
      </c>
      <c r="CW87" s="549"/>
      <c r="CX87" s="549">
        <f>SUMIF('หนอนกระทู้ข้าวโพดลายจุด (FAW)'!$B$5:$B$54,ทดสอบ!$E87,'หนอนกระทู้ข้าวโพดลายจุด (FAW)'!$F$5:$F$54)</f>
        <v>7</v>
      </c>
      <c r="CY87" s="549">
        <f>SUMIF(โรคฝักเน่า!$C$5:$C$57,ทดสอบ!$E87,โรคฝักเน่า!$G$5:$G$57)</f>
        <v>0</v>
      </c>
      <c r="CZ87" s="549"/>
      <c r="DA87" s="549"/>
      <c r="DB87" s="549"/>
      <c r="DC87" s="549"/>
      <c r="DD87" s="549"/>
      <c r="DE87" s="549"/>
      <c r="DF87" s="572">
        <f t="shared" si="214"/>
        <v>7</v>
      </c>
      <c r="DG87" s="549">
        <f>SUMIF(โรคเหี่ยว!$B$5:$B$65,ทดสอบ!$E87,โรคเหี่ยว!$E$5:$E$65)</f>
        <v>0</v>
      </c>
      <c r="DH87" s="549"/>
      <c r="DI87" s="549"/>
      <c r="DJ87" s="549"/>
      <c r="DK87" s="549"/>
      <c r="DL87" s="574">
        <f t="shared" si="215"/>
        <v>0</v>
      </c>
      <c r="DM87" s="549"/>
      <c r="DN87" s="549"/>
      <c r="DO87" s="549"/>
      <c r="DP87" s="549"/>
      <c r="DQ87" s="549"/>
      <c r="DR87" s="550">
        <f t="shared" si="216"/>
        <v>0</v>
      </c>
      <c r="DS87" s="549"/>
      <c r="DT87" s="549"/>
      <c r="DU87" s="549">
        <f>SUMIF('เพลี้ยไฟ ทุเรียน'!$B$5:$B$81,ทดสอบ!$E87,'เพลี้ยไฟ ทุเรียน'!$F$5:$F$81)</f>
        <v>48</v>
      </c>
      <c r="DV87" s="549">
        <f>SUMIF('เพลี้ยแป้ง ทุเรียน'!$B$5:$B$81,ทดสอบ!$E87,'เพลี้ยแป้ง ทุเรียน'!$F$5:$F$81)</f>
        <v>137</v>
      </c>
      <c r="DW87" s="549">
        <f>SUMIF(เพลี้ยไก่แจ้ทุเรียน!$B$5:$B$81,ทดสอบ!$E87,เพลี้ยไก่แจ้ทุเรียน!$F$5:$F$81)</f>
        <v>122</v>
      </c>
      <c r="DX87" s="549">
        <f>SUMIF(เพลี้ยหอยเกล็ด!$B$5:$B$81,ทดสอบ!$E87,เพลี้ยหอยเกล็ด!$F$5:$F$81)</f>
        <v>31</v>
      </c>
      <c r="DY87" s="549">
        <f>SUMIF(เพลี้ยจั๊กจั่นฝอย!$B$5:$B$81,ทดสอบ!$E87,เพลี้ยจั๊กจั่นฝอย!$F$5:$F$81)</f>
        <v>9</v>
      </c>
      <c r="DZ87" s="549">
        <f>SUMIF(หนอนเจาะเมล็ดทุเรียน!$B$5:$B$81,ทดสอบ!$E87,หนอนเจาะเมล็ดทุเรียน!$F$5:$F$81)</f>
        <v>702</v>
      </c>
      <c r="EA87" s="549">
        <f>SUMIF(ไรแดงทุเรียน!$B$5:$B$81,ทดสอบ!$E87,ไรแดงทุเรียน!$F$5:$F$81)</f>
        <v>0</v>
      </c>
      <c r="EB87" s="549"/>
      <c r="EC87" s="549">
        <f>SUMIF(โรครากเน่าโคนเน่า!$B$5:$B$81,ทดสอบ!$E87,โรครากเน่าโคนเน่า!$F$5:$F$81)</f>
        <v>528.25</v>
      </c>
      <c r="ED87" s="549">
        <f>SUMIF('โรคราดำ ทุเรียน'!$B$5:$B$81,ทดสอบ!$E87,'โรคราดำ ทุเรียน'!$F$5:$F$81)</f>
        <v>55</v>
      </c>
      <c r="EE87" s="549"/>
      <c r="EF87" s="549">
        <f>SUMIF(โรคผลเน่า!$B$6:$B$82,ทดสอบ!$E87,โรคผลเน่า!$F$6:$F$82)</f>
        <v>9</v>
      </c>
      <c r="EG87" s="549">
        <f>SUMIF(โรคราสีชมพู!$B$5:$B$81,ทดสอบ!$E87,โรคราสีชมพู!$F$5:$F$81)</f>
        <v>0</v>
      </c>
      <c r="EH87" s="549">
        <f>SUMIF(โรคใบติดหรือใบไหม้!$B$5:$B$81,ทดสอบ!$E87,โรคใบติดหรือใบไหม้!$F$5:$F$81)</f>
        <v>185</v>
      </c>
      <c r="EI87" s="549"/>
      <c r="EJ87" s="549">
        <f>SUMIF('โรคใบจุดสาหร่าย (durian)'!$B$5:$B$81,ทดสอบ!$E87,'โรคใบจุดสาหร่าย (durian)'!$F$5:$F$81)</f>
        <v>162</v>
      </c>
      <c r="EK87" s="549">
        <f>SUMIF(มอดเจาะลำต้นทุเรียน!$B$5:$B$81,ทดสอบ!$E87,มอดเจาะลำต้นทุเรียน!$F$5:$F$81)</f>
        <v>16</v>
      </c>
      <c r="EL87" s="549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549">
        <f>SUMIF(หนอนกินใบทุเรียน!$B$5:$B$81,ทดสอบ!$E87,หนอนกินใบทุเรียน!$F$5:$F$81)</f>
        <v>0</v>
      </c>
      <c r="EN87" s="549">
        <f>SUMIF(โรคกิ่งแห้งทุเรียน!$B$5:$B$81,ทดสอบ!$E87,โรคกิ่งแห้งทุเรียน!$F$5:$F$81)</f>
        <v>182</v>
      </c>
      <c r="EO87" s="551">
        <f>SUMIF(โรคแอนแทรกโนสทุเรียน!$B$5:$B$81,ทดสอบ!$E87,โรคแอนแทรกโนสทุเรียน!$F$5:$F$81)</f>
        <v>110</v>
      </c>
      <c r="EP87" s="549">
        <f>SUMIF(หนอนเจาะผล!$B$5:$B$81,ทดสอบ!$E87,หนอนเจาะผล!$F$5:$F$81)</f>
        <v>5</v>
      </c>
      <c r="EQ87" s="563">
        <f t="shared" ca="1" si="217"/>
        <v>2301.25</v>
      </c>
      <c r="ER87" s="549"/>
      <c r="ES87" s="549">
        <f>SUMIF('เพลี้ยไฟ (เงาะ)'!$B$5:$B$76,ทดสอบ!$E87,'เพลี้ยไฟ (เงาะ)'!$F$5:$F$76)</f>
        <v>0</v>
      </c>
      <c r="ET87" s="517">
        <f>SUMIF('เพลี้ยแป้ง (เงาะ)'!$B$5:$B$75,ทดสอบ!$E87,'เพลี้ยแป้ง (เงาะ)'!$F$5:$F$75)</f>
        <v>0</v>
      </c>
      <c r="EU87" s="549">
        <f>SUMIF(หนอนคืบกินใบ!$B$5:$B$75,ทดสอบ!$E87,หนอนคืบกินใบ!$F$5:$F$75)</f>
        <v>0</v>
      </c>
      <c r="EV87" s="549">
        <f>SUMIF('โรคราแป้ง (เงาะ)'!$B$5:$B$75,ทดสอบ!$E87,'โรคราแป้ง (เงาะ)'!$F$5:$F$75)</f>
        <v>0</v>
      </c>
      <c r="EW87" s="549"/>
      <c r="EX87" s="549">
        <f>SUMIF('โรคขอบใบแห้ง (เงาะ)'!$B$5:$B$76,ทดสอบ!$E87,'โรคขอบใบแห้ง (เงาะ)'!$F$5:$F$76)</f>
        <v>0</v>
      </c>
      <c r="EY87" s="549">
        <f>SUMIF(หนอนกินช่อดอก!$B$5:$B$76,ทดสอบ!$E87,หนอนกินช่อดอก!$F$5:$F$76)</f>
        <v>0</v>
      </c>
      <c r="EZ87" s="549">
        <f>SUMIF('โรคใบจุดสาหร่าย(เงาะ)'!$B$5:$B$75,ทดสอบ!$E87,'โรคใบจุดสาหร่าย(เงาะ)'!$F$5:$F$75)</f>
        <v>0</v>
      </c>
      <c r="FA87" s="567">
        <f t="shared" si="218"/>
        <v>0</v>
      </c>
      <c r="FB87" s="549">
        <f>SUMIF('เพลี้ยไฟ (mangosteen)'!$B$5:$B$69,ทดสอบ!$E87,'เพลี้ยไฟ (mangosteen)'!$F$5:$F$69)</f>
        <v>0</v>
      </c>
      <c r="FC87" s="549">
        <f>SUMIF(หนอนชอนใบ!$B$5:$B$69,ทดสอบ!$E87,หนอนชอนใบ!$F$5:$F$69)</f>
        <v>0</v>
      </c>
      <c r="FD87" s="549">
        <f>SUMIF(หนอนกินใบ!$B$5:$B$69,ทดสอบ!$E87,หนอนกินใบ!$F$5:$F$69)</f>
        <v>2</v>
      </c>
      <c r="FE87" s="549">
        <f>SUMIF('ไรแดง(มังคุด)'!$B$5:$B$76,ทดสอบ!$E87,'ไรแดง(มังคุด)'!$F$5:$F$76)</f>
        <v>0</v>
      </c>
      <c r="FF87" s="549">
        <f>SUMIF(โรคแอนแทรคโนส!$B$5:$B$76,ทดสอบ!$E87,โรคแอนแทรคโนส!$F$5:$F$76)</f>
        <v>0</v>
      </c>
      <c r="FG87" s="549">
        <f>SUMIF('โรคใบจุดสาหร่าย (mangosteen)'!$B$5:$B$69,ทดสอบ!$E87,'โรคใบจุดสาหร่าย (mangosteen)'!$F$5:$F$69)</f>
        <v>0</v>
      </c>
      <c r="FH87" s="549">
        <f>SUMIF(โรคใบแห้งและขอบใบแห้ง!$B$5:$B$76,ทดสอบ!$E87,โรคใบแห้งและขอบใบแห้ง!$F$5:$F$76)</f>
        <v>0</v>
      </c>
      <c r="FI87" s="549">
        <f>SUMIF(เพลี้ยแป้ง!$B$5:$B$76,ทดสอบ!$E87,เพลี้ยแป้ง!$F$5:$F$76)</f>
        <v>0</v>
      </c>
      <c r="FJ87" s="549">
        <f>SUMIF('โรคใบจุด (mangosteen)'!$B$5:$B$69,ทดสอบ!$E87,'โรคใบจุด (mangosteen)'!$F$5:$F$69)</f>
        <v>0</v>
      </c>
      <c r="FK87" s="576">
        <f t="shared" si="219"/>
        <v>2</v>
      </c>
      <c r="FL87" s="549">
        <f>SUMIF(โรคพุ่มไม้กวาด!$B$5:$B$79,ทดสอบ!$E87,โรคพุ่มไม้กวาด!$F$5:$F$79)</f>
        <v>0</v>
      </c>
      <c r="FM87" s="549">
        <f>SUMIF('เพลี้ยแป้ง (ลำไย)'!$B$5:$B$76,ทดสอบ!$E87,'เพลี้ยแป้ง (ลำไย)'!$F$5:$F$76)</f>
        <v>0</v>
      </c>
      <c r="FN87" s="549">
        <f>SUMIF('โรคราดำ (ลำไย)'!$B$5:$B$79,ทดสอบ!$E87,'โรคราดำ (ลำไย)'!$F$5:$F$79)</f>
        <v>0</v>
      </c>
      <c r="FO87" s="549">
        <f>SUMIF('หนอนคืบกินใบ (ลำไย)'!$B$5:$B$76,ทดสอบ!$E87,'หนอนคืบกินใบ (ลำไย)'!$F$5:$F$76)</f>
        <v>0</v>
      </c>
      <c r="FP87" s="549">
        <f>SUMIF(ไรกำมะหยี่!$B$5:$B$79,ทดสอบ!$E87,ไรกำมะหยี่!$F$5:$F$79)</f>
        <v>0</v>
      </c>
      <c r="FQ87" s="549">
        <f>SUMIF(หนอนม้วนใบ!$B$5:$B$79,ทดสอบ!$E87,หนอนม้วนใบ!$F$5:$F$79)</f>
        <v>0</v>
      </c>
      <c r="FR87" s="549">
        <f>SUMIF(หนอนเจาะกิ่งและลำต้น!$B$5:$B$80,ทดสอบ!$E87,หนอนเจาะกิ่งและลำต้น!$F$5:$F$80)</f>
        <v>0</v>
      </c>
      <c r="FS87" s="549">
        <f>SUMIF(เพลี้ยไฟลำไย!$B$5:$B$76,ทดสอบ!$E87,เพลี้ยไฟลำไย!$F$5:$F$76)</f>
        <v>0</v>
      </c>
      <c r="FT87" s="549">
        <f>SUMIF(หนอนกินดอกลำไย!$B$5:$B$76,ทดสอบ!$E87,หนอนกินดอกลำไย!$F$5:$F$76)</f>
        <v>0</v>
      </c>
      <c r="FU87" s="549">
        <f>SUMIF(มวนลำไย!$B$5:$B$79,ทดสอบ!$E87,มวนลำไย!$F$5:$F$79)</f>
        <v>0</v>
      </c>
      <c r="FV87" s="578">
        <f t="shared" si="220"/>
        <v>0</v>
      </c>
      <c r="FW87" s="550">
        <f ca="1">FV87+FK87+FA87+EQ87+DR87+DL87+DF87+CV87+CF87+BS87+BK87+BD87+AS87+AK87</f>
        <v>61048.5</v>
      </c>
      <c r="FX87" s="353">
        <f ca="1">FV87+FK87+FA87+EQ87+DR87+DL87+DF87+CV87+CF87+BS87+BK87+BD87+AS87+AK87</f>
        <v>61048.5</v>
      </c>
      <c r="FY87" s="319">
        <f t="shared" ca="1" si="191"/>
        <v>0</v>
      </c>
    </row>
    <row r="88" spans="1:181" s="110" customFormat="1" x14ac:dyDescent="0.55000000000000004">
      <c r="A88" s="303">
        <v>0</v>
      </c>
      <c r="B88" s="303">
        <f t="shared" ca="1" si="207"/>
        <v>1</v>
      </c>
      <c r="C88" s="303">
        <f ca="1">IF(B88=1,SUBTOTAL(2,$B$78:B88),"")</f>
        <v>11</v>
      </c>
      <c r="D88" s="279">
        <f t="shared" ca="1" si="147"/>
        <v>11</v>
      </c>
      <c r="E88" s="280" t="s">
        <v>193</v>
      </c>
      <c r="F88" s="295"/>
      <c r="G88" s="295"/>
      <c r="H88" s="295"/>
      <c r="I88" s="295"/>
      <c r="J88" s="291"/>
      <c r="K88" s="549">
        <f>SUMIF(หนอนห่อใบข้าว!$B$5:$B$76,ทดสอบ!$E88,หนอนห่อใบข้าว!$G$5:$G$76)</f>
        <v>0</v>
      </c>
      <c r="L88" s="549">
        <f>SUMIF(เพลี้ยกระโดดหลังขาว!$B$5:$B$76,ทดสอบ!$E88,เพลี้ยกระโดดหลังขาว!$G$5:$G$76)</f>
        <v>0</v>
      </c>
      <c r="M88" s="549">
        <f>SUMIF(โรคไหม้ข้าว!$B$5:$B$76,ทดสอบ!$E88,โรคไหม้ข้าว!$G$5:$G$76)</f>
        <v>0</v>
      </c>
      <c r="N88" s="549">
        <f>SUMIF(แมลงหวี่ขาว!$B$5:$B$76,ทดสอบ!$E88,แมลงหวี่ขาว!$G$5:$G$76)</f>
        <v>0</v>
      </c>
      <c r="O88" s="549">
        <f>SUMIF(เพลี้ยกระโดดสีน้ำตาล!$B$5:$B$77,ทดสอบ!$E88,เพลี้ยกระโดดสีน้ำตาล!$G$5:$G$77)</f>
        <v>0</v>
      </c>
      <c r="P88" s="549">
        <f>SUMIF(แมลงสิง!$B$5:$B$81,ทดสอบ!$E88,แมลงสิง!$G$5:$G$81)</f>
        <v>0</v>
      </c>
      <c r="Q88" s="549">
        <f>SUMIF(เพลี้ยไฟ!$B$5:$B$76,ทดสอบ!$E88,เพลี้ยไฟ!$G$5:$G$76)</f>
        <v>0</v>
      </c>
      <c r="R88" s="549">
        <f>SUMIF(แมลงดำหนาม1!$B$5:$B$81,ทดสอบ!$E88,แมลงดำหนาม1!$G$5:$G$81)</f>
        <v>0</v>
      </c>
      <c r="S88" s="549">
        <f>SUMIF(โรคขอบใบแห้ง!$B$5:$B$78,ทดสอบ!$E88,โรคขอบใบแห้ง!$G$5:$G$78)</f>
        <v>0</v>
      </c>
      <c r="T88" s="549">
        <f>SUMIF(โรคกาบใบแห้ง!$B$5:$B$81,ทดสอบ!$E88,โรคกาบใบแห้ง!$G$5:$G$81)</f>
        <v>0</v>
      </c>
      <c r="U88" s="549">
        <f>SUMIF(โรคใบจุดสีน้ำตาล!$B$5:$B$77,ทดสอบ!$E88,โรคใบจุดสีน้ำตาล!$G$5:$G$77)</f>
        <v>0</v>
      </c>
      <c r="V88" s="549">
        <f>SUMIF(หนอนกระทู้กล้า!$B$5:$B$76,ทดสอบ!$E88,หนอนกระทู้กล้า!$G$5:$G$76)</f>
        <v>0</v>
      </c>
      <c r="W88" s="549">
        <f>SUMIF(โรคใบขีดโปร่งแสง!$B$5:$B$81,ทดสอบ!$E88,โรคใบขีดโปร่งแสง!$G$5:$G$81)</f>
        <v>0</v>
      </c>
      <c r="X88" s="549">
        <f>SUMIF(โรคใบขีดสีน้ำตาล!$B$5:$B$77,ทดสอบ!$E88,โรคใบขีดสีน้ำตาล!$G$5:$G$77)</f>
        <v>0</v>
      </c>
      <c r="Y88" s="549">
        <f>SUMIF(หนอนกัดใบข้าว!$B$5:$B$81,ทดสอบ!$E88,หนอนกัดใบข้าว!$G$5:$G$81)</f>
        <v>0</v>
      </c>
      <c r="Z88" s="549">
        <f>SUMIF(แมลงหล่า!$B$5:$B$81,ทดสอบ!$E88,แมลงหล่า!$G$5:$G$81)</f>
        <v>0</v>
      </c>
      <c r="AA88" s="549">
        <f>SUMIF(แมลงบั่ว!$B$5:$B$77,ทดสอบ!$E88,แมลงบั่ว!$G$5:$G$77)</f>
        <v>0</v>
      </c>
      <c r="AB88" s="549">
        <f>SUMIF(โรคเมล็ดด่าง!$B$5:$B$81,ทดสอบ!$E88,โรคเมล็ดด่าง!$G$5:$G$81)</f>
        <v>0</v>
      </c>
      <c r="AC88" s="549">
        <f>SUMIF(ด้วงดำ!$B$5:$B$81,ทดสอบ!$E88,ด้วงดำ!$G$5:$G$81)</f>
        <v>0</v>
      </c>
      <c r="AD88" s="549">
        <f>SUMIF(ตั๊กแตนหนวดสั้น!$B$5:$B$81,ทดสอบ!$E88,ตั๊กแตนหนวดสั้น!$G$5:$G$81)</f>
        <v>0</v>
      </c>
      <c r="AE88" s="549">
        <f>SUMIF(หนอนกอข้าว!$B$5:$B$77,ทดสอบ!$E88,หนอนกอข้าว!$G$5:$G$77)</f>
        <v>0</v>
      </c>
      <c r="AF88" s="549">
        <f>SUMIF(หนอนกระทู้ข้าว!$B$5:$B$81,ทดสอบ!$E88,หนอนกระทู้ข้าว!$G$5:$G$81)</f>
        <v>0</v>
      </c>
      <c r="AG88" s="549">
        <f>SUMIF(โรคกาบใบเน่า!$B$5:$B$81,ทดสอบ!$E88,โรคกาบใบเน่า!$G$5:$G$81)</f>
        <v>0</v>
      </c>
      <c r="AH88" s="549">
        <f>SUMIF(เพลี้ยจั๊กจั่นสีเขียว!$B$5:$B$80,ทดสอบ!$E88,เพลี้ยจั๊กจั่นสีเขียว!$G$5:$G$80)</f>
        <v>0</v>
      </c>
      <c r="AI88" s="549">
        <f>SUMIF(หอยเชอรี่!$B$5:$B$81,ทดสอบ!$E88,หอยเชอรี่!$G$5:$G$81)</f>
        <v>0</v>
      </c>
      <c r="AJ88" s="549">
        <f>SUMIF(โรคใบสีส้ม!$B$5:$B$77,ทดสอบ!$E88,โรคใบสีส้ม!$G$5:$G$77)</f>
        <v>0</v>
      </c>
      <c r="AK88" s="563">
        <f t="shared" si="208"/>
        <v>0</v>
      </c>
      <c r="AL88" s="549">
        <f>SUMIF(หนอนหัวดำ!$B$6:$B$75,ทดสอบ!$E88,หนอนหัวดำ!$M$6:$M$75)</f>
        <v>0</v>
      </c>
      <c r="AM88" s="517">
        <f>SUMIF(แมลงดำหนาม!$B$6:$B$75,ทดสอบ!$E88,แมลงดำหนาม!$M$6:$M$75)</f>
        <v>0</v>
      </c>
      <c r="AN88" s="549">
        <f>SUMIF('ด้วงแรด มะพร้าว'!$B$6:$B$75,ทดสอบ!$E88,'ด้วงแรด มะพร้าว'!$I$6:$I$75)</f>
        <v>0</v>
      </c>
      <c r="AO88" s="549">
        <f>SUMIF(ด้วงงวง!$B$6:$B$75,ทดสอบ!$E88,ด้วงงวง!$I$6:$I$75)</f>
        <v>0</v>
      </c>
      <c r="AP88" s="549">
        <f>SUMIF(ไรสี่ขามะพร้าว!$B$6:$B$75,ทดสอบ!$E88,ไรสี่ขามะพร้าว!$I$6:$I$75)</f>
        <v>0</v>
      </c>
      <c r="AQ88" s="549">
        <f>SUMIF(หนอนพาราซา!$C$6:$C$67,ทดสอบ!$E88,หนอนพาราซา!$J$6:$J$67)</f>
        <v>0</v>
      </c>
      <c r="AR88" s="549">
        <f>SUMIF(หนอนกินใบมะพร้าว!$C$6:$C$67,ทดสอบ!$E88,หนอนกินใบมะพร้าว!$J$6:$J$67)</f>
        <v>0</v>
      </c>
      <c r="AS88" s="565">
        <f t="shared" si="86"/>
        <v>0</v>
      </c>
      <c r="AT88" s="549">
        <f>SUMIF('ด้วงแรด ปาล์ม'!$B$5:$B$73,ทดสอบ!$E88,'ด้วงแรด ปาล์ม'!$F$5:$F$73)</f>
        <v>0</v>
      </c>
      <c r="AU88" s="549">
        <f>SUMIF(หนอนปลอกเล็ก!$B$5:$B$73,ทดสอบ!$E88,หนอนปลอกเล็ก!$F$5:$F$73)</f>
        <v>0</v>
      </c>
      <c r="AV88" s="549">
        <f>SUMIF(ด้วงกุหลาบ!$B$5:$B$73,ทดสอบ!$E88,ด้วงกุหลาบ!$F$5:$F$73)</f>
        <v>0</v>
      </c>
      <c r="AW88" s="549">
        <f>SUMIF(โรคทะลายเน่า!$B$5:$B$73,ทดสอบ!$E88,โรคทะลายเน่า!$F$5:$F$73)</f>
        <v>0</v>
      </c>
      <c r="AX88" s="549">
        <f>SUMIF(โรคลำต้นเน่า!$B$5:$B$73,ทดสอบ!$E88,โรคลำต้นเน่า!$F$5:$F$73)</f>
        <v>0</v>
      </c>
      <c r="AY88" s="549">
        <f>SUMIF('โรคใบจุด ปาล์ม'!$B$5:$B$73,ทดสอบ!$E88,'โรคใบจุด ปาล์ม'!$F$5:$F$73)</f>
        <v>0</v>
      </c>
      <c r="AZ88" s="549">
        <f>SUMIF(โรคก้านทางใบเน่า!$C$5:$C$71,ทดสอบ!$E88,โรคก้านทางใบเน่า!$G$5:$G$71)</f>
        <v>0</v>
      </c>
      <c r="BA88" s="549">
        <f>SUMIF(หนอนหน้าแมว!$B$5:$B$73,ทดสอบ!$E88,หนอนหน้าแมว!$F$5:$F$73)</f>
        <v>0</v>
      </c>
      <c r="BB88" s="551">
        <f>SUMIF('หนอนหัวดำ ปาล์ม'!$B$5:$B$73,ทดสอบ!$E88,'หนอนหัวดำ ปาล์ม'!$F$5:$F$73)</f>
        <v>0</v>
      </c>
      <c r="BC88" s="549">
        <f>SUMIF('โรคใบจุดสาหร่าย ปาล์ม'!$B$5:$B$73,ทดสอบ!$E88,'โรคใบจุดสาหร่าย ปาล์ม'!$F$5:$F$73)</f>
        <v>0</v>
      </c>
      <c r="BD88" s="567">
        <f t="shared" si="209"/>
        <v>0</v>
      </c>
      <c r="BE88" s="549">
        <f>SUMIF(โรครากขาว!$B$5:$B$72,ทดสอบ!$E88,โรครากขาว!$F$5:$F$72)</f>
        <v>0</v>
      </c>
      <c r="BF88" s="549">
        <f>SUMIF(โรคใบร่วงยางพาราชนิดใหม่!$B$5:$B$72,ทดสอบ!$E88,โรคใบร่วงยางพาราชนิดใหม่!$F$5:$F$72)</f>
        <v>350</v>
      </c>
      <c r="BG88" s="549">
        <f>SUMIF(โรคใบร่วงยางพารา!$B$5:$B$72,ทดสอบ!$E88,โรคใบร่วงยางพารา!$F$5:$F$72)</f>
        <v>0</v>
      </c>
      <c r="BH88" s="549">
        <f>SUMIF(โรคราแป้งยางพารา!$B$5:$B$72,ทดสอบ!$E88,โรคราแป้งยางพารา!$F$5:$F$72)</f>
        <v>0</v>
      </c>
      <c r="BI88" s="551">
        <f>SUMIF(โรคเส้นดำยางพารา!$B$5:$B$72,ทดสอบ!$E88,โรคเส้นดำยางพารา!$F$5:$F$72)</f>
        <v>0</v>
      </c>
      <c r="BJ88" s="549">
        <f>SUMIF(โรคหน้ายางแห้ง!$B$5:$B$72,ทดสอบ!$E88,โรคหน้ายางแห้ง!$F$5:$F$72)</f>
        <v>0</v>
      </c>
      <c r="BK88" s="568">
        <f t="shared" si="210"/>
        <v>350</v>
      </c>
      <c r="BL88" s="549">
        <f>SUMIF(โรคราสนิม!$C$5:$C$64,ทดสอบ!$E88,โรคราสนิม!$G$5:$G$64)</f>
        <v>0</v>
      </c>
      <c r="BM88" s="549">
        <f>SUMIF(หนอนกาแฟสีแดง!$C$5:$C$64,ทดสอบ!$E88,หนอนกาแฟสีแดง!$G$5:$G$64)</f>
        <v>0</v>
      </c>
      <c r="BN88" s="549">
        <v>0</v>
      </c>
      <c r="BO88" s="549">
        <f ca="1">SUMIF(หนอนเจาะกิ่งลำต้น!$C$5:$C542,ทดสอบ!$E88,หนอนเจาะกิ่งลำต้น!$G$5:$G$64)</f>
        <v>0</v>
      </c>
      <c r="BP88" s="551">
        <f>SUMIF(มอดเจาะเมล็ดกาแฟ!$C$5:$C$64,ทดสอบ!$E88,มอดเจาะเมล็ดกาแฟ!$G$5:$G$64)</f>
        <v>0</v>
      </c>
      <c r="BQ88" s="549">
        <f>SUMIF('ด้วงหนวดยาว (กาแฟ)'!$C$5:$C$64,ทดสอบ!$E88,'ด้วงหนวดยาว (กาแฟ)'!$G$5:$G$64)</f>
        <v>0</v>
      </c>
      <c r="BR88" s="549">
        <f>SUMIF(มอดเจาะผลกาแฟ!$C$5:$C$64,ทดสอบ!$E88,มอดเจาะผลกาแฟ!$G$5:$G$64)</f>
        <v>0</v>
      </c>
      <c r="BS88" s="570">
        <f t="shared" ca="1" si="211"/>
        <v>0</v>
      </c>
      <c r="BT88" s="549">
        <f>SUMIF(เพลี้ยแป้งมัน!$B$5:$B$59,ทดสอบ!$E88,เพลี้ยแป้งมัน!$H$5:$H$59)</f>
        <v>0</v>
      </c>
      <c r="BU88" s="551">
        <f>SUMIF('โรคใบไหม้ (มัน)'!$B$5:$B$58,ทดสอบ!$E88,'โรคใบไหม้ (มัน)'!$H$5:$H$58)</f>
        <v>0</v>
      </c>
      <c r="BV88" s="549">
        <f>SUMIF(ไรแดง!$B$5:$B$59,ทดสอบ!$E88,ไรแดง!$H$5:$H$59)</f>
        <v>0</v>
      </c>
      <c r="BW88" s="549"/>
      <c r="BX88" s="549"/>
      <c r="BY88" s="549"/>
      <c r="BZ88" s="549"/>
      <c r="CA88" s="549"/>
      <c r="CB88" s="549">
        <f>SUMIF(โรคโคนเน่าหัวเน่า!$B$5:$B$59,ทดสอบ!$E88,โรคโคนเน่าหัวเน่า!$H$5:$H$59)</f>
        <v>0</v>
      </c>
      <c r="CC88" s="549"/>
      <c r="CD88" s="549">
        <f>SUMIF(โรคพุ่มแจ้!$B$5:$B$58,ทดสอบ!$E88,โรคพุ่มแจ้!$H$5:$H$58)</f>
        <v>0</v>
      </c>
      <c r="CE88" s="549">
        <f>SUMIF(โรคใบด่างมันสำปะหลัง!$B$5:$B$59,ทดสอบ!$E88,โรคใบด่างมันสำปะหลัง!$H$5:$H$59)</f>
        <v>0</v>
      </c>
      <c r="CF88" s="563">
        <f t="shared" si="212"/>
        <v>0</v>
      </c>
      <c r="CG88" s="549">
        <f>SUMIF(หนอนกออ้อย!$B$5:$B$48,ทดสอบ!$E88,หนอนกออ้อย!$G$5:$G$48)</f>
        <v>0</v>
      </c>
      <c r="CH88" s="549">
        <f>SUMIF('ด้วงหนวดยาว อ้อย'!$B$5:$B$48,ทดสอบ!$E88,'ด้วงหนวดยาว อ้อย'!$G$5:$G$48)</f>
        <v>0</v>
      </c>
      <c r="CI88" s="549"/>
      <c r="CJ88" s="549"/>
      <c r="CK88" s="549"/>
      <c r="CL88" s="549"/>
      <c r="CM88" s="549"/>
      <c r="CN88" s="549"/>
      <c r="CO88" s="549"/>
      <c r="CP88" s="549"/>
      <c r="CQ88" s="549"/>
      <c r="CR88" s="549"/>
      <c r="CS88" s="549">
        <f>SUMIF('โรคแส้ดำ อ้อย '!$B$5:$B$48,ทดสอบ!$E88,'โรคแส้ดำ อ้อย '!$G$5:$G$48)</f>
        <v>0</v>
      </c>
      <c r="CT88" s="549">
        <f>SUMIF('โรคใบขาว อ้อย'!$B$5:$B$48,ทดสอบ!$E88,'โรคใบขาว อ้อย'!$G$5:$G$48)</f>
        <v>0</v>
      </c>
      <c r="CU88" s="549"/>
      <c r="CV88" s="565">
        <f t="shared" si="213"/>
        <v>0</v>
      </c>
      <c r="CW88" s="549"/>
      <c r="CX88" s="549">
        <f>SUMIF('หนอนกระทู้ข้าวโพดลายจุด (FAW)'!$B$5:$B$54,ทดสอบ!$E88,'หนอนกระทู้ข้าวโพดลายจุด (FAW)'!$F$5:$F$54)</f>
        <v>0</v>
      </c>
      <c r="CY88" s="549">
        <f>SUMIF(โรคฝักเน่า!$C$5:$C$57,ทดสอบ!$E88,โรคฝักเน่า!$G$5:$G$57)</f>
        <v>0</v>
      </c>
      <c r="CZ88" s="549"/>
      <c r="DA88" s="549"/>
      <c r="DB88" s="549"/>
      <c r="DC88" s="549"/>
      <c r="DD88" s="549"/>
      <c r="DE88" s="549"/>
      <c r="DF88" s="572">
        <f t="shared" si="214"/>
        <v>0</v>
      </c>
      <c r="DG88" s="549">
        <f>SUMIF(โรคเหี่ยว!$B$5:$B$65,ทดสอบ!$E88,โรคเหี่ยว!$E$5:$E$65)</f>
        <v>0</v>
      </c>
      <c r="DH88" s="549"/>
      <c r="DI88" s="549"/>
      <c r="DJ88" s="549"/>
      <c r="DK88" s="549"/>
      <c r="DL88" s="574">
        <f t="shared" si="215"/>
        <v>0</v>
      </c>
      <c r="DM88" s="549"/>
      <c r="DN88" s="549"/>
      <c r="DO88" s="549"/>
      <c r="DP88" s="549"/>
      <c r="DQ88" s="549"/>
      <c r="DR88" s="550">
        <f t="shared" si="216"/>
        <v>0</v>
      </c>
      <c r="DS88" s="549"/>
      <c r="DT88" s="549"/>
      <c r="DU88" s="549">
        <f>SUMIF('เพลี้ยไฟ ทุเรียน'!$B$5:$B$81,ทดสอบ!$E88,'เพลี้ยไฟ ทุเรียน'!$F$5:$F$81)</f>
        <v>0</v>
      </c>
      <c r="DV88" s="549">
        <f>SUMIF('เพลี้ยแป้ง ทุเรียน'!$B$5:$B$81,ทดสอบ!$E88,'เพลี้ยแป้ง ทุเรียน'!$F$5:$F$81)</f>
        <v>0</v>
      </c>
      <c r="DW88" s="549">
        <f>SUMIF(เพลี้ยไก่แจ้ทุเรียน!$B$5:$B$81,ทดสอบ!$E88,เพลี้ยไก่แจ้ทุเรียน!$F$5:$F$81)</f>
        <v>0</v>
      </c>
      <c r="DX88" s="549">
        <f>SUMIF(เพลี้ยหอยเกล็ด!$B$5:$B$81,ทดสอบ!$E88,เพลี้ยหอยเกล็ด!$F$5:$F$81)</f>
        <v>0</v>
      </c>
      <c r="DY88" s="549">
        <f>SUMIF(เพลี้ยจั๊กจั่นฝอย!$B$5:$B$81,ทดสอบ!$E88,เพลี้ยจั๊กจั่นฝอย!$F$5:$F$81)</f>
        <v>0</v>
      </c>
      <c r="DZ88" s="549">
        <f>SUMIF(หนอนเจาะเมล็ดทุเรียน!$B$5:$B$81,ทดสอบ!$E88,หนอนเจาะเมล็ดทุเรียน!$F$5:$F$81)</f>
        <v>0</v>
      </c>
      <c r="EA88" s="549">
        <f>SUMIF(ไรแดงทุเรียน!$B$5:$B$81,ทดสอบ!$E88,ไรแดงทุเรียน!$F$5:$F$81)</f>
        <v>0</v>
      </c>
      <c r="EB88" s="549"/>
      <c r="EC88" s="549">
        <f>SUMIF(โรครากเน่าโคนเน่า!$B$5:$B$81,ทดสอบ!$E88,โรครากเน่าโคนเน่า!$F$5:$F$81)</f>
        <v>1.3</v>
      </c>
      <c r="ED88" s="549">
        <f>SUMIF('โรคราดำ ทุเรียน'!$B$5:$B$81,ทดสอบ!$E88,'โรคราดำ ทุเรียน'!$F$5:$F$81)</f>
        <v>0</v>
      </c>
      <c r="EE88" s="549"/>
      <c r="EF88" s="549">
        <f>SUMIF(โรคผลเน่า!$B$6:$B$82,ทดสอบ!$E88,โรคผลเน่า!$F$6:$F$82)</f>
        <v>0</v>
      </c>
      <c r="EG88" s="549">
        <f>SUMIF(โรคราสีชมพู!$B$5:$B$81,ทดสอบ!$E88,โรคราสีชมพู!$F$5:$F$81)</f>
        <v>0</v>
      </c>
      <c r="EH88" s="549">
        <f>SUMIF(โรคใบติดหรือใบไหม้!$B$5:$B$81,ทดสอบ!$E88,โรคใบติดหรือใบไหม้!$F$5:$F$81)</f>
        <v>0</v>
      </c>
      <c r="EI88" s="549"/>
      <c r="EJ88" s="549">
        <f>SUMIF('โรคใบจุดสาหร่าย (durian)'!$B$5:$B$81,ทดสอบ!$E88,'โรคใบจุดสาหร่าย (durian)'!$F$5:$F$81)</f>
        <v>0</v>
      </c>
      <c r="EK88" s="549">
        <f>SUMIF(มอดเจาะลำต้นทุเรียน!$B$5:$B$81,ทดสอบ!$E88,มอดเจาะลำต้นทุเรียน!$F$5:$F$81)</f>
        <v>0</v>
      </c>
      <c r="EL88" s="549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549">
        <f>SUMIF(หนอนกินใบทุเรียน!$B$5:$B$81,ทดสอบ!$E88,หนอนกินใบทุเรียน!$F$5:$F$81)</f>
        <v>0</v>
      </c>
      <c r="EN88" s="549">
        <f>SUMIF(โรคกิ่งแห้งทุเรียน!$B$5:$B$81,ทดสอบ!$E88,โรคกิ่งแห้งทุเรียน!$F$5:$F$81)</f>
        <v>0</v>
      </c>
      <c r="EO88" s="551">
        <f>SUMIF(โรคแอนแทรกโนสทุเรียน!$B$5:$B$81,ทดสอบ!$E88,โรคแอนแทรกโนสทุเรียน!$F$5:$F$81)</f>
        <v>0</v>
      </c>
      <c r="EP88" s="549">
        <f>SUMIF(หนอนเจาะผล!$B$5:$B$81,ทดสอบ!$E88,หนอนเจาะผล!$F$5:$F$81)</f>
        <v>0</v>
      </c>
      <c r="EQ88" s="563">
        <f t="shared" ca="1" si="217"/>
        <v>1.3</v>
      </c>
      <c r="ER88" s="549"/>
      <c r="ES88" s="549">
        <f>SUMIF('เพลี้ยไฟ (เงาะ)'!$B$5:$B$76,ทดสอบ!$E88,'เพลี้ยไฟ (เงาะ)'!$F$5:$F$76)</f>
        <v>0</v>
      </c>
      <c r="ET88" s="517">
        <f>SUMIF('เพลี้ยแป้ง (เงาะ)'!$B$5:$B$75,ทดสอบ!$E88,'เพลี้ยแป้ง (เงาะ)'!$F$5:$F$75)</f>
        <v>0</v>
      </c>
      <c r="EU88" s="549">
        <f>SUMIF(หนอนคืบกินใบ!$B$5:$B$75,ทดสอบ!$E88,หนอนคืบกินใบ!$F$5:$F$75)</f>
        <v>0</v>
      </c>
      <c r="EV88" s="549">
        <f>SUMIF('โรคราแป้ง (เงาะ)'!$B$5:$B$75,ทดสอบ!$E88,'โรคราแป้ง (เงาะ)'!$F$5:$F$75)</f>
        <v>0</v>
      </c>
      <c r="EW88" s="549"/>
      <c r="EX88" s="549">
        <f>SUMIF('โรคขอบใบแห้ง (เงาะ)'!$B$5:$B$76,ทดสอบ!$E88,'โรคขอบใบแห้ง (เงาะ)'!$F$5:$F$76)</f>
        <v>0</v>
      </c>
      <c r="EY88" s="549">
        <f>SUMIF(หนอนกินช่อดอก!$B$5:$B$76,ทดสอบ!$E88,หนอนกินช่อดอก!$F$5:$F$76)</f>
        <v>0</v>
      </c>
      <c r="EZ88" s="549">
        <f>SUMIF('โรคใบจุดสาหร่าย(เงาะ)'!$B$5:$B$75,ทดสอบ!$E88,'โรคใบจุดสาหร่าย(เงาะ)'!$F$5:$F$75)</f>
        <v>0</v>
      </c>
      <c r="FA88" s="567">
        <f t="shared" si="218"/>
        <v>0</v>
      </c>
      <c r="FB88" s="549">
        <f>SUMIF('เพลี้ยไฟ (mangosteen)'!$B$5:$B$69,ทดสอบ!$E88,'เพลี้ยไฟ (mangosteen)'!$F$5:$F$69)</f>
        <v>0</v>
      </c>
      <c r="FC88" s="549">
        <f>SUMIF(หนอนชอนใบ!$B$5:$B$69,ทดสอบ!$E88,หนอนชอนใบ!$F$5:$F$69)</f>
        <v>0</v>
      </c>
      <c r="FD88" s="549">
        <f>SUMIF(หนอนกินใบ!$B$5:$B$69,ทดสอบ!$E88,หนอนกินใบ!$F$5:$F$69)</f>
        <v>0</v>
      </c>
      <c r="FE88" s="549">
        <f>SUMIF('ไรแดง(มังคุด)'!$B$5:$B$76,ทดสอบ!$E88,'ไรแดง(มังคุด)'!$F$5:$F$76)</f>
        <v>0</v>
      </c>
      <c r="FF88" s="549">
        <f>SUMIF(โรคแอนแทรคโนส!$B$5:$B$76,ทดสอบ!$E88,โรคแอนแทรคโนส!$F$5:$F$76)</f>
        <v>0</v>
      </c>
      <c r="FG88" s="549">
        <f>SUMIF('โรคใบจุดสาหร่าย (mangosteen)'!$B$5:$B$69,ทดสอบ!$E88,'โรคใบจุดสาหร่าย (mangosteen)'!$F$5:$F$69)</f>
        <v>0</v>
      </c>
      <c r="FH88" s="549">
        <f>SUMIF(โรคใบแห้งและขอบใบแห้ง!$B$5:$B$76,ทดสอบ!$E88,โรคใบแห้งและขอบใบแห้ง!$F$5:$F$76)</f>
        <v>0</v>
      </c>
      <c r="FI88" s="549">
        <f>SUMIF(เพลี้ยแป้ง!$B$5:$B$76,ทดสอบ!$E88,เพลี้ยแป้ง!$F$5:$F$76)</f>
        <v>0</v>
      </c>
      <c r="FJ88" s="549">
        <f>SUMIF('โรคใบจุด (mangosteen)'!$B$5:$B$69,ทดสอบ!$E88,'โรคใบจุด (mangosteen)'!$F$5:$F$69)</f>
        <v>0</v>
      </c>
      <c r="FK88" s="576">
        <f t="shared" si="219"/>
        <v>0</v>
      </c>
      <c r="FL88" s="549">
        <f>SUMIF(โรคพุ่มไม้กวาด!$B$5:$B$79,ทดสอบ!$E88,โรคพุ่มไม้กวาด!$F$5:$F$79)</f>
        <v>0</v>
      </c>
      <c r="FM88" s="549">
        <f>SUMIF('เพลี้ยแป้ง (ลำไย)'!$B$5:$B$76,ทดสอบ!$E88,'เพลี้ยแป้ง (ลำไย)'!$F$5:$F$76)</f>
        <v>0</v>
      </c>
      <c r="FN88" s="549">
        <f>SUMIF('โรคราดำ (ลำไย)'!$B$5:$B$79,ทดสอบ!$E88,'โรคราดำ (ลำไย)'!$F$5:$F$79)</f>
        <v>0</v>
      </c>
      <c r="FO88" s="549">
        <f>SUMIF('หนอนคืบกินใบ (ลำไย)'!$B$5:$B$76,ทดสอบ!$E88,'หนอนคืบกินใบ (ลำไย)'!$F$5:$F$76)</f>
        <v>0</v>
      </c>
      <c r="FP88" s="549">
        <f>SUMIF(ไรกำมะหยี่!$B$5:$B$79,ทดสอบ!$E88,ไรกำมะหยี่!$F$5:$F$79)</f>
        <v>0</v>
      </c>
      <c r="FQ88" s="549">
        <f>SUMIF(หนอนม้วนใบ!$B$5:$B$79,ทดสอบ!$E88,หนอนม้วนใบ!$F$5:$F$79)</f>
        <v>0</v>
      </c>
      <c r="FR88" s="549">
        <f>SUMIF(หนอนเจาะกิ่งและลำต้น!$B$5:$B$80,ทดสอบ!$E88,หนอนเจาะกิ่งและลำต้น!$F$5:$F$80)</f>
        <v>0</v>
      </c>
      <c r="FS88" s="549">
        <f>SUMIF(เพลี้ยไฟลำไย!$B$5:$B$76,ทดสอบ!$E88,เพลี้ยไฟลำไย!$F$5:$F$76)</f>
        <v>0</v>
      </c>
      <c r="FT88" s="549">
        <f>SUMIF(หนอนกินดอกลำไย!$B$5:$B$76,ทดสอบ!$E88,หนอนกินดอกลำไย!$F$5:$F$76)</f>
        <v>0</v>
      </c>
      <c r="FU88" s="549">
        <f>SUMIF(มวนลำไย!$B$5:$B$79,ทดสอบ!$E88,มวนลำไย!$F$5:$F$79)</f>
        <v>0</v>
      </c>
      <c r="FV88" s="578">
        <f t="shared" si="220"/>
        <v>0</v>
      </c>
      <c r="FW88" s="550">
        <f t="shared" ca="1" si="221"/>
        <v>351.3</v>
      </c>
      <c r="FX88" s="353">
        <f t="shared" ca="1" si="192"/>
        <v>351.3</v>
      </c>
      <c r="FY88" s="319">
        <f t="shared" ca="1" si="191"/>
        <v>0</v>
      </c>
    </row>
    <row r="89" spans="1:181" s="110" customFormat="1" x14ac:dyDescent="0.55000000000000004">
      <c r="A89" s="303">
        <v>0</v>
      </c>
      <c r="B89" s="303">
        <f t="shared" ca="1" si="207"/>
        <v>1</v>
      </c>
      <c r="C89" s="303">
        <f ca="1">IF(B89=1,SUBTOTAL(2,$B$78:B89),"")</f>
        <v>12</v>
      </c>
      <c r="D89" s="279">
        <f t="shared" ca="1" si="147"/>
        <v>12</v>
      </c>
      <c r="E89" s="280" t="s">
        <v>194</v>
      </c>
      <c r="F89" s="295"/>
      <c r="G89" s="295"/>
      <c r="H89" s="295"/>
      <c r="I89" s="295"/>
      <c r="J89" s="292"/>
      <c r="K89" s="549">
        <f>SUMIF(หนอนห่อใบข้าว!$B$5:$B$76,ทดสอบ!$E89,หนอนห่อใบข้าว!$G$5:$G$76)</f>
        <v>0</v>
      </c>
      <c r="L89" s="549">
        <f>SUMIF(เพลี้ยกระโดดหลังขาว!$B$5:$B$76,ทดสอบ!$E89,เพลี้ยกระโดดหลังขาว!$G$5:$G$76)</f>
        <v>0</v>
      </c>
      <c r="M89" s="549">
        <f>SUMIF(โรคไหม้ข้าว!$B$5:$B$76,ทดสอบ!$E89,โรคไหม้ข้าว!$G$5:$G$76)</f>
        <v>0</v>
      </c>
      <c r="N89" s="549">
        <f>SUMIF(แมลงหวี่ขาว!$B$5:$B$76,ทดสอบ!$E89,แมลงหวี่ขาว!$G$5:$G$76)</f>
        <v>0</v>
      </c>
      <c r="O89" s="549">
        <f>SUMIF(เพลี้ยกระโดดสีน้ำตาล!$B$5:$B$77,ทดสอบ!$E89,เพลี้ยกระโดดสีน้ำตาล!$G$5:$G$77)</f>
        <v>0</v>
      </c>
      <c r="P89" s="549">
        <f>SUMIF(แมลงสิง!$B$5:$B$81,ทดสอบ!$E89,แมลงสิง!$G$5:$G$81)</f>
        <v>0</v>
      </c>
      <c r="Q89" s="549">
        <f>SUMIF(เพลี้ยไฟ!$B$5:$B$76,ทดสอบ!$E89,เพลี้ยไฟ!$G$5:$G$76)</f>
        <v>0</v>
      </c>
      <c r="R89" s="549">
        <f>SUMIF(แมลงดำหนาม1!$B$5:$B$81,ทดสอบ!$E89,แมลงดำหนาม1!$G$5:$G$81)</f>
        <v>0</v>
      </c>
      <c r="S89" s="549">
        <f>SUMIF(โรคขอบใบแห้ง!$B$5:$B$78,ทดสอบ!$E89,โรคขอบใบแห้ง!$G$5:$G$78)</f>
        <v>10</v>
      </c>
      <c r="T89" s="549">
        <f>SUMIF(โรคกาบใบแห้ง!$B$5:$B$81,ทดสอบ!$E89,โรคกาบใบแห้ง!$G$5:$G$81)</f>
        <v>0</v>
      </c>
      <c r="U89" s="549">
        <f>SUMIF(โรคใบจุดสีน้ำตาล!$B$5:$B$77,ทดสอบ!$E89,โรคใบจุดสีน้ำตาล!$G$5:$G$77)</f>
        <v>0</v>
      </c>
      <c r="V89" s="549">
        <f>SUMIF(หนอนกระทู้กล้า!$B$5:$B$76,ทดสอบ!$E89,หนอนกระทู้กล้า!$G$5:$G$76)</f>
        <v>0</v>
      </c>
      <c r="W89" s="549">
        <f>SUMIF(โรคใบขีดโปร่งแสง!$B$5:$B$81,ทดสอบ!$E89,โรคใบขีดโปร่งแสง!$G$5:$G$81)</f>
        <v>0</v>
      </c>
      <c r="X89" s="549">
        <f>SUMIF(โรคใบขีดสีน้ำตาล!$B$5:$B$77,ทดสอบ!$E89,โรคใบขีดสีน้ำตาล!$G$5:$G$77)</f>
        <v>0</v>
      </c>
      <c r="Y89" s="549">
        <f>SUMIF(หนอนกัดใบข้าว!$B$5:$B$81,ทดสอบ!$E89,หนอนกัดใบข้าว!$G$5:$G$81)</f>
        <v>0</v>
      </c>
      <c r="Z89" s="549">
        <f>SUMIF(แมลงหล่า!$B$5:$B$81,ทดสอบ!$E89,แมลงหล่า!$G$5:$G$81)</f>
        <v>0</v>
      </c>
      <c r="AA89" s="549">
        <f>SUMIF(แมลงบั่ว!$B$5:$B$77,ทดสอบ!$E89,แมลงบั่ว!$G$5:$G$77)</f>
        <v>0</v>
      </c>
      <c r="AB89" s="549">
        <f>SUMIF(โรคเมล็ดด่าง!$B$5:$B$81,ทดสอบ!$E89,โรคเมล็ดด่าง!$G$5:$G$81)</f>
        <v>0</v>
      </c>
      <c r="AC89" s="549">
        <f>SUMIF(ด้วงดำ!$B$5:$B$81,ทดสอบ!$E89,ด้วงดำ!$G$5:$G$81)</f>
        <v>0</v>
      </c>
      <c r="AD89" s="549">
        <f>SUMIF(ตั๊กแตนหนวดสั้น!$B$5:$B$81,ทดสอบ!$E89,ตั๊กแตนหนวดสั้น!$G$5:$G$81)</f>
        <v>0</v>
      </c>
      <c r="AE89" s="549">
        <f>SUMIF(หนอนกอข้าว!$B$5:$B$77,ทดสอบ!$E89,หนอนกอข้าว!$G$5:$G$77)</f>
        <v>15</v>
      </c>
      <c r="AF89" s="549">
        <f>SUMIF(หนอนกระทู้ข้าว!$B$5:$B$81,ทดสอบ!$E89,หนอนกระทู้ข้าว!$G$5:$G$81)</f>
        <v>0</v>
      </c>
      <c r="AG89" s="549">
        <f>SUMIF(โรคกาบใบเน่า!$B$5:$B$81,ทดสอบ!$E89,โรคกาบใบเน่า!$G$5:$G$81)</f>
        <v>0</v>
      </c>
      <c r="AH89" s="549">
        <f>SUMIF(เพลี้ยจั๊กจั่นสีเขียว!$B$5:$B$80,ทดสอบ!$E89,เพลี้ยจั๊กจั่นสีเขียว!$G$5:$G$80)</f>
        <v>0</v>
      </c>
      <c r="AI89" s="549">
        <f>SUMIF(หอยเชอรี่!$B$5:$B$81,ทดสอบ!$E89,หอยเชอรี่!$G$5:$G$81)</f>
        <v>0</v>
      </c>
      <c r="AJ89" s="549">
        <f>SUMIF(โรคใบสีส้ม!$B$5:$B$77,ทดสอบ!$E89,โรคใบสีส้ม!$G$5:$G$77)</f>
        <v>0</v>
      </c>
      <c r="AK89" s="563">
        <f t="shared" si="208"/>
        <v>25</v>
      </c>
      <c r="AL89" s="549">
        <f>SUMIF(หนอนหัวดำ!$B$6:$B$75,ทดสอบ!$E89,หนอนหัวดำ!$M$6:$M$75)</f>
        <v>921.75</v>
      </c>
      <c r="AM89" s="517">
        <f>SUMIF(แมลงดำหนาม!$B$6:$B$75,ทดสอบ!$E89,แมลงดำหนาม!$M$6:$M$75)</f>
        <v>130.5</v>
      </c>
      <c r="AN89" s="549">
        <f>SUMIF('ด้วงแรด มะพร้าว'!$B$6:$B$75,ทดสอบ!$E89,'ด้วงแรด มะพร้าว'!$I$6:$I$75)</f>
        <v>23.54</v>
      </c>
      <c r="AO89" s="549">
        <f>SUMIF(ด้วงงวง!$B$6:$B$75,ทดสอบ!$E89,ด้วงงวง!$I$6:$I$75)</f>
        <v>0</v>
      </c>
      <c r="AP89" s="549">
        <f>SUMIF(ไรสี่ขามะพร้าว!$B$6:$B$75,ทดสอบ!$E89,ไรสี่ขามะพร้าว!$I$6:$I$75)</f>
        <v>10.5</v>
      </c>
      <c r="AQ89" s="549">
        <f>SUMIF(หนอนพาราซา!$C$6:$C$67,ทดสอบ!$E89,หนอนพาราซา!$J$6:$J$67)</f>
        <v>0</v>
      </c>
      <c r="AR89" s="549">
        <f>SUMIF(หนอนกินใบมะพร้าว!$C$6:$C$67,ทดสอบ!$E89,หนอนกินใบมะพร้าว!$J$6:$J$67)</f>
        <v>0</v>
      </c>
      <c r="AS89" s="565">
        <f t="shared" si="86"/>
        <v>1086.29</v>
      </c>
      <c r="AT89" s="549">
        <f>SUMIF('ด้วงแรด ปาล์ม'!$B$5:$B$73,ทดสอบ!$E89,'ด้วงแรด ปาล์ม'!$F$5:$F$73)</f>
        <v>23</v>
      </c>
      <c r="AU89" s="549">
        <f>SUMIF(หนอนปลอกเล็ก!$B$5:$B$73,ทดสอบ!$E89,หนอนปลอกเล็ก!$F$5:$F$73)</f>
        <v>5</v>
      </c>
      <c r="AV89" s="549">
        <f>SUMIF(ด้วงกุหลาบ!$B$5:$B$73,ทดสอบ!$E89,ด้วงกุหลาบ!$F$5:$F$73)</f>
        <v>10</v>
      </c>
      <c r="AW89" s="549">
        <f>SUMIF(โรคทะลายเน่า!$B$5:$B$73,ทดสอบ!$E89,โรคทะลายเน่า!$F$5:$F$73)</f>
        <v>0</v>
      </c>
      <c r="AX89" s="549">
        <f>SUMIF(โรคลำต้นเน่า!$B$5:$B$73,ทดสอบ!$E89,โรคลำต้นเน่า!$F$5:$F$73)</f>
        <v>18.100000000000001</v>
      </c>
      <c r="AY89" s="549">
        <f>SUMIF('โรคใบจุด ปาล์ม'!$B$5:$B$73,ทดสอบ!$E89,'โรคใบจุด ปาล์ม'!$F$5:$F$73)</f>
        <v>15</v>
      </c>
      <c r="AZ89" s="549">
        <f>SUMIF(โรคก้านทางใบเน่า!$C$5:$C$71,ทดสอบ!$E89,โรคก้านทางใบเน่า!$G$5:$G$71)</f>
        <v>0</v>
      </c>
      <c r="BA89" s="549">
        <f>SUMIF(หนอนหน้าแมว!$B$5:$B$73,ทดสอบ!$E89,หนอนหน้าแมว!$F$5:$F$73)</f>
        <v>0</v>
      </c>
      <c r="BB89" s="551">
        <f>SUMIF('หนอนหัวดำ ปาล์ม'!$B$5:$B$73,ทดสอบ!$E89,'หนอนหัวดำ ปาล์ม'!$F$5:$F$73)</f>
        <v>0</v>
      </c>
      <c r="BC89" s="549">
        <f>SUMIF('โรคใบจุดสาหร่าย ปาล์ม'!$B$5:$B$73,ทดสอบ!$E89,'โรคใบจุดสาหร่าย ปาล์ม'!$F$5:$F$73)</f>
        <v>0</v>
      </c>
      <c r="BD89" s="567">
        <f t="shared" si="209"/>
        <v>71.099999999999994</v>
      </c>
      <c r="BE89" s="549">
        <f>SUMIF(โรครากขาว!$B$5:$B$72,ทดสอบ!$E89,โรครากขาว!$F$5:$F$72)</f>
        <v>0</v>
      </c>
      <c r="BF89" s="549">
        <f>SUMIF(โรคใบร่วงยางพาราชนิดใหม่!$B$5:$B$72,ทดสอบ!$E89,โรคใบร่วงยางพาราชนิดใหม่!$F$5:$F$72)</f>
        <v>14057</v>
      </c>
      <c r="BG89" s="549">
        <f>SUMIF(โรคใบร่วงยางพารา!$B$5:$B$72,ทดสอบ!$E89,โรคใบร่วงยางพารา!$F$5:$F$72)</f>
        <v>0</v>
      </c>
      <c r="BH89" s="549">
        <f>SUMIF(โรคราแป้งยางพารา!$B$5:$B$72,ทดสอบ!$E89,โรคราแป้งยางพารา!$F$5:$F$72)</f>
        <v>0</v>
      </c>
      <c r="BI89" s="551">
        <f>SUMIF(โรคเส้นดำยางพารา!$B$5:$B$72,ทดสอบ!$E89,โรคเส้นดำยางพารา!$F$5:$F$72)</f>
        <v>0</v>
      </c>
      <c r="BJ89" s="549">
        <f>SUMIF(โรคหน้ายางแห้ง!$B$5:$B$72,ทดสอบ!$E89,โรคหน้ายางแห้ง!$F$5:$F$72)</f>
        <v>0</v>
      </c>
      <c r="BK89" s="568">
        <f t="shared" si="210"/>
        <v>14057</v>
      </c>
      <c r="BL89" s="549">
        <f>SUMIF(โรคราสนิม!$C$5:$C$64,ทดสอบ!$E89,โรคราสนิม!$G$5:$G$64)</f>
        <v>0</v>
      </c>
      <c r="BM89" s="549">
        <f>SUMIF(หนอนกาแฟสีแดง!$C$5:$C$64,ทดสอบ!$E89,หนอนกาแฟสีแดง!$G$5:$G$64)</f>
        <v>0</v>
      </c>
      <c r="BN89" s="549">
        <v>0</v>
      </c>
      <c r="BO89" s="549">
        <f ca="1">SUMIF(หนอนเจาะกิ่งลำต้น!$C$5:$C543,ทดสอบ!$E89,หนอนเจาะกิ่งลำต้น!$G$5:$G$64)</f>
        <v>0</v>
      </c>
      <c r="BP89" s="551">
        <f>SUMIF(มอดเจาะเมล็ดกาแฟ!$C$5:$C$64,ทดสอบ!$E89,มอดเจาะเมล็ดกาแฟ!$G$5:$G$64)</f>
        <v>0</v>
      </c>
      <c r="BQ89" s="549">
        <f>SUMIF('ด้วงหนวดยาว (กาแฟ)'!$C$5:$C$64,ทดสอบ!$E89,'ด้วงหนวดยาว (กาแฟ)'!$G$5:$G$64)</f>
        <v>0</v>
      </c>
      <c r="BR89" s="549">
        <f>SUMIF(มอดเจาะผลกาแฟ!$C$5:$C$64,ทดสอบ!$E89,มอดเจาะผลกาแฟ!$G$5:$G$64)</f>
        <v>0</v>
      </c>
      <c r="BS89" s="570">
        <f t="shared" ca="1" si="211"/>
        <v>0</v>
      </c>
      <c r="BT89" s="549">
        <f>SUMIF(เพลี้ยแป้งมัน!$B$5:$B$59,ทดสอบ!$E89,เพลี้ยแป้งมัน!$H$5:$H$59)</f>
        <v>0</v>
      </c>
      <c r="BU89" s="551">
        <f>SUMIF('โรคใบไหม้ (มัน)'!$B$5:$B$58,ทดสอบ!$E89,'โรคใบไหม้ (มัน)'!$H$5:$H$58)</f>
        <v>0</v>
      </c>
      <c r="BV89" s="549">
        <f>SUMIF(ไรแดง!$B$5:$B$59,ทดสอบ!$E89,ไรแดง!$H$5:$H$59)</f>
        <v>0</v>
      </c>
      <c r="BW89" s="549"/>
      <c r="BX89" s="549"/>
      <c r="BY89" s="549"/>
      <c r="BZ89" s="549"/>
      <c r="CA89" s="549"/>
      <c r="CB89" s="549">
        <f>SUMIF(โรคโคนเน่าหัวเน่า!$B$5:$B$59,ทดสอบ!$E89,โรคโคนเน่าหัวเน่า!$H$5:$H$59)</f>
        <v>0</v>
      </c>
      <c r="CC89" s="549"/>
      <c r="CD89" s="549">
        <f>SUMIF(โรคพุ่มแจ้!$B$5:$B$58,ทดสอบ!$E89,โรคพุ่มแจ้!$H$5:$H$58)</f>
        <v>0</v>
      </c>
      <c r="CE89" s="549">
        <f>SUMIF(โรคใบด่างมันสำปะหลัง!$B$5:$B$59,ทดสอบ!$E89,โรคใบด่างมันสำปะหลัง!$H$5:$H$59)</f>
        <v>0</v>
      </c>
      <c r="CF89" s="563">
        <f t="shared" si="212"/>
        <v>0</v>
      </c>
      <c r="CG89" s="549">
        <f>SUMIF(หนอนกออ้อย!$B$5:$B$48,ทดสอบ!$E89,หนอนกออ้อย!$G$5:$G$48)</f>
        <v>0</v>
      </c>
      <c r="CH89" s="549">
        <f>SUMIF('ด้วงหนวดยาว อ้อย'!$B$5:$B$48,ทดสอบ!$E89,'ด้วงหนวดยาว อ้อย'!$G$5:$G$48)</f>
        <v>0</v>
      </c>
      <c r="CI89" s="549"/>
      <c r="CJ89" s="549"/>
      <c r="CK89" s="549"/>
      <c r="CL89" s="549"/>
      <c r="CM89" s="549"/>
      <c r="CN89" s="549"/>
      <c r="CO89" s="549"/>
      <c r="CP89" s="549"/>
      <c r="CQ89" s="549"/>
      <c r="CR89" s="549"/>
      <c r="CS89" s="549">
        <f>SUMIF('โรคแส้ดำ อ้อย '!$B$5:$B$48,ทดสอบ!$E89,'โรคแส้ดำ อ้อย '!$G$5:$G$48)</f>
        <v>0</v>
      </c>
      <c r="CT89" s="549">
        <f>SUMIF('โรคใบขาว อ้อย'!$B$5:$B$48,ทดสอบ!$E89,'โรคใบขาว อ้อย'!$G$5:$G$48)</f>
        <v>0</v>
      </c>
      <c r="CU89" s="549"/>
      <c r="CV89" s="565">
        <f t="shared" si="213"/>
        <v>0</v>
      </c>
      <c r="CW89" s="549"/>
      <c r="CX89" s="549">
        <f>SUMIF('หนอนกระทู้ข้าวโพดลายจุด (FAW)'!$B$5:$B$54,ทดสอบ!$E89,'หนอนกระทู้ข้าวโพดลายจุด (FAW)'!$F$5:$F$54)</f>
        <v>0.25</v>
      </c>
      <c r="CY89" s="549">
        <f>SUMIF(โรคฝักเน่า!$C$5:$C$57,ทดสอบ!$E89,โรคฝักเน่า!$G$5:$G$57)</f>
        <v>0</v>
      </c>
      <c r="CZ89" s="549"/>
      <c r="DA89" s="549"/>
      <c r="DB89" s="549"/>
      <c r="DC89" s="549"/>
      <c r="DD89" s="549"/>
      <c r="DE89" s="549"/>
      <c r="DF89" s="572">
        <f t="shared" si="214"/>
        <v>0.25</v>
      </c>
      <c r="DG89" s="549">
        <f>SUMIF(โรคเหี่ยว!$B$5:$B$65,ทดสอบ!$E89,โรคเหี่ยว!$E$5:$E$65)</f>
        <v>0</v>
      </c>
      <c r="DH89" s="549"/>
      <c r="DI89" s="549"/>
      <c r="DJ89" s="549"/>
      <c r="DK89" s="549"/>
      <c r="DL89" s="574">
        <f t="shared" si="215"/>
        <v>0</v>
      </c>
      <c r="DM89" s="549"/>
      <c r="DN89" s="549"/>
      <c r="DO89" s="549"/>
      <c r="DP89" s="549"/>
      <c r="DQ89" s="549"/>
      <c r="DR89" s="550">
        <f t="shared" si="216"/>
        <v>0</v>
      </c>
      <c r="DS89" s="549"/>
      <c r="DT89" s="549"/>
      <c r="DU89" s="549">
        <f>SUMIF('เพลี้ยไฟ ทุเรียน'!$B$5:$B$81,ทดสอบ!$E89,'เพลี้ยไฟ ทุเรียน'!$F$5:$F$81)</f>
        <v>0</v>
      </c>
      <c r="DV89" s="549">
        <f>SUMIF('เพลี้ยแป้ง ทุเรียน'!$B$5:$B$81,ทดสอบ!$E89,'เพลี้ยแป้ง ทุเรียน'!$F$5:$F$81)</f>
        <v>0</v>
      </c>
      <c r="DW89" s="549">
        <f>SUMIF(เพลี้ยไก่แจ้ทุเรียน!$B$5:$B$81,ทดสอบ!$E89,เพลี้ยไก่แจ้ทุเรียน!$F$5:$F$81)</f>
        <v>14</v>
      </c>
      <c r="DX89" s="549">
        <f>SUMIF(เพลี้ยหอยเกล็ด!$B$5:$B$81,ทดสอบ!$E89,เพลี้ยหอยเกล็ด!$F$5:$F$81)</f>
        <v>13.1</v>
      </c>
      <c r="DY89" s="549">
        <f>SUMIF(เพลี้ยจั๊กจั่นฝอย!$B$5:$B$81,ทดสอบ!$E89,เพลี้ยจั๊กจั่นฝอย!$F$5:$F$81)</f>
        <v>20</v>
      </c>
      <c r="DZ89" s="549">
        <f>SUMIF(หนอนเจาะเมล็ดทุเรียน!$B$5:$B$81,ทดสอบ!$E89,หนอนเจาะเมล็ดทุเรียน!$F$5:$F$81)</f>
        <v>0</v>
      </c>
      <c r="EA89" s="549">
        <f>SUMIF(ไรแดงทุเรียน!$B$5:$B$81,ทดสอบ!$E89,ไรแดงทุเรียน!$F$5:$F$81)</f>
        <v>0</v>
      </c>
      <c r="EB89" s="549"/>
      <c r="EC89" s="549">
        <f>SUMIF(โรครากเน่าโคนเน่า!$B$5:$B$81,ทดสอบ!$E89,โรครากเน่าโคนเน่า!$F$5:$F$81)</f>
        <v>71</v>
      </c>
      <c r="ED89" s="549">
        <f>SUMIF('โรคราดำ ทุเรียน'!$B$5:$B$81,ทดสอบ!$E89,'โรคราดำ ทุเรียน'!$F$5:$F$81)</f>
        <v>0</v>
      </c>
      <c r="EE89" s="549"/>
      <c r="EF89" s="549">
        <f>SUMIF(โรคผลเน่า!$B$6:$B$82,ทดสอบ!$E89,โรคผลเน่า!$F$6:$F$82)</f>
        <v>0</v>
      </c>
      <c r="EG89" s="549">
        <f>SUMIF(โรคราสีชมพู!$B$5:$B$81,ทดสอบ!$E89,โรคราสีชมพู!$F$5:$F$81)</f>
        <v>2</v>
      </c>
      <c r="EH89" s="549">
        <f>SUMIF(โรคใบติดหรือใบไหม้!$B$5:$B$81,ทดสอบ!$E89,โรคใบติดหรือใบไหม้!$F$5:$F$81)</f>
        <v>12</v>
      </c>
      <c r="EI89" s="549"/>
      <c r="EJ89" s="549">
        <f>SUMIF('โรคใบจุดสาหร่าย (durian)'!$B$5:$B$81,ทดสอบ!$E89,'โรคใบจุดสาหร่าย (durian)'!$F$5:$F$81)</f>
        <v>14</v>
      </c>
      <c r="EK89" s="549">
        <f>SUMIF(มอดเจาะลำต้นทุเรียน!$B$5:$B$81,ทดสอบ!$E89,มอดเจาะลำต้นทุเรียน!$F$5:$F$81)</f>
        <v>5</v>
      </c>
      <c r="EL89" s="549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549">
        <f>SUMIF(หนอนกินใบทุเรียน!$B$5:$B$81,ทดสอบ!$E89,หนอนกินใบทุเรียน!$F$5:$F$81)</f>
        <v>0</v>
      </c>
      <c r="EN89" s="549">
        <f>SUMIF(โรคกิ่งแห้งทุเรียน!$B$5:$B$81,ทดสอบ!$E89,โรคกิ่งแห้งทุเรียน!$F$5:$F$81)</f>
        <v>7</v>
      </c>
      <c r="EO89" s="551">
        <f>SUMIF(โรคแอนแทรกโนสทุเรียน!$B$5:$B$81,ทดสอบ!$E89,โรคแอนแทรกโนสทุเรียน!$F$5:$F$81)</f>
        <v>0</v>
      </c>
      <c r="EP89" s="549">
        <f>SUMIF(หนอนเจาะผล!$B$5:$B$81,ทดสอบ!$E89,หนอนเจาะผล!$F$5:$F$81)</f>
        <v>0</v>
      </c>
      <c r="EQ89" s="563">
        <f t="shared" ca="1" si="217"/>
        <v>158.1</v>
      </c>
      <c r="ER89" s="549"/>
      <c r="ES89" s="549">
        <f>SUMIF('เพลี้ยไฟ (เงาะ)'!$B$5:$B$76,ทดสอบ!$E89,'เพลี้ยไฟ (เงาะ)'!$F$5:$F$76)</f>
        <v>0</v>
      </c>
      <c r="ET89" s="517">
        <f>SUMIF('เพลี้ยแป้ง (เงาะ)'!$B$5:$B$75,ทดสอบ!$E89,'เพลี้ยแป้ง (เงาะ)'!$F$5:$F$75)</f>
        <v>0</v>
      </c>
      <c r="EU89" s="549">
        <f>SUMIF(หนอนคืบกินใบ!$B$5:$B$75,ทดสอบ!$E89,หนอนคืบกินใบ!$F$5:$F$75)</f>
        <v>0</v>
      </c>
      <c r="EV89" s="549">
        <f>SUMIF('โรคราแป้ง (เงาะ)'!$B$5:$B$75,ทดสอบ!$E89,'โรคราแป้ง (เงาะ)'!$F$5:$F$75)</f>
        <v>0</v>
      </c>
      <c r="EW89" s="549"/>
      <c r="EX89" s="549">
        <f>SUMIF('โรคขอบใบแห้ง (เงาะ)'!$B$5:$B$76,ทดสอบ!$E89,'โรคขอบใบแห้ง (เงาะ)'!$F$5:$F$76)</f>
        <v>0</v>
      </c>
      <c r="EY89" s="549">
        <f>SUMIF(หนอนกินช่อดอก!$B$5:$B$76,ทดสอบ!$E89,หนอนกินช่อดอก!$F$5:$F$76)</f>
        <v>0</v>
      </c>
      <c r="EZ89" s="549">
        <f>SUMIF('โรคใบจุดสาหร่าย(เงาะ)'!$B$5:$B$75,ทดสอบ!$E89,'โรคใบจุดสาหร่าย(เงาะ)'!$F$5:$F$75)</f>
        <v>0</v>
      </c>
      <c r="FA89" s="567">
        <f t="shared" si="218"/>
        <v>0</v>
      </c>
      <c r="FB89" s="549">
        <f>SUMIF('เพลี้ยไฟ (mangosteen)'!$B$5:$B$69,ทดสอบ!$E89,'เพลี้ยไฟ (mangosteen)'!$F$5:$F$69)</f>
        <v>0</v>
      </c>
      <c r="FC89" s="549">
        <f>SUMIF(หนอนชอนใบ!$B$5:$B$69,ทดสอบ!$E89,หนอนชอนใบ!$F$5:$F$69)</f>
        <v>0</v>
      </c>
      <c r="FD89" s="549">
        <f>SUMIF(หนอนกินใบ!$B$5:$B$69,ทดสอบ!$E89,หนอนกินใบ!$F$5:$F$69)</f>
        <v>0</v>
      </c>
      <c r="FE89" s="549">
        <f>SUMIF('ไรแดง(มังคุด)'!$B$5:$B$76,ทดสอบ!$E89,'ไรแดง(มังคุด)'!$F$5:$F$76)</f>
        <v>0</v>
      </c>
      <c r="FF89" s="549">
        <f>SUMIF(โรคแอนแทรคโนส!$B$5:$B$76,ทดสอบ!$E89,โรคแอนแทรคโนส!$F$5:$F$76)</f>
        <v>0</v>
      </c>
      <c r="FG89" s="549">
        <f>SUMIF('โรคใบจุดสาหร่าย (mangosteen)'!$B$5:$B$69,ทดสอบ!$E89,'โรคใบจุดสาหร่าย (mangosteen)'!$F$5:$F$69)</f>
        <v>0</v>
      </c>
      <c r="FH89" s="549">
        <f>SUMIF(โรคใบแห้งและขอบใบแห้ง!$B$5:$B$76,ทดสอบ!$E89,โรคใบแห้งและขอบใบแห้ง!$F$5:$F$76)</f>
        <v>0</v>
      </c>
      <c r="FI89" s="549">
        <f>SUMIF(เพลี้ยแป้ง!$B$5:$B$76,ทดสอบ!$E89,เพลี้ยแป้ง!$F$5:$F$76)</f>
        <v>0</v>
      </c>
      <c r="FJ89" s="549">
        <f>SUMIF('โรคใบจุด (mangosteen)'!$B$5:$B$69,ทดสอบ!$E89,'โรคใบจุด (mangosteen)'!$F$5:$F$69)</f>
        <v>0</v>
      </c>
      <c r="FK89" s="576">
        <f t="shared" si="219"/>
        <v>0</v>
      </c>
      <c r="FL89" s="549">
        <f>SUMIF(โรคพุ่มไม้กวาด!$B$5:$B$79,ทดสอบ!$E89,โรคพุ่มไม้กวาด!$F$5:$F$79)</f>
        <v>0</v>
      </c>
      <c r="FM89" s="549">
        <f>SUMIF('เพลี้ยแป้ง (ลำไย)'!$B$5:$B$76,ทดสอบ!$E89,'เพลี้ยแป้ง (ลำไย)'!$F$5:$F$76)</f>
        <v>0</v>
      </c>
      <c r="FN89" s="549">
        <f>SUMIF('โรคราดำ (ลำไย)'!$B$5:$B$79,ทดสอบ!$E89,'โรคราดำ (ลำไย)'!$F$5:$F$79)</f>
        <v>0</v>
      </c>
      <c r="FO89" s="549">
        <f>SUMIF('หนอนคืบกินใบ (ลำไย)'!$B$5:$B$76,ทดสอบ!$E89,'หนอนคืบกินใบ (ลำไย)'!$F$5:$F$76)</f>
        <v>0</v>
      </c>
      <c r="FP89" s="549">
        <f>SUMIF(ไรกำมะหยี่!$B$5:$B$79,ทดสอบ!$E89,ไรกำมะหยี่!$F$5:$F$79)</f>
        <v>0</v>
      </c>
      <c r="FQ89" s="549">
        <f>SUMIF(หนอนม้วนใบ!$B$5:$B$79,ทดสอบ!$E89,หนอนม้วนใบ!$F$5:$F$79)</f>
        <v>0</v>
      </c>
      <c r="FR89" s="549">
        <f>SUMIF(หนอนเจาะกิ่งและลำต้น!$B$5:$B$80,ทดสอบ!$E89,หนอนเจาะกิ่งและลำต้น!$F$5:$F$80)</f>
        <v>0</v>
      </c>
      <c r="FS89" s="549">
        <f>SUMIF(เพลี้ยไฟลำไย!$B$5:$B$76,ทดสอบ!$E89,เพลี้ยไฟลำไย!$F$5:$F$76)</f>
        <v>0</v>
      </c>
      <c r="FT89" s="549">
        <f>SUMIF(หนอนกินดอกลำไย!$B$5:$B$76,ทดสอบ!$E89,หนอนกินดอกลำไย!$F$5:$F$76)</f>
        <v>0</v>
      </c>
      <c r="FU89" s="549">
        <f>SUMIF(มวนลำไย!$B$5:$B$79,ทดสอบ!$E89,มวนลำไย!$F$5:$F$79)</f>
        <v>0</v>
      </c>
      <c r="FV89" s="578">
        <f t="shared" si="220"/>
        <v>0</v>
      </c>
      <c r="FW89" s="550">
        <f t="shared" ca="1" si="221"/>
        <v>15397.740000000002</v>
      </c>
      <c r="FX89" s="353">
        <f t="shared" ca="1" si="192"/>
        <v>15397.740000000002</v>
      </c>
      <c r="FY89" s="319">
        <f t="shared" ca="1" si="191"/>
        <v>0</v>
      </c>
    </row>
    <row r="90" spans="1:181" s="110" customFormat="1" x14ac:dyDescent="0.55000000000000004">
      <c r="A90" s="303">
        <v>0</v>
      </c>
      <c r="B90" s="303">
        <f t="shared" ca="1" si="207"/>
        <v>1</v>
      </c>
      <c r="C90" s="303">
        <f ca="1">IF(B90=1,SUBTOTAL(2,$B$78:B90),"")</f>
        <v>13</v>
      </c>
      <c r="D90" s="279">
        <f t="shared" ca="1" si="147"/>
        <v>13</v>
      </c>
      <c r="E90" s="280" t="s">
        <v>195</v>
      </c>
      <c r="F90" s="295"/>
      <c r="G90" s="295"/>
      <c r="H90" s="295"/>
      <c r="I90" s="295"/>
      <c r="J90" s="292"/>
      <c r="K90" s="549">
        <f>SUMIF(หนอนห่อใบข้าว!$B$5:$B$76,ทดสอบ!$E90,หนอนห่อใบข้าว!$G$5:$G$76)</f>
        <v>0</v>
      </c>
      <c r="L90" s="549">
        <f>SUMIF(เพลี้ยกระโดดหลังขาว!$B$5:$B$76,ทดสอบ!$E90,เพลี้ยกระโดดหลังขาว!$G$5:$G$76)</f>
        <v>0</v>
      </c>
      <c r="M90" s="549">
        <f>SUMIF(โรคไหม้ข้าว!$B$5:$B$76,ทดสอบ!$E90,โรคไหม้ข้าว!$G$5:$G$76)</f>
        <v>0</v>
      </c>
      <c r="N90" s="549">
        <f>SUMIF(แมลงหวี่ขาว!$B$5:$B$76,ทดสอบ!$E90,แมลงหวี่ขาว!$G$5:$G$76)</f>
        <v>0</v>
      </c>
      <c r="O90" s="549">
        <f>SUMIF(เพลี้ยกระโดดสีน้ำตาล!$B$5:$B$77,ทดสอบ!$E90,เพลี้ยกระโดดสีน้ำตาล!$G$5:$G$77)</f>
        <v>0</v>
      </c>
      <c r="P90" s="549">
        <f>SUMIF(แมลงสิง!$B$5:$B$81,ทดสอบ!$E90,แมลงสิง!$G$5:$G$81)</f>
        <v>0</v>
      </c>
      <c r="Q90" s="549">
        <f>SUMIF(เพลี้ยไฟ!$B$5:$B$76,ทดสอบ!$E90,เพลี้ยไฟ!$G$5:$G$76)</f>
        <v>0</v>
      </c>
      <c r="R90" s="549">
        <f>SUMIF(แมลงดำหนาม1!$B$5:$B$81,ทดสอบ!$E90,แมลงดำหนาม1!$G$5:$G$81)</f>
        <v>0</v>
      </c>
      <c r="S90" s="549">
        <f>SUMIF(โรคขอบใบแห้ง!$B$5:$B$78,ทดสอบ!$E90,โรคขอบใบแห้ง!$G$5:$G$78)</f>
        <v>0</v>
      </c>
      <c r="T90" s="549">
        <f>SUMIF(โรคกาบใบแห้ง!$B$5:$B$81,ทดสอบ!$E90,โรคกาบใบแห้ง!$G$5:$G$81)</f>
        <v>0</v>
      </c>
      <c r="U90" s="549">
        <f>SUMIF(โรคใบจุดสีน้ำตาล!$B$5:$B$77,ทดสอบ!$E90,โรคใบจุดสีน้ำตาล!$G$5:$G$77)</f>
        <v>0</v>
      </c>
      <c r="V90" s="549">
        <f>SUMIF(หนอนกระทู้กล้า!$B$5:$B$76,ทดสอบ!$E90,หนอนกระทู้กล้า!$G$5:$G$76)</f>
        <v>0</v>
      </c>
      <c r="W90" s="549">
        <f>SUMIF(โรคใบขีดโปร่งแสง!$B$5:$B$81,ทดสอบ!$E90,โรคใบขีดโปร่งแสง!$G$5:$G$81)</f>
        <v>0</v>
      </c>
      <c r="X90" s="549">
        <f>SUMIF(โรคใบขีดสีน้ำตาล!$B$5:$B$77,ทดสอบ!$E90,โรคใบขีดสีน้ำตาล!$G$5:$G$77)</f>
        <v>0</v>
      </c>
      <c r="Y90" s="549">
        <f>SUMIF(หนอนกัดใบข้าว!$B$5:$B$81,ทดสอบ!$E90,หนอนกัดใบข้าว!$G$5:$G$81)</f>
        <v>0</v>
      </c>
      <c r="Z90" s="549">
        <f>SUMIF(แมลงหล่า!$B$5:$B$81,ทดสอบ!$E90,แมลงหล่า!$G$5:$G$81)</f>
        <v>0</v>
      </c>
      <c r="AA90" s="549">
        <f>SUMIF(แมลงบั่ว!$B$5:$B$77,ทดสอบ!$E90,แมลงบั่ว!$G$5:$G$77)</f>
        <v>0</v>
      </c>
      <c r="AB90" s="549">
        <f>SUMIF(โรคเมล็ดด่าง!$B$5:$B$81,ทดสอบ!$E90,โรคเมล็ดด่าง!$G$5:$G$81)</f>
        <v>0</v>
      </c>
      <c r="AC90" s="549">
        <f>SUMIF(ด้วงดำ!$B$5:$B$81,ทดสอบ!$E90,ด้วงดำ!$G$5:$G$81)</f>
        <v>0</v>
      </c>
      <c r="AD90" s="549">
        <f>SUMIF(ตั๊กแตนหนวดสั้น!$B$5:$B$81,ทดสอบ!$E90,ตั๊กแตนหนวดสั้น!$G$5:$G$81)</f>
        <v>0</v>
      </c>
      <c r="AE90" s="549">
        <f>SUMIF(หนอนกอข้าว!$B$5:$B$77,ทดสอบ!$E90,หนอนกอข้าว!$G$5:$G$77)</f>
        <v>0</v>
      </c>
      <c r="AF90" s="549">
        <f>SUMIF(หนอนกระทู้ข้าว!$B$5:$B$81,ทดสอบ!$E90,หนอนกระทู้ข้าว!$G$5:$G$81)</f>
        <v>0</v>
      </c>
      <c r="AG90" s="549">
        <f>SUMIF(โรคกาบใบเน่า!$B$5:$B$81,ทดสอบ!$E90,โรคกาบใบเน่า!$G$5:$G$81)</f>
        <v>0</v>
      </c>
      <c r="AH90" s="549">
        <f>SUMIF(เพลี้ยจั๊กจั่นสีเขียว!$B$5:$B$80,ทดสอบ!$E90,เพลี้ยจั๊กจั่นสีเขียว!$G$5:$G$80)</f>
        <v>0</v>
      </c>
      <c r="AI90" s="549">
        <f>SUMIF(หอยเชอรี่!$B$5:$B$81,ทดสอบ!$E90,หอยเชอรี่!$G$5:$G$81)</f>
        <v>0</v>
      </c>
      <c r="AJ90" s="549">
        <f>SUMIF(โรคใบสีส้ม!$B$5:$B$77,ทดสอบ!$E90,โรคใบสีส้ม!$G$5:$G$77)</f>
        <v>0</v>
      </c>
      <c r="AK90" s="563">
        <f t="shared" si="208"/>
        <v>0</v>
      </c>
      <c r="AL90" s="549">
        <f>SUMIF(หนอนหัวดำ!$B$6:$B$75,ทดสอบ!$E90,หนอนหัวดำ!$M$6:$M$75)</f>
        <v>5</v>
      </c>
      <c r="AM90" s="517">
        <f>SUMIF(แมลงดำหนาม!$B$6:$B$75,ทดสอบ!$E90,แมลงดำหนาม!$M$6:$M$75)</f>
        <v>45.55</v>
      </c>
      <c r="AN90" s="549">
        <f>SUMIF('ด้วงแรด มะพร้าว'!$B$6:$B$75,ทดสอบ!$E90,'ด้วงแรด มะพร้าว'!$I$6:$I$75)</f>
        <v>51</v>
      </c>
      <c r="AO90" s="549">
        <f>SUMIF(ด้วงงวง!$B$6:$B$75,ทดสอบ!$E90,ด้วงงวง!$I$6:$I$75)</f>
        <v>0</v>
      </c>
      <c r="AP90" s="549">
        <f>SUMIF(ไรสี่ขามะพร้าว!$B$6:$B$75,ทดสอบ!$E90,ไรสี่ขามะพร้าว!$I$6:$I$75)</f>
        <v>0</v>
      </c>
      <c r="AQ90" s="549">
        <f>SUMIF(หนอนพาราซา!$C$6:$C$67,ทดสอบ!$E90,หนอนพาราซา!$J$6:$J$67)</f>
        <v>0</v>
      </c>
      <c r="AR90" s="549">
        <f>SUMIF(หนอนกินใบมะพร้าว!$C$6:$C$67,ทดสอบ!$E90,หนอนกินใบมะพร้าว!$J$6:$J$67)</f>
        <v>0</v>
      </c>
      <c r="AS90" s="565">
        <f t="shared" si="86"/>
        <v>101.55</v>
      </c>
      <c r="AT90" s="549">
        <f>SUMIF('ด้วงแรด ปาล์ม'!$B$5:$B$73,ทดสอบ!$E90,'ด้วงแรด ปาล์ม'!$F$5:$F$73)</f>
        <v>89.25</v>
      </c>
      <c r="AU90" s="549">
        <f>SUMIF(หนอนปลอกเล็ก!$B$5:$B$73,ทดสอบ!$E90,หนอนปลอกเล็ก!$F$5:$F$73)</f>
        <v>0</v>
      </c>
      <c r="AV90" s="549">
        <f>SUMIF(ด้วงกุหลาบ!$B$5:$B$73,ทดสอบ!$E90,ด้วงกุหลาบ!$F$5:$F$73)</f>
        <v>27</v>
      </c>
      <c r="AW90" s="549">
        <f>SUMIF(โรคทะลายเน่า!$B$5:$B$73,ทดสอบ!$E90,โรคทะลายเน่า!$F$5:$F$73)</f>
        <v>0</v>
      </c>
      <c r="AX90" s="549">
        <f>SUMIF(โรคลำต้นเน่า!$B$5:$B$73,ทดสอบ!$E90,โรคลำต้นเน่า!$F$5:$F$73)</f>
        <v>11.25</v>
      </c>
      <c r="AY90" s="549">
        <f>SUMIF('โรคใบจุด ปาล์ม'!$B$5:$B$73,ทดสอบ!$E90,'โรคใบจุด ปาล์ม'!$F$5:$F$73)</f>
        <v>0</v>
      </c>
      <c r="AZ90" s="549">
        <f>SUMIF(โรคก้านทางใบเน่า!$C$5:$C$71,ทดสอบ!$E90,โรคก้านทางใบเน่า!$G$5:$G$71)</f>
        <v>0</v>
      </c>
      <c r="BA90" s="549">
        <f>SUMIF(หนอนหน้าแมว!$B$5:$B$73,ทดสอบ!$E90,หนอนหน้าแมว!$F$5:$F$73)</f>
        <v>0</v>
      </c>
      <c r="BB90" s="551">
        <f>SUMIF('หนอนหัวดำ ปาล์ม'!$B$5:$B$73,ทดสอบ!$E90,'หนอนหัวดำ ปาล์ม'!$F$5:$F$73)</f>
        <v>0</v>
      </c>
      <c r="BC90" s="549">
        <f>SUMIF('โรคใบจุดสาหร่าย ปาล์ม'!$B$5:$B$73,ทดสอบ!$E90,'โรคใบจุดสาหร่าย ปาล์ม'!$F$5:$F$73)</f>
        <v>0</v>
      </c>
      <c r="BD90" s="567">
        <f t="shared" si="209"/>
        <v>127.5</v>
      </c>
      <c r="BE90" s="549">
        <f>SUMIF(โรครากขาว!$B$5:$B$72,ทดสอบ!$E90,โรครากขาว!$F$5:$F$72)</f>
        <v>0</v>
      </c>
      <c r="BF90" s="549">
        <f>SUMIF(โรคใบร่วงยางพาราชนิดใหม่!$B$5:$B$72,ทดสอบ!$E90,โรคใบร่วงยางพาราชนิดใหม่!$F$5:$F$72)</f>
        <v>0</v>
      </c>
      <c r="BG90" s="549">
        <f>SUMIF(โรคใบร่วงยางพารา!$B$5:$B$72,ทดสอบ!$E90,โรคใบร่วงยางพารา!$F$5:$F$72)</f>
        <v>0</v>
      </c>
      <c r="BH90" s="549">
        <f>SUMIF(โรคราแป้งยางพารา!$B$5:$B$72,ทดสอบ!$E90,โรคราแป้งยางพารา!$F$5:$F$72)</f>
        <v>0</v>
      </c>
      <c r="BI90" s="551">
        <f>SUMIF(โรคเส้นดำยางพารา!$B$5:$B$72,ทดสอบ!$E90,โรคเส้นดำยางพารา!$F$5:$F$72)</f>
        <v>0</v>
      </c>
      <c r="BJ90" s="549">
        <f>SUMIF(โรคหน้ายางแห้ง!$B$5:$B$72,ทดสอบ!$E90,โรคหน้ายางแห้ง!$F$5:$F$72)</f>
        <v>0</v>
      </c>
      <c r="BK90" s="568">
        <f t="shared" si="210"/>
        <v>0</v>
      </c>
      <c r="BL90" s="549">
        <f>SUMIF(โรคราสนิม!$C$5:$C$64,ทดสอบ!$E90,โรคราสนิม!$G$5:$G$64)</f>
        <v>0</v>
      </c>
      <c r="BM90" s="549">
        <f>SUMIF(หนอนกาแฟสีแดง!$C$5:$C$64,ทดสอบ!$E90,หนอนกาแฟสีแดง!$G$5:$G$64)</f>
        <v>0</v>
      </c>
      <c r="BN90" s="549">
        <v>0</v>
      </c>
      <c r="BO90" s="549">
        <f ca="1">SUMIF(หนอนเจาะกิ่งลำต้น!$C$5:$C544,ทดสอบ!$E90,หนอนเจาะกิ่งลำต้น!$G$5:$G$64)</f>
        <v>0</v>
      </c>
      <c r="BP90" s="551">
        <f>SUMIF(มอดเจาะเมล็ดกาแฟ!$C$5:$C$64,ทดสอบ!$E90,มอดเจาะเมล็ดกาแฟ!$G$5:$G$64)</f>
        <v>0</v>
      </c>
      <c r="BQ90" s="549">
        <f>SUMIF('ด้วงหนวดยาว (กาแฟ)'!$C$5:$C$64,ทดสอบ!$E90,'ด้วงหนวดยาว (กาแฟ)'!$G$5:$G$64)</f>
        <v>0</v>
      </c>
      <c r="BR90" s="549">
        <f>SUMIF(มอดเจาะผลกาแฟ!$C$5:$C$64,ทดสอบ!$E90,มอดเจาะผลกาแฟ!$G$5:$G$64)</f>
        <v>0</v>
      </c>
      <c r="BS90" s="570">
        <f t="shared" ca="1" si="211"/>
        <v>0</v>
      </c>
      <c r="BT90" s="549">
        <f>SUMIF(เพลี้ยแป้งมัน!$B$5:$B$59,ทดสอบ!$E90,เพลี้ยแป้งมัน!$H$5:$H$59)</f>
        <v>0</v>
      </c>
      <c r="BU90" s="551">
        <f>SUMIF('โรคใบไหม้ (มัน)'!$B$5:$B$58,ทดสอบ!$E90,'โรคใบไหม้ (มัน)'!$H$5:$H$58)</f>
        <v>0</v>
      </c>
      <c r="BV90" s="549">
        <f>SUMIF(ไรแดง!$B$5:$B$59,ทดสอบ!$E90,ไรแดง!$H$5:$H$59)</f>
        <v>0</v>
      </c>
      <c r="BW90" s="549"/>
      <c r="BX90" s="549"/>
      <c r="BY90" s="549"/>
      <c r="BZ90" s="549"/>
      <c r="CA90" s="549"/>
      <c r="CB90" s="549">
        <f>SUMIF(โรคโคนเน่าหัวเน่า!$B$5:$B$59,ทดสอบ!$E90,โรคโคนเน่าหัวเน่า!$H$5:$H$59)</f>
        <v>0</v>
      </c>
      <c r="CC90" s="549"/>
      <c r="CD90" s="549">
        <f>SUMIF(โรคพุ่มแจ้!$B$5:$B$58,ทดสอบ!$E90,โรคพุ่มแจ้!$H$5:$H$58)</f>
        <v>0</v>
      </c>
      <c r="CE90" s="549">
        <f>SUMIF(โรคใบด่างมันสำปะหลัง!$B$5:$B$59,ทดสอบ!$E90,โรคใบด่างมันสำปะหลัง!$H$5:$H$59)</f>
        <v>0</v>
      </c>
      <c r="CF90" s="563">
        <f t="shared" si="212"/>
        <v>0</v>
      </c>
      <c r="CG90" s="549">
        <f>SUMIF(หนอนกออ้อย!$B$5:$B$48,ทดสอบ!$E90,หนอนกออ้อย!$G$5:$G$48)</f>
        <v>0</v>
      </c>
      <c r="CH90" s="549">
        <f>SUMIF('ด้วงหนวดยาว อ้อย'!$B$5:$B$48,ทดสอบ!$E90,'ด้วงหนวดยาว อ้อย'!$G$5:$G$48)</f>
        <v>0</v>
      </c>
      <c r="CI90" s="549"/>
      <c r="CJ90" s="549"/>
      <c r="CK90" s="549"/>
      <c r="CL90" s="549"/>
      <c r="CM90" s="549"/>
      <c r="CN90" s="549"/>
      <c r="CO90" s="549"/>
      <c r="CP90" s="549"/>
      <c r="CQ90" s="549"/>
      <c r="CR90" s="549"/>
      <c r="CS90" s="549">
        <f>SUMIF('โรคแส้ดำ อ้อย '!$B$5:$B$48,ทดสอบ!$E90,'โรคแส้ดำ อ้อย '!$G$5:$G$48)</f>
        <v>0</v>
      </c>
      <c r="CT90" s="549">
        <f>SUMIF('โรคใบขาว อ้อย'!$B$5:$B$48,ทดสอบ!$E90,'โรคใบขาว อ้อย'!$G$5:$G$48)</f>
        <v>0</v>
      </c>
      <c r="CU90" s="549"/>
      <c r="CV90" s="565">
        <f t="shared" si="213"/>
        <v>0</v>
      </c>
      <c r="CW90" s="549"/>
      <c r="CX90" s="549">
        <f>SUMIF('หนอนกระทู้ข้าวโพดลายจุด (FAW)'!$B$5:$B$54,ทดสอบ!$E90,'หนอนกระทู้ข้าวโพดลายจุด (FAW)'!$F$5:$F$54)</f>
        <v>1</v>
      </c>
      <c r="CY90" s="549">
        <f>SUMIF(โรคฝักเน่า!$C$5:$C$57,ทดสอบ!$E90,โรคฝักเน่า!$G$5:$G$57)</f>
        <v>0</v>
      </c>
      <c r="CZ90" s="549"/>
      <c r="DA90" s="549"/>
      <c r="DB90" s="549"/>
      <c r="DC90" s="549"/>
      <c r="DD90" s="549"/>
      <c r="DE90" s="549"/>
      <c r="DF90" s="572">
        <f t="shared" si="214"/>
        <v>1</v>
      </c>
      <c r="DG90" s="549">
        <f>SUMIF(โรคเหี่ยว!$B$5:$B$65,ทดสอบ!$E90,โรคเหี่ยว!$E$5:$E$65)</f>
        <v>0</v>
      </c>
      <c r="DH90" s="549"/>
      <c r="DI90" s="549"/>
      <c r="DJ90" s="549"/>
      <c r="DK90" s="549"/>
      <c r="DL90" s="574">
        <f t="shared" si="215"/>
        <v>0</v>
      </c>
      <c r="DM90" s="549"/>
      <c r="DN90" s="549"/>
      <c r="DO90" s="549"/>
      <c r="DP90" s="549"/>
      <c r="DQ90" s="549"/>
      <c r="DR90" s="550">
        <f t="shared" si="216"/>
        <v>0</v>
      </c>
      <c r="DS90" s="549"/>
      <c r="DT90" s="549"/>
      <c r="DU90" s="549">
        <f>SUMIF('เพลี้ยไฟ ทุเรียน'!$B$5:$B$81,ทดสอบ!$E90,'เพลี้ยไฟ ทุเรียน'!$F$5:$F$81)</f>
        <v>0</v>
      </c>
      <c r="DV90" s="549">
        <f>SUMIF('เพลี้ยแป้ง ทุเรียน'!$B$5:$B$81,ทดสอบ!$E90,'เพลี้ยแป้ง ทุเรียน'!$F$5:$F$81)</f>
        <v>0</v>
      </c>
      <c r="DW90" s="549">
        <f>SUMIF(เพลี้ยไก่แจ้ทุเรียน!$B$5:$B$81,ทดสอบ!$E90,เพลี้ยไก่แจ้ทุเรียน!$F$5:$F$81)</f>
        <v>0.95</v>
      </c>
      <c r="DX90" s="549">
        <f>SUMIF(เพลี้ยหอยเกล็ด!$B$5:$B$81,ทดสอบ!$E90,เพลี้ยหอยเกล็ด!$F$5:$F$81)</f>
        <v>0</v>
      </c>
      <c r="DY90" s="549">
        <f>SUMIF(เพลี้ยจั๊กจั่นฝอย!$B$5:$B$81,ทดสอบ!$E90,เพลี้ยจั๊กจั่นฝอย!$F$5:$F$81)</f>
        <v>0</v>
      </c>
      <c r="DZ90" s="549">
        <f>SUMIF(หนอนเจาะเมล็ดทุเรียน!$B$5:$B$81,ทดสอบ!$E90,หนอนเจาะเมล็ดทุเรียน!$F$5:$F$81)</f>
        <v>0</v>
      </c>
      <c r="EA90" s="549">
        <f>SUMIF(ไรแดงทุเรียน!$B$5:$B$81,ทดสอบ!$E90,ไรแดงทุเรียน!$F$5:$F$81)</f>
        <v>0</v>
      </c>
      <c r="EB90" s="549"/>
      <c r="EC90" s="549">
        <f>SUMIF(โรครากเน่าโคนเน่า!$B$5:$B$81,ทดสอบ!$E90,โรครากเน่าโคนเน่า!$F$5:$F$81)</f>
        <v>0.4</v>
      </c>
      <c r="ED90" s="549">
        <f>SUMIF('โรคราดำ ทุเรียน'!$B$5:$B$81,ทดสอบ!$E90,'โรคราดำ ทุเรียน'!$F$5:$F$81)</f>
        <v>0</v>
      </c>
      <c r="EE90" s="549"/>
      <c r="EF90" s="549">
        <f>SUMIF(โรคผลเน่า!$B$6:$B$82,ทดสอบ!$E90,โรคผลเน่า!$F$6:$F$82)</f>
        <v>0</v>
      </c>
      <c r="EG90" s="549">
        <f>SUMIF(โรคราสีชมพู!$B$5:$B$81,ทดสอบ!$E90,โรคราสีชมพู!$F$5:$F$81)</f>
        <v>0</v>
      </c>
      <c r="EH90" s="549">
        <f>SUMIF(โรคใบติดหรือใบไหม้!$B$5:$B$81,ทดสอบ!$E90,โรคใบติดหรือใบไหม้!$F$5:$F$81)</f>
        <v>0</v>
      </c>
      <c r="EI90" s="549"/>
      <c r="EJ90" s="549">
        <f>SUMIF('โรคใบจุดสาหร่าย (durian)'!$B$5:$B$81,ทดสอบ!$E90,'โรคใบจุดสาหร่าย (durian)'!$F$5:$F$81)</f>
        <v>0</v>
      </c>
      <c r="EK90" s="549">
        <f>SUMIF(มอดเจาะลำต้นทุเรียน!$B$5:$B$81,ทดสอบ!$E90,มอดเจาะลำต้นทุเรียน!$F$5:$F$81)</f>
        <v>0</v>
      </c>
      <c r="EL90" s="549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549">
        <f>SUMIF(หนอนกินใบทุเรียน!$B$5:$B$81,ทดสอบ!$E90,หนอนกินใบทุเรียน!$F$5:$F$81)</f>
        <v>0</v>
      </c>
      <c r="EN90" s="549">
        <f>SUMIF(โรคกิ่งแห้งทุเรียน!$B$5:$B$81,ทดสอบ!$E90,โรคกิ่งแห้งทุเรียน!$F$5:$F$81)</f>
        <v>0</v>
      </c>
      <c r="EO90" s="551">
        <f>SUMIF(โรคแอนแทรกโนสทุเรียน!$B$5:$B$81,ทดสอบ!$E90,โรคแอนแทรกโนสทุเรียน!$F$5:$F$81)</f>
        <v>0</v>
      </c>
      <c r="EP90" s="549">
        <f>SUMIF(หนอนเจาะผล!$B$5:$B$81,ทดสอบ!$E90,หนอนเจาะผล!$F$5:$F$81)</f>
        <v>0</v>
      </c>
      <c r="EQ90" s="563">
        <f t="shared" ca="1" si="217"/>
        <v>1.35</v>
      </c>
      <c r="ER90" s="549"/>
      <c r="ES90" s="549">
        <f>SUMIF('เพลี้ยไฟ (เงาะ)'!$B$5:$B$76,ทดสอบ!$E90,'เพลี้ยไฟ (เงาะ)'!$F$5:$F$76)</f>
        <v>0</v>
      </c>
      <c r="ET90" s="517">
        <f>SUMIF('เพลี้ยแป้ง (เงาะ)'!$B$5:$B$75,ทดสอบ!$E90,'เพลี้ยแป้ง (เงาะ)'!$F$5:$F$75)</f>
        <v>0</v>
      </c>
      <c r="EU90" s="549">
        <f>SUMIF(หนอนคืบกินใบ!$B$5:$B$75,ทดสอบ!$E90,หนอนคืบกินใบ!$F$5:$F$75)</f>
        <v>0</v>
      </c>
      <c r="EV90" s="549">
        <f>SUMIF('โรคราแป้ง (เงาะ)'!$B$5:$B$75,ทดสอบ!$E90,'โรคราแป้ง (เงาะ)'!$F$5:$F$75)</f>
        <v>0</v>
      </c>
      <c r="EW90" s="549"/>
      <c r="EX90" s="549">
        <f>SUMIF('โรคขอบใบแห้ง (เงาะ)'!$B$5:$B$76,ทดสอบ!$E90,'โรคขอบใบแห้ง (เงาะ)'!$F$5:$F$76)</f>
        <v>0</v>
      </c>
      <c r="EY90" s="549">
        <f>SUMIF(หนอนกินช่อดอก!$B$5:$B$76,ทดสอบ!$E90,หนอนกินช่อดอก!$F$5:$F$76)</f>
        <v>0</v>
      </c>
      <c r="EZ90" s="549">
        <f>SUMIF('โรคใบจุดสาหร่าย(เงาะ)'!$B$5:$B$75,ทดสอบ!$E90,'โรคใบจุดสาหร่าย(เงาะ)'!$F$5:$F$75)</f>
        <v>0</v>
      </c>
      <c r="FA90" s="567">
        <f t="shared" si="218"/>
        <v>0</v>
      </c>
      <c r="FB90" s="549">
        <f>SUMIF('เพลี้ยไฟ (mangosteen)'!$B$5:$B$69,ทดสอบ!$E90,'เพลี้ยไฟ (mangosteen)'!$F$5:$F$69)</f>
        <v>0</v>
      </c>
      <c r="FC90" s="549">
        <f>SUMIF(หนอนชอนใบ!$B$5:$B$69,ทดสอบ!$E90,หนอนชอนใบ!$F$5:$F$69)</f>
        <v>0</v>
      </c>
      <c r="FD90" s="549">
        <f>SUMIF(หนอนกินใบ!$B$5:$B$69,ทดสอบ!$E90,หนอนกินใบ!$F$5:$F$69)</f>
        <v>0</v>
      </c>
      <c r="FE90" s="549">
        <f>SUMIF('ไรแดง(มังคุด)'!$B$5:$B$76,ทดสอบ!$E90,'ไรแดง(มังคุด)'!$F$5:$F$76)</f>
        <v>0</v>
      </c>
      <c r="FF90" s="549">
        <f>SUMIF(โรคแอนแทรคโนส!$B$5:$B$76,ทดสอบ!$E90,โรคแอนแทรคโนส!$F$5:$F$76)</f>
        <v>0</v>
      </c>
      <c r="FG90" s="549">
        <f>SUMIF('โรคใบจุดสาหร่าย (mangosteen)'!$B$5:$B$69,ทดสอบ!$E90,'โรคใบจุดสาหร่าย (mangosteen)'!$F$5:$F$69)</f>
        <v>0</v>
      </c>
      <c r="FH90" s="549">
        <f>SUMIF(โรคใบแห้งและขอบใบแห้ง!$B$5:$B$76,ทดสอบ!$E90,โรคใบแห้งและขอบใบแห้ง!$F$5:$F$76)</f>
        <v>0</v>
      </c>
      <c r="FI90" s="549">
        <f>SUMIF(เพลี้ยแป้ง!$B$5:$B$76,ทดสอบ!$E90,เพลี้ยแป้ง!$F$5:$F$76)</f>
        <v>0</v>
      </c>
      <c r="FJ90" s="549">
        <f>SUMIF('โรคใบจุด (mangosteen)'!$B$5:$B$69,ทดสอบ!$E90,'โรคใบจุด (mangosteen)'!$F$5:$F$69)</f>
        <v>0</v>
      </c>
      <c r="FK90" s="576">
        <f t="shared" si="219"/>
        <v>0</v>
      </c>
      <c r="FL90" s="549">
        <f>SUMIF(โรคพุ่มไม้กวาด!$B$5:$B$79,ทดสอบ!$E90,โรคพุ่มไม้กวาด!$F$5:$F$79)</f>
        <v>0</v>
      </c>
      <c r="FM90" s="549">
        <f>SUMIF('เพลี้ยแป้ง (ลำไย)'!$B$5:$B$76,ทดสอบ!$E90,'เพลี้ยแป้ง (ลำไย)'!$F$5:$F$76)</f>
        <v>0</v>
      </c>
      <c r="FN90" s="549">
        <f>SUMIF('โรคราดำ (ลำไย)'!$B$5:$B$79,ทดสอบ!$E90,'โรคราดำ (ลำไย)'!$F$5:$F$79)</f>
        <v>0</v>
      </c>
      <c r="FO90" s="549">
        <f>SUMIF('หนอนคืบกินใบ (ลำไย)'!$B$5:$B$76,ทดสอบ!$E90,'หนอนคืบกินใบ (ลำไย)'!$F$5:$F$76)</f>
        <v>0</v>
      </c>
      <c r="FP90" s="549">
        <f>SUMIF(ไรกำมะหยี่!$B$5:$B$79,ทดสอบ!$E90,ไรกำมะหยี่!$F$5:$F$79)</f>
        <v>0</v>
      </c>
      <c r="FQ90" s="549">
        <f>SUMIF(หนอนม้วนใบ!$B$5:$B$79,ทดสอบ!$E90,หนอนม้วนใบ!$F$5:$F$79)</f>
        <v>0</v>
      </c>
      <c r="FR90" s="549">
        <f>SUMIF(หนอนเจาะกิ่งและลำต้น!$B$5:$B$80,ทดสอบ!$E90,หนอนเจาะกิ่งและลำต้น!$F$5:$F$80)</f>
        <v>0</v>
      </c>
      <c r="FS90" s="549">
        <f>SUMIF(เพลี้ยไฟลำไย!$B$5:$B$76,ทดสอบ!$E90,เพลี้ยไฟลำไย!$F$5:$F$76)</f>
        <v>0</v>
      </c>
      <c r="FT90" s="549">
        <f>SUMIF(หนอนกินดอกลำไย!$B$5:$B$76,ทดสอบ!$E90,หนอนกินดอกลำไย!$F$5:$F$76)</f>
        <v>0</v>
      </c>
      <c r="FU90" s="549">
        <f>SUMIF(มวนลำไย!$B$5:$B$79,ทดสอบ!$E90,มวนลำไย!$F$5:$F$79)</f>
        <v>0</v>
      </c>
      <c r="FV90" s="578">
        <f t="shared" si="220"/>
        <v>0</v>
      </c>
      <c r="FW90" s="550">
        <f t="shared" ca="1" si="221"/>
        <v>231.39999999999998</v>
      </c>
      <c r="FX90" s="353">
        <f t="shared" ca="1" si="192"/>
        <v>231.39999999999998</v>
      </c>
      <c r="FY90" s="319">
        <f t="shared" ca="1" si="191"/>
        <v>0</v>
      </c>
    </row>
    <row r="91" spans="1:181" s="110" customFormat="1" x14ac:dyDescent="0.55000000000000004">
      <c r="A91" s="303">
        <v>0</v>
      </c>
      <c r="B91" s="303">
        <f ca="1">IF(FW91&gt;0,1,"")</f>
        <v>1</v>
      </c>
      <c r="C91" s="303">
        <f ca="1">IF(B91=1,SUBTOTAL(2,$B$78:B91),"")</f>
        <v>14</v>
      </c>
      <c r="D91" s="279">
        <f t="shared" ca="1" si="147"/>
        <v>14</v>
      </c>
      <c r="E91" s="280" t="s">
        <v>196</v>
      </c>
      <c r="F91" s="295"/>
      <c r="G91" s="295"/>
      <c r="H91" s="295"/>
      <c r="I91" s="295"/>
      <c r="J91" s="292"/>
      <c r="K91" s="549">
        <f>SUMIF(หนอนห่อใบข้าว!$B$5:$B$76,ทดสอบ!$E91,หนอนห่อใบข้าว!$G$5:$G$76)</f>
        <v>0</v>
      </c>
      <c r="L91" s="549">
        <f>SUMIF(เพลี้ยกระโดดหลังขาว!$B$5:$B$76,ทดสอบ!$E91,เพลี้ยกระโดดหลังขาว!$G$5:$G$76)</f>
        <v>0</v>
      </c>
      <c r="M91" s="549">
        <f>SUMIF(โรคไหม้ข้าว!$B$5:$B$76,ทดสอบ!$E91,โรคไหม้ข้าว!$G$5:$G$76)</f>
        <v>0</v>
      </c>
      <c r="N91" s="549">
        <f>SUMIF(แมลงหวี่ขาว!$B$5:$B$76,ทดสอบ!$E91,แมลงหวี่ขาว!$G$5:$G$76)</f>
        <v>0</v>
      </c>
      <c r="O91" s="549">
        <f>SUMIF(เพลี้ยกระโดดสีน้ำตาล!$B$5:$B$77,ทดสอบ!$E91,เพลี้ยกระโดดสีน้ำตาล!$G$5:$G$77)</f>
        <v>0</v>
      </c>
      <c r="P91" s="549">
        <f>SUMIF(แมลงสิง!$B$5:$B$81,ทดสอบ!$E91,แมลงสิง!$G$5:$G$81)</f>
        <v>0</v>
      </c>
      <c r="Q91" s="549">
        <f>SUMIF(เพลี้ยไฟ!$B$5:$B$76,ทดสอบ!$E91,เพลี้ยไฟ!$G$5:$G$76)</f>
        <v>0</v>
      </c>
      <c r="R91" s="549">
        <f>SUMIF(แมลงดำหนาม1!$B$5:$B$81,ทดสอบ!$E91,แมลงดำหนาม1!$G$5:$G$81)</f>
        <v>0</v>
      </c>
      <c r="S91" s="549">
        <f>SUMIF(โรคขอบใบแห้ง!$B$5:$B$78,ทดสอบ!$E91,โรคขอบใบแห้ง!$G$5:$G$78)</f>
        <v>0</v>
      </c>
      <c r="T91" s="549">
        <f>SUMIF(โรคกาบใบแห้ง!$B$5:$B$81,ทดสอบ!$E91,โรคกาบใบแห้ง!$G$5:$G$81)</f>
        <v>0</v>
      </c>
      <c r="U91" s="549">
        <f>SUMIF(โรคใบจุดสีน้ำตาล!$B$5:$B$77,ทดสอบ!$E91,โรคใบจุดสีน้ำตาล!$G$5:$G$77)</f>
        <v>0</v>
      </c>
      <c r="V91" s="549">
        <f>SUMIF(หนอนกระทู้กล้า!$B$5:$B$76,ทดสอบ!$E91,หนอนกระทู้กล้า!$G$5:$G$76)</f>
        <v>0</v>
      </c>
      <c r="W91" s="549">
        <f>SUMIF(โรคใบขีดโปร่งแสง!$B$5:$B$81,ทดสอบ!$E91,โรคใบขีดโปร่งแสง!$G$5:$G$81)</f>
        <v>0</v>
      </c>
      <c r="X91" s="549">
        <f>SUMIF(โรคใบขีดสีน้ำตาล!$B$5:$B$77,ทดสอบ!$E91,โรคใบขีดสีน้ำตาล!$G$5:$G$77)</f>
        <v>0</v>
      </c>
      <c r="Y91" s="549">
        <f>SUMIF(หนอนกัดใบข้าว!$B$5:$B$81,ทดสอบ!$E91,หนอนกัดใบข้าว!$G$5:$G$81)</f>
        <v>0</v>
      </c>
      <c r="Z91" s="549">
        <f>SUMIF(แมลงหล่า!$B$5:$B$81,ทดสอบ!$E91,แมลงหล่า!$G$5:$G$81)</f>
        <v>0</v>
      </c>
      <c r="AA91" s="549">
        <f>SUMIF(แมลงบั่ว!$B$5:$B$77,ทดสอบ!$E91,แมลงบั่ว!$G$5:$G$77)</f>
        <v>0</v>
      </c>
      <c r="AB91" s="549">
        <f>SUMIF(โรคเมล็ดด่าง!$B$5:$B$81,ทดสอบ!$E91,โรคเมล็ดด่าง!$G$5:$G$81)</f>
        <v>0</v>
      </c>
      <c r="AC91" s="549">
        <f>SUMIF(ด้วงดำ!$B$5:$B$81,ทดสอบ!$E91,ด้วงดำ!$G$5:$G$81)</f>
        <v>0</v>
      </c>
      <c r="AD91" s="549">
        <f>SUMIF(ตั๊กแตนหนวดสั้น!$B$5:$B$81,ทดสอบ!$E91,ตั๊กแตนหนวดสั้น!$G$5:$G$81)</f>
        <v>0</v>
      </c>
      <c r="AE91" s="549">
        <f>SUMIF(หนอนกอข้าว!$B$5:$B$77,ทดสอบ!$E91,หนอนกอข้าว!$G$5:$G$77)</f>
        <v>0</v>
      </c>
      <c r="AF91" s="549">
        <f>SUMIF(หนอนกระทู้ข้าว!$B$5:$B$81,ทดสอบ!$E91,หนอนกระทู้ข้าว!$G$5:$G$81)</f>
        <v>0</v>
      </c>
      <c r="AG91" s="549">
        <f>SUMIF(โรคกาบใบเน่า!$B$5:$B$81,ทดสอบ!$E91,โรคกาบใบเน่า!$G$5:$G$81)</f>
        <v>0</v>
      </c>
      <c r="AH91" s="549">
        <f>SUMIF(เพลี้ยจั๊กจั่นสีเขียว!$B$5:$B$80,ทดสอบ!$E91,เพลี้ยจั๊กจั่นสีเขียว!$G$5:$G$80)</f>
        <v>0</v>
      </c>
      <c r="AI91" s="549">
        <f>SUMIF(หอยเชอรี่!$B$5:$B$81,ทดสอบ!$E91,หอยเชอรี่!$G$5:$G$81)</f>
        <v>0</v>
      </c>
      <c r="AJ91" s="549">
        <f>SUMIF(โรคใบสีส้ม!$B$5:$B$77,ทดสอบ!$E91,โรคใบสีส้ม!$G$5:$G$77)</f>
        <v>0</v>
      </c>
      <c r="AK91" s="563">
        <f t="shared" si="208"/>
        <v>0</v>
      </c>
      <c r="AL91" s="549">
        <f>SUMIF(หนอนหัวดำ!$B$6:$B$75,ทดสอบ!$E91,หนอนหัวดำ!$M$6:$M$75)</f>
        <v>2559.5</v>
      </c>
      <c r="AM91" s="517">
        <f>SUMIF(แมลงดำหนาม!$B$6:$B$75,ทดสอบ!$E91,แมลงดำหนาม!$M$6:$M$75)</f>
        <v>417.75</v>
      </c>
      <c r="AN91" s="549">
        <f>SUMIF('ด้วงแรด มะพร้าว'!$B$6:$B$75,ทดสอบ!$E91,'ด้วงแรด มะพร้าว'!$I$6:$I$75)</f>
        <v>214.25</v>
      </c>
      <c r="AO91" s="549">
        <f>SUMIF(ด้วงงวง!$B$6:$B$75,ทดสอบ!$E91,ด้วงงวง!$I$6:$I$75)</f>
        <v>34</v>
      </c>
      <c r="AP91" s="549">
        <f>SUMIF(ไรสี่ขามะพร้าว!$B$6:$B$75,ทดสอบ!$E91,ไรสี่ขามะพร้าว!$I$6:$I$75)</f>
        <v>0</v>
      </c>
      <c r="AQ91" s="549">
        <f>SUMIF(หนอนพาราซา!$C$6:$C$67,ทดสอบ!$E91,หนอนพาราซา!$J$6:$J$67)</f>
        <v>0</v>
      </c>
      <c r="AR91" s="549">
        <f>SUMIF(หนอนกินใบมะพร้าว!$C$6:$C$67,ทดสอบ!$E91,หนอนกินใบมะพร้าว!$J$6:$J$67)</f>
        <v>0</v>
      </c>
      <c r="AS91" s="565">
        <f t="shared" si="86"/>
        <v>3225.5</v>
      </c>
      <c r="AT91" s="549">
        <f>SUMIF('ด้วงแรด ปาล์ม'!$B$5:$B$73,ทดสอบ!$E91,'ด้วงแรด ปาล์ม'!$F$5:$F$73)</f>
        <v>214.5</v>
      </c>
      <c r="AU91" s="549">
        <f>SUMIF(หนอนปลอกเล็ก!$B$5:$B$73,ทดสอบ!$E91,หนอนปลอกเล็ก!$F$5:$F$73)</f>
        <v>487</v>
      </c>
      <c r="AV91" s="549">
        <f>SUMIF(ด้วงกุหลาบ!$B$5:$B$73,ทดสอบ!$E91,ด้วงกุหลาบ!$F$5:$F$73)</f>
        <v>303</v>
      </c>
      <c r="AW91" s="549">
        <f>SUMIF(โรคทะลายเน่า!$B$5:$B$73,ทดสอบ!$E91,โรคทะลายเน่า!$F$5:$F$73)</f>
        <v>885</v>
      </c>
      <c r="AX91" s="549">
        <f>SUMIF(โรคลำต้นเน่า!$B$5:$B$73,ทดสอบ!$E91,โรคลำต้นเน่า!$F$5:$F$73)</f>
        <v>3223.25</v>
      </c>
      <c r="AY91" s="549">
        <f>SUMIF('โรคใบจุด ปาล์ม'!$B$5:$B$73,ทดสอบ!$E91,'โรคใบจุด ปาล์ม'!$F$5:$F$73)</f>
        <v>20</v>
      </c>
      <c r="AZ91" s="549">
        <f>SUMIF(โรคก้านทางใบเน่า!$C$5:$C$71,ทดสอบ!$E91,โรคก้านทางใบเน่า!$G$5:$G$71)</f>
        <v>0</v>
      </c>
      <c r="BA91" s="549">
        <f>SUMIF(หนอนหน้าแมว!$B$5:$B$73,ทดสอบ!$E91,หนอนหน้าแมว!$F$5:$F$73)</f>
        <v>35</v>
      </c>
      <c r="BB91" s="551">
        <f>SUMIF('หนอนหัวดำ ปาล์ม'!$B$5:$B$73,ทดสอบ!$E91,'หนอนหัวดำ ปาล์ม'!$F$5:$F$73)</f>
        <v>0</v>
      </c>
      <c r="BC91" s="549">
        <f>SUMIF('โรคใบจุดสาหร่าย ปาล์ม'!$B$5:$B$73,ทดสอบ!$E91,'โรคใบจุดสาหร่าย ปาล์ม'!$F$5:$F$73)</f>
        <v>405</v>
      </c>
      <c r="BD91" s="567">
        <f t="shared" si="209"/>
        <v>5572.75</v>
      </c>
      <c r="BE91" s="549">
        <f>SUMIF(โรครากขาว!$B$5:$B$72,ทดสอบ!$E91,โรครากขาว!$F$5:$F$72)</f>
        <v>809</v>
      </c>
      <c r="BF91" s="549">
        <f>SUMIF(โรคใบร่วงยางพาราชนิดใหม่!$B$5:$B$72,ทดสอบ!$E91,โรคใบร่วงยางพาราชนิดใหม่!$F$5:$F$72)</f>
        <v>1346</v>
      </c>
      <c r="BG91" s="549">
        <f>SUMIF(โรคใบร่วงยางพารา!$B$5:$B$72,ทดสอบ!$E91,โรคใบร่วงยางพารา!$F$5:$F$72)</f>
        <v>452</v>
      </c>
      <c r="BH91" s="549">
        <f>SUMIF(โรคราแป้งยางพารา!$B$5:$B$72,ทดสอบ!$E91,โรคราแป้งยางพารา!$F$5:$F$72)</f>
        <v>0</v>
      </c>
      <c r="BI91" s="551">
        <f>SUMIF(โรคเส้นดำยางพารา!$B$5:$B$72,ทดสอบ!$E91,โรคเส้นดำยางพารา!$F$5:$F$72)</f>
        <v>35</v>
      </c>
      <c r="BJ91" s="549">
        <f>SUMIF(โรคหน้ายางแห้ง!$B$5:$B$72,ทดสอบ!$E91,โรคหน้ายางแห้ง!$F$5:$F$72)</f>
        <v>115</v>
      </c>
      <c r="BK91" s="568">
        <f>SUBTOTAL(9,BE91:BJ91)</f>
        <v>2757</v>
      </c>
      <c r="BL91" s="549">
        <f>SUMIF(โรคราสนิม!$C$5:$C$64,ทดสอบ!$E91,โรคราสนิม!$G$5:$G$64)</f>
        <v>0</v>
      </c>
      <c r="BM91" s="549">
        <f>SUMIF(หนอนกาแฟสีแดง!$C$5:$C$64,ทดสอบ!$E91,หนอนกาแฟสีแดง!$G$5:$G$64)</f>
        <v>0</v>
      </c>
      <c r="BN91" s="549">
        <v>0</v>
      </c>
      <c r="BO91" s="549">
        <f ca="1">SUMIF(หนอนเจาะกิ่งลำต้น!$C$5:$C545,ทดสอบ!$E91,หนอนเจาะกิ่งลำต้น!$G$5:$G$64)</f>
        <v>0</v>
      </c>
      <c r="BP91" s="551">
        <f>SUMIF(มอดเจาะเมล็ดกาแฟ!$C$5:$C$64,ทดสอบ!$E91,มอดเจาะเมล็ดกาแฟ!$G$5:$G$64)</f>
        <v>0</v>
      </c>
      <c r="BQ91" s="549">
        <f>SUMIF('ด้วงหนวดยาว (กาแฟ)'!$C$5:$C$64,ทดสอบ!$E91,'ด้วงหนวดยาว (กาแฟ)'!$G$5:$G$64)</f>
        <v>0</v>
      </c>
      <c r="BR91" s="549">
        <f>SUMIF(มอดเจาะผลกาแฟ!$C$5:$C$64,ทดสอบ!$E91,มอดเจาะผลกาแฟ!$G$5:$G$64)</f>
        <v>0</v>
      </c>
      <c r="BS91" s="570">
        <f t="shared" ca="1" si="211"/>
        <v>0</v>
      </c>
      <c r="BT91" s="549">
        <f>SUMIF(เพลี้ยแป้งมัน!$B$5:$B$59,ทดสอบ!$E91,เพลี้ยแป้งมัน!$H$5:$H$59)</f>
        <v>0</v>
      </c>
      <c r="BU91" s="551">
        <f>SUMIF('โรคใบไหม้ (มัน)'!$B$5:$B$58,ทดสอบ!$E91,'โรคใบไหม้ (มัน)'!$H$5:$H$58)</f>
        <v>0</v>
      </c>
      <c r="BV91" s="549">
        <f>SUMIF(ไรแดง!$B$5:$B$59,ทดสอบ!$E91,ไรแดง!$H$5:$H$59)</f>
        <v>0</v>
      </c>
      <c r="BW91" s="549"/>
      <c r="BX91" s="549"/>
      <c r="BY91" s="549"/>
      <c r="BZ91" s="549"/>
      <c r="CA91" s="549"/>
      <c r="CB91" s="549">
        <f>SUMIF(โรคโคนเน่าหัวเน่า!$B$5:$B$59,ทดสอบ!$E91,โรคโคนเน่าหัวเน่า!$H$5:$H$59)</f>
        <v>0</v>
      </c>
      <c r="CC91" s="549"/>
      <c r="CD91" s="549">
        <f>SUMIF(โรคพุ่มแจ้!$B$5:$B$58,ทดสอบ!$E91,โรคพุ่มแจ้!$H$5:$H$58)</f>
        <v>0</v>
      </c>
      <c r="CE91" s="549">
        <f>SUMIF(โรคใบด่างมันสำปะหลัง!$B$5:$B$59,ทดสอบ!$E91,โรคใบด่างมันสำปะหลัง!$H$5:$H$59)</f>
        <v>0</v>
      </c>
      <c r="CF91" s="563">
        <f t="shared" si="212"/>
        <v>0</v>
      </c>
      <c r="CG91" s="549">
        <f>SUMIF(หนอนกออ้อย!$B$5:$B$48,ทดสอบ!$E91,หนอนกออ้อย!$G$5:$G$48)</f>
        <v>0</v>
      </c>
      <c r="CH91" s="549">
        <f>SUMIF('ด้วงหนวดยาว อ้อย'!$B$5:$B$48,ทดสอบ!$E91,'ด้วงหนวดยาว อ้อย'!$G$5:$G$48)</f>
        <v>0</v>
      </c>
      <c r="CI91" s="549"/>
      <c r="CJ91" s="549"/>
      <c r="CK91" s="549"/>
      <c r="CL91" s="549"/>
      <c r="CM91" s="549"/>
      <c r="CN91" s="549"/>
      <c r="CO91" s="549"/>
      <c r="CP91" s="549"/>
      <c r="CQ91" s="549"/>
      <c r="CR91" s="549"/>
      <c r="CS91" s="549">
        <f>SUMIF('โรคแส้ดำ อ้อย '!$B$5:$B$48,ทดสอบ!$E91,'โรคแส้ดำ อ้อย '!$G$5:$G$48)</f>
        <v>0</v>
      </c>
      <c r="CT91" s="549">
        <f>SUMIF('โรคใบขาว อ้อย'!$B$5:$B$48,ทดสอบ!$E91,'โรคใบขาว อ้อย'!$G$5:$G$48)</f>
        <v>0</v>
      </c>
      <c r="CU91" s="549"/>
      <c r="CV91" s="565">
        <f t="shared" si="213"/>
        <v>0</v>
      </c>
      <c r="CW91" s="549"/>
      <c r="CX91" s="549">
        <f>SUMIF('หนอนกระทู้ข้าวโพดลายจุด (FAW)'!$B$5:$B$54,ทดสอบ!$E91,'หนอนกระทู้ข้าวโพดลายจุด (FAW)'!$F$5:$F$54)</f>
        <v>0</v>
      </c>
      <c r="CY91" s="549">
        <f>SUMIF(โรคฝักเน่า!$C$5:$C$57,ทดสอบ!$E91,โรคฝักเน่า!$G$5:$G$57)</f>
        <v>0</v>
      </c>
      <c r="CZ91" s="549"/>
      <c r="DA91" s="549"/>
      <c r="DB91" s="549"/>
      <c r="DC91" s="549"/>
      <c r="DD91" s="549"/>
      <c r="DE91" s="549"/>
      <c r="DF91" s="572">
        <f t="shared" si="214"/>
        <v>0</v>
      </c>
      <c r="DG91" s="549">
        <f>SUMIF(โรคเหี่ยว!$B$5:$B$65,ทดสอบ!$E91,โรคเหี่ยว!$E$5:$E$65)</f>
        <v>0</v>
      </c>
      <c r="DH91" s="549"/>
      <c r="DI91" s="549"/>
      <c r="DJ91" s="549"/>
      <c r="DK91" s="549"/>
      <c r="DL91" s="574">
        <f t="shared" si="215"/>
        <v>0</v>
      </c>
      <c r="DM91" s="549"/>
      <c r="DN91" s="549"/>
      <c r="DO91" s="549"/>
      <c r="DP91" s="549"/>
      <c r="DQ91" s="549"/>
      <c r="DR91" s="550">
        <f t="shared" si="216"/>
        <v>0</v>
      </c>
      <c r="DS91" s="549"/>
      <c r="DT91" s="549"/>
      <c r="DU91" s="549">
        <f>SUMIF('เพลี้ยไฟ ทุเรียน'!$B$5:$B$81,ทดสอบ!$E91,'เพลี้ยไฟ ทุเรียน'!$F$5:$F$81)</f>
        <v>400</v>
      </c>
      <c r="DV91" s="549">
        <f>SUMIF('เพลี้ยแป้ง ทุเรียน'!$B$5:$B$81,ทดสอบ!$E91,'เพลี้ยแป้ง ทุเรียน'!$F$5:$F$81)</f>
        <v>30</v>
      </c>
      <c r="DW91" s="549">
        <f>SUMIF(เพลี้ยไก่แจ้ทุเรียน!$B$5:$B$81,ทดสอบ!$E91,เพลี้ยไก่แจ้ทุเรียน!$F$5:$F$81)</f>
        <v>100</v>
      </c>
      <c r="DX91" s="549">
        <f>SUMIF(เพลี้ยหอยเกล็ด!$B$5:$B$81,ทดสอบ!$E91,เพลี้ยหอยเกล็ด!$F$5:$F$81)</f>
        <v>8</v>
      </c>
      <c r="DY91" s="549">
        <f>SUMIF(เพลี้ยจั๊กจั่นฝอย!$B$5:$B$81,ทดสอบ!$E91,เพลี้ยจั๊กจั่นฝอย!$F$5:$F$81)</f>
        <v>135</v>
      </c>
      <c r="DZ91" s="549">
        <f>SUMIF(หนอนเจาะเมล็ดทุเรียน!$B$5:$B$81,ทดสอบ!$E91,หนอนเจาะเมล็ดทุเรียน!$F$5:$F$81)</f>
        <v>0</v>
      </c>
      <c r="EA91" s="549">
        <f>SUMIF(ไรแดงทุเรียน!$B$5:$B$81,ทดสอบ!$E91,ไรแดงทุเรียน!$F$5:$F$81)</f>
        <v>285</v>
      </c>
      <c r="EB91" s="549"/>
      <c r="EC91" s="549">
        <f>SUMIF(โรครากเน่าโคนเน่า!$B$5:$B$81,ทดสอบ!$E91,โรครากเน่าโคนเน่า!$F$5:$F$81)</f>
        <v>704.5</v>
      </c>
      <c r="ED91" s="549">
        <f>SUMIF('โรคราดำ ทุเรียน'!$B$5:$B$81,ทดสอบ!$E91,'โรคราดำ ทุเรียน'!$F$5:$F$81)</f>
        <v>0</v>
      </c>
      <c r="EE91" s="549"/>
      <c r="EF91" s="549">
        <f>SUMIF(โรคผลเน่า!$B$6:$B$82,ทดสอบ!$E91,โรคผลเน่า!$F$6:$F$82)</f>
        <v>0</v>
      </c>
      <c r="EG91" s="549">
        <f>SUMIF(โรคราสีชมพู!$B$5:$B$81,ทดสอบ!$E91,โรคราสีชมพู!$F$5:$F$81)</f>
        <v>5</v>
      </c>
      <c r="EH91" s="549">
        <f>SUMIF(โรคใบติดหรือใบไหม้!$B$5:$B$81,ทดสอบ!$E91,โรคใบติดหรือใบไหม้!$F$5:$F$81)</f>
        <v>4</v>
      </c>
      <c r="EI91" s="549"/>
      <c r="EJ91" s="549">
        <f>SUMIF('โรคใบจุดสาหร่าย (durian)'!$B$5:$B$81,ทดสอบ!$E91,'โรคใบจุดสาหร่าย (durian)'!$F$5:$F$81)</f>
        <v>48</v>
      </c>
      <c r="EK91" s="549">
        <f>SUMIF(มอดเจาะลำต้นทุเรียน!$B$5:$B$81,ทดสอบ!$E91,มอดเจาะลำต้นทุเรียน!$F$5:$F$81)</f>
        <v>0</v>
      </c>
      <c r="EL91" s="549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549">
        <f>SUMIF(หนอนกินใบทุเรียน!$B$5:$B$81,ทดสอบ!$E91,หนอนกินใบทุเรียน!$F$5:$F$81)</f>
        <v>0</v>
      </c>
      <c r="EN91" s="549">
        <f>SUMIF(โรคกิ่งแห้งทุเรียน!$B$5:$B$81,ทดสอบ!$E91,โรคกิ่งแห้งทุเรียน!$F$5:$F$81)</f>
        <v>19</v>
      </c>
      <c r="EO91" s="551">
        <f>SUMIF(โรคแอนแทรกโนสทุเรียน!$B$5:$B$81,ทดสอบ!$E91,โรคแอนแทรกโนสทุเรียน!$F$5:$F$81)</f>
        <v>0</v>
      </c>
      <c r="EP91" s="549">
        <f>SUMIF(หนอนเจาะผล!$B$5:$B$81,ทดสอบ!$E91,หนอนเจาะผล!$F$5:$F$81)</f>
        <v>19</v>
      </c>
      <c r="EQ91" s="563">
        <f t="shared" ca="1" si="217"/>
        <v>1757.5</v>
      </c>
      <c r="ER91" s="549"/>
      <c r="ES91" s="549">
        <f>SUMIF('เพลี้ยไฟ (เงาะ)'!$B$5:$B$76,ทดสอบ!$E91,'เพลี้ยไฟ (เงาะ)'!$F$5:$F$76)</f>
        <v>0</v>
      </c>
      <c r="ET91" s="517">
        <f>SUMIF('เพลี้ยแป้ง (เงาะ)'!$B$5:$B$75,ทดสอบ!$E91,'เพลี้ยแป้ง (เงาะ)'!$F$5:$F$75)</f>
        <v>0</v>
      </c>
      <c r="EU91" s="549">
        <f>SUMIF(หนอนคืบกินใบ!$B$5:$B$75,ทดสอบ!$E91,หนอนคืบกินใบ!$F$5:$F$75)</f>
        <v>0</v>
      </c>
      <c r="EV91" s="549">
        <f>SUMIF('โรคราแป้ง (เงาะ)'!$B$5:$B$75,ทดสอบ!$E91,'โรคราแป้ง (เงาะ)'!$F$5:$F$75)</f>
        <v>0</v>
      </c>
      <c r="EW91" s="549"/>
      <c r="EX91" s="549">
        <f>SUMIF('โรคขอบใบแห้ง (เงาะ)'!$B$5:$B$76,ทดสอบ!$E91,'โรคขอบใบแห้ง (เงาะ)'!$F$5:$F$76)</f>
        <v>0</v>
      </c>
      <c r="EY91" s="549">
        <f>SUMIF(หนอนกินช่อดอก!$B$5:$B$76,ทดสอบ!$E91,หนอนกินช่อดอก!$F$5:$F$76)</f>
        <v>0</v>
      </c>
      <c r="EZ91" s="549">
        <f>SUMIF('โรคใบจุดสาหร่าย(เงาะ)'!$B$5:$B$75,ทดสอบ!$E91,'โรคใบจุดสาหร่าย(เงาะ)'!$F$5:$F$75)</f>
        <v>0</v>
      </c>
      <c r="FA91" s="567">
        <f t="shared" si="218"/>
        <v>0</v>
      </c>
      <c r="FB91" s="549">
        <f>SUMIF('เพลี้ยไฟ (mangosteen)'!$B$5:$B$69,ทดสอบ!$E91,'เพลี้ยไฟ (mangosteen)'!$F$5:$F$69)</f>
        <v>4</v>
      </c>
      <c r="FC91" s="549">
        <f>SUMIF(หนอนชอนใบ!$B$5:$B$69,ทดสอบ!$E91,หนอนชอนใบ!$F$5:$F$69)</f>
        <v>0</v>
      </c>
      <c r="FD91" s="549">
        <f>SUMIF(หนอนกินใบ!$B$5:$B$69,ทดสอบ!$E91,หนอนกินใบ!$F$5:$F$69)</f>
        <v>0</v>
      </c>
      <c r="FE91" s="549">
        <f>SUMIF('ไรแดง(มังคุด)'!$B$5:$B$76,ทดสอบ!$E91,'ไรแดง(มังคุด)'!$F$5:$F$76)</f>
        <v>0</v>
      </c>
      <c r="FF91" s="549">
        <f>SUMIF(โรคแอนแทรคโนส!$B$5:$B$76,ทดสอบ!$E91,โรคแอนแทรคโนส!$F$5:$F$76)</f>
        <v>0</v>
      </c>
      <c r="FG91" s="549">
        <f>SUMIF('โรคใบจุดสาหร่าย (mangosteen)'!$B$5:$B$69,ทดสอบ!$E91,'โรคใบจุดสาหร่าย (mangosteen)'!$F$5:$F$69)</f>
        <v>0</v>
      </c>
      <c r="FH91" s="549">
        <f>SUMIF(โรคใบแห้งและขอบใบแห้ง!$B$5:$B$76,ทดสอบ!$E91,โรคใบแห้งและขอบใบแห้ง!$F$5:$F$76)</f>
        <v>0</v>
      </c>
      <c r="FI91" s="549">
        <f>SUMIF(เพลี้ยแป้ง!$B$5:$B$76,ทดสอบ!$E91,เพลี้ยแป้ง!$F$5:$F$76)</f>
        <v>0</v>
      </c>
      <c r="FJ91" s="549">
        <f>SUMIF('โรคใบจุด (mangosteen)'!$B$5:$B$69,ทดสอบ!$E91,'โรคใบจุด (mangosteen)'!$F$5:$F$69)</f>
        <v>0</v>
      </c>
      <c r="FK91" s="576">
        <f t="shared" si="219"/>
        <v>4</v>
      </c>
      <c r="FL91" s="549">
        <f>SUMIF(โรคพุ่มไม้กวาด!$B$5:$B$79,ทดสอบ!$E91,โรคพุ่มไม้กวาด!$F$5:$F$79)</f>
        <v>0</v>
      </c>
      <c r="FM91" s="549">
        <f>SUMIF('เพลี้ยแป้ง (ลำไย)'!$B$5:$B$76,ทดสอบ!$E91,'เพลี้ยแป้ง (ลำไย)'!$F$5:$F$76)</f>
        <v>0</v>
      </c>
      <c r="FN91" s="549">
        <f>SUMIF('โรคราดำ (ลำไย)'!$B$5:$B$79,ทดสอบ!$E91,'โรคราดำ (ลำไย)'!$F$5:$F$79)</f>
        <v>0</v>
      </c>
      <c r="FO91" s="549">
        <f>SUMIF('หนอนคืบกินใบ (ลำไย)'!$B$5:$B$76,ทดสอบ!$E91,'หนอนคืบกินใบ (ลำไย)'!$F$5:$F$76)</f>
        <v>0</v>
      </c>
      <c r="FP91" s="549">
        <f>SUMIF(ไรกำมะหยี่!$B$5:$B$79,ทดสอบ!$E91,ไรกำมะหยี่!$F$5:$F$79)</f>
        <v>0</v>
      </c>
      <c r="FQ91" s="549">
        <f>SUMIF(หนอนม้วนใบ!$B$5:$B$79,ทดสอบ!$E91,หนอนม้วนใบ!$F$5:$F$79)</f>
        <v>0</v>
      </c>
      <c r="FR91" s="549">
        <f>SUMIF(หนอนเจาะกิ่งและลำต้น!$B$5:$B$80,ทดสอบ!$E91,หนอนเจาะกิ่งและลำต้น!$F$5:$F$80)</f>
        <v>0</v>
      </c>
      <c r="FS91" s="549">
        <f>SUMIF(เพลี้ยไฟลำไย!$B$5:$B$76,ทดสอบ!$E91,เพลี้ยไฟลำไย!$F$5:$F$76)</f>
        <v>0</v>
      </c>
      <c r="FT91" s="549">
        <f>SUMIF(หนอนกินดอกลำไย!$B$5:$B$76,ทดสอบ!$E91,หนอนกินดอกลำไย!$F$5:$F$76)</f>
        <v>0</v>
      </c>
      <c r="FU91" s="549">
        <f>SUMIF(มวนลำไย!$B$5:$B$79,ทดสอบ!$E91,มวนลำไย!$F$5:$F$79)</f>
        <v>0</v>
      </c>
      <c r="FV91" s="578">
        <f t="shared" ref="FV91" si="222">SUBTOTAL(9,FL91:FU91)</f>
        <v>0</v>
      </c>
      <c r="FW91" s="550">
        <f t="shared" ca="1" si="221"/>
        <v>13316.75</v>
      </c>
      <c r="FX91" s="353">
        <f t="shared" ca="1" si="192"/>
        <v>13316.75</v>
      </c>
      <c r="FY91" s="319">
        <f t="shared" ref="FY91" ca="1" si="223">FW91-FX91</f>
        <v>0</v>
      </c>
    </row>
    <row r="92" spans="1:181" s="110" customFormat="1" hidden="1" x14ac:dyDescent="0.55000000000000004">
      <c r="A92" s="303">
        <v>0</v>
      </c>
      <c r="B92" s="303" t="str">
        <f t="shared" si="207"/>
        <v/>
      </c>
      <c r="C92" s="303" t="str">
        <f>IF(B92=1,SUBTOTAL(2,$B$78:B92),"")</f>
        <v/>
      </c>
      <c r="D92" s="279" t="str">
        <f t="shared" si="147"/>
        <v/>
      </c>
      <c r="E92" s="280"/>
      <c r="F92" s="295"/>
      <c r="G92" s="295"/>
      <c r="H92" s="295"/>
      <c r="I92" s="295"/>
      <c r="J92" s="292"/>
      <c r="K92" s="285"/>
      <c r="L92" s="285"/>
      <c r="M92" s="285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  <c r="Z92" s="285"/>
      <c r="AA92" s="285"/>
      <c r="AB92" s="285"/>
      <c r="AC92" s="285"/>
      <c r="AD92" s="285"/>
      <c r="AE92" s="285"/>
      <c r="AF92" s="285"/>
      <c r="AG92" s="285"/>
      <c r="AH92" s="285"/>
      <c r="AI92" s="285"/>
      <c r="AJ92" s="285"/>
      <c r="AK92" s="287"/>
      <c r="AL92" s="285"/>
      <c r="AM92" s="285"/>
      <c r="AN92" s="285"/>
      <c r="AO92" s="285"/>
      <c r="AP92" s="285"/>
      <c r="AQ92" s="285"/>
      <c r="AR92" s="285"/>
      <c r="AS92" s="287"/>
      <c r="AT92" s="285"/>
      <c r="AU92" s="285"/>
      <c r="AV92" s="285"/>
      <c r="AW92" s="285"/>
      <c r="AX92" s="285"/>
      <c r="AY92" s="285"/>
      <c r="AZ92" s="285"/>
      <c r="BA92" s="285"/>
      <c r="BB92" s="479"/>
      <c r="BC92" s="285"/>
      <c r="BD92" s="287"/>
      <c r="BE92" s="285"/>
      <c r="BF92" s="285"/>
      <c r="BG92" s="285"/>
      <c r="BH92" s="285"/>
      <c r="BI92" s="551"/>
      <c r="BJ92" s="285"/>
      <c r="BK92" s="287"/>
      <c r="BL92" s="285"/>
      <c r="BM92" s="285"/>
      <c r="BN92" s="285"/>
      <c r="BO92" s="285"/>
      <c r="BP92" s="479"/>
      <c r="BQ92" s="285"/>
      <c r="BR92" s="285"/>
      <c r="BS92" s="287"/>
      <c r="BT92" s="285"/>
      <c r="BU92" s="285"/>
      <c r="BV92" s="285"/>
      <c r="BW92" s="285"/>
      <c r="BX92" s="285"/>
      <c r="BY92" s="285"/>
      <c r="BZ92" s="285"/>
      <c r="CA92" s="285"/>
      <c r="CB92" s="285"/>
      <c r="CC92" s="285"/>
      <c r="CD92" s="285"/>
      <c r="CE92" s="285"/>
      <c r="CF92" s="287"/>
      <c r="CG92" s="285"/>
      <c r="CH92" s="285"/>
      <c r="CI92" s="285"/>
      <c r="CJ92" s="285"/>
      <c r="CK92" s="285"/>
      <c r="CL92" s="285"/>
      <c r="CM92" s="285"/>
      <c r="CN92" s="285"/>
      <c r="CO92" s="285"/>
      <c r="CP92" s="285"/>
      <c r="CQ92" s="285"/>
      <c r="CR92" s="285"/>
      <c r="CS92" s="285"/>
      <c r="CT92" s="285"/>
      <c r="CU92" s="285"/>
      <c r="CV92" s="287"/>
      <c r="CW92" s="285"/>
      <c r="CX92" s="285"/>
      <c r="CY92" s="285"/>
      <c r="CZ92" s="285"/>
      <c r="DA92" s="285"/>
      <c r="DB92" s="285"/>
      <c r="DC92" s="285"/>
      <c r="DD92" s="285"/>
      <c r="DE92" s="285"/>
      <c r="DF92" s="287"/>
      <c r="DG92" s="285"/>
      <c r="DH92" s="285"/>
      <c r="DI92" s="285"/>
      <c r="DJ92" s="285"/>
      <c r="DK92" s="285"/>
      <c r="DL92" s="287"/>
      <c r="DM92" s="285"/>
      <c r="DN92" s="285"/>
      <c r="DO92" s="285"/>
      <c r="DP92" s="285"/>
      <c r="DQ92" s="285"/>
      <c r="DR92" s="287"/>
      <c r="DS92" s="285"/>
      <c r="DT92" s="285"/>
      <c r="DU92" s="285"/>
      <c r="DV92" s="285"/>
      <c r="DW92" s="285"/>
      <c r="DX92" s="285"/>
      <c r="DY92" s="285"/>
      <c r="DZ92" s="285"/>
      <c r="EA92" s="285"/>
      <c r="EB92" s="285"/>
      <c r="EC92" s="285"/>
      <c r="ED92" s="285"/>
      <c r="EE92" s="285"/>
      <c r="EF92" s="285"/>
      <c r="EG92" s="285"/>
      <c r="EH92" s="285"/>
      <c r="EI92" s="285"/>
      <c r="EJ92" s="285"/>
      <c r="EK92" s="285"/>
      <c r="EL92" s="285"/>
      <c r="EM92" s="285"/>
      <c r="EN92" s="285"/>
      <c r="EO92" s="479"/>
      <c r="EP92" s="285"/>
      <c r="EQ92" s="287"/>
      <c r="ER92" s="285"/>
      <c r="ES92" s="285"/>
      <c r="ET92" s="605"/>
      <c r="EU92" s="285"/>
      <c r="EV92" s="285"/>
      <c r="EW92" s="285"/>
      <c r="EX92" s="285"/>
      <c r="EY92" s="285"/>
      <c r="EZ92" s="285"/>
      <c r="FA92" s="287"/>
      <c r="FB92" s="285"/>
      <c r="FC92" s="285"/>
      <c r="FD92" s="285"/>
      <c r="FE92" s="285"/>
      <c r="FF92" s="285"/>
      <c r="FG92" s="285"/>
      <c r="FH92" s="285"/>
      <c r="FI92" s="285"/>
      <c r="FJ92" s="285"/>
      <c r="FK92" s="287"/>
      <c r="FL92" s="285"/>
      <c r="FM92" s="285"/>
      <c r="FN92" s="285"/>
      <c r="FO92" s="285"/>
      <c r="FP92" s="285"/>
      <c r="FQ92" s="285"/>
      <c r="FR92" s="285"/>
      <c r="FS92" s="285"/>
      <c r="FT92" s="285"/>
      <c r="FU92" s="285"/>
      <c r="FV92" s="287"/>
      <c r="FW92" s="287"/>
      <c r="FX92" s="353"/>
      <c r="FY92" s="319"/>
    </row>
    <row r="93" spans="1:181" x14ac:dyDescent="0.55000000000000004">
      <c r="D93" s="71"/>
      <c r="E93" s="71"/>
      <c r="F93" s="71"/>
      <c r="G93" s="71"/>
      <c r="H93" s="71"/>
      <c r="I93" s="71"/>
      <c r="J93" s="72"/>
      <c r="K93" s="118"/>
      <c r="L93" s="118"/>
      <c r="M93" s="119"/>
      <c r="N93" s="119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22"/>
      <c r="AC93" s="118"/>
      <c r="AD93" s="118"/>
      <c r="AE93" s="118"/>
      <c r="AF93" s="118"/>
      <c r="AG93" s="118"/>
      <c r="AH93" s="118"/>
      <c r="AI93" s="118"/>
      <c r="AJ93" s="118"/>
      <c r="AK93" s="109"/>
      <c r="AL93" s="119"/>
      <c r="AM93" s="112"/>
      <c r="AN93" s="119"/>
      <c r="AO93" s="118"/>
      <c r="AP93" s="118"/>
      <c r="AQ93" s="118"/>
      <c r="AR93" s="118"/>
      <c r="AS93" s="109"/>
      <c r="AT93" s="118"/>
      <c r="AU93" s="118"/>
      <c r="AV93" s="118"/>
      <c r="AW93" s="118"/>
      <c r="AX93" s="118"/>
      <c r="AY93" s="119"/>
      <c r="AZ93" s="119"/>
      <c r="BA93" s="119"/>
      <c r="BB93" s="119"/>
      <c r="BC93" s="118"/>
      <c r="BD93" s="109"/>
      <c r="BE93" s="118"/>
      <c r="BF93" s="118"/>
      <c r="BG93" s="118"/>
      <c r="BH93" s="118"/>
      <c r="BI93" s="118"/>
      <c r="BJ93" s="118"/>
      <c r="BK93" s="109"/>
      <c r="BL93" s="118"/>
      <c r="BM93" s="118"/>
      <c r="BN93" s="118"/>
      <c r="BO93" s="118"/>
      <c r="BP93" s="118"/>
      <c r="BQ93" s="118"/>
      <c r="BR93" s="118"/>
      <c r="BS93" s="109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9"/>
      <c r="CF93" s="109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23"/>
      <c r="CW93" s="118"/>
      <c r="CX93" s="118"/>
      <c r="CY93" s="118"/>
      <c r="CZ93" s="118"/>
      <c r="DA93" s="118"/>
      <c r="DB93" s="118"/>
      <c r="DC93" s="118"/>
      <c r="DD93" s="118"/>
      <c r="DE93" s="118"/>
      <c r="DF93" s="123"/>
      <c r="DG93" s="118"/>
      <c r="DH93" s="118"/>
      <c r="DI93" s="118"/>
      <c r="DJ93" s="118"/>
      <c r="DK93" s="118"/>
      <c r="DL93" s="109"/>
      <c r="DM93" s="124"/>
      <c r="DN93" s="124"/>
      <c r="DO93" s="124"/>
      <c r="DP93" s="124"/>
      <c r="DQ93" s="124"/>
      <c r="DR93" s="124"/>
      <c r="DS93" s="118"/>
      <c r="DT93" s="118"/>
      <c r="DU93" s="118"/>
      <c r="DV93" s="118"/>
      <c r="DW93" s="118"/>
      <c r="DX93" s="118"/>
      <c r="DY93" s="118"/>
      <c r="DZ93" s="118"/>
      <c r="EA93" s="118"/>
      <c r="EB93" s="118"/>
      <c r="EC93" s="119"/>
      <c r="ED93" s="118"/>
      <c r="EE93" s="118"/>
      <c r="EF93" s="118"/>
      <c r="EG93" s="118"/>
      <c r="EH93" s="118"/>
      <c r="EI93" s="118"/>
      <c r="EJ93" s="118"/>
      <c r="EK93" s="118"/>
      <c r="EL93" s="118"/>
      <c r="EM93" s="118"/>
      <c r="EN93" s="118"/>
      <c r="EO93" s="118"/>
      <c r="EP93" s="118"/>
      <c r="EQ93" s="123"/>
      <c r="ER93" s="118"/>
      <c r="ES93" s="118"/>
      <c r="ET93" s="122"/>
      <c r="EU93" s="118"/>
      <c r="EV93" s="118"/>
      <c r="EW93" s="118"/>
      <c r="EX93" s="118"/>
      <c r="EY93" s="118"/>
      <c r="EZ93" s="118"/>
      <c r="FA93" s="109"/>
      <c r="FB93" s="118"/>
      <c r="FC93" s="118"/>
      <c r="FD93" s="118"/>
      <c r="FE93" s="118"/>
      <c r="FF93" s="118"/>
      <c r="FG93" s="118"/>
      <c r="FH93" s="118"/>
      <c r="FI93" s="118"/>
      <c r="FJ93" s="118"/>
      <c r="FK93" s="109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25"/>
      <c r="FW93" s="362"/>
    </row>
    <row r="94" spans="1:181" s="308" customFormat="1" x14ac:dyDescent="0.55000000000000004">
      <c r="A94" s="302"/>
      <c r="B94" s="302"/>
      <c r="C94" s="302"/>
      <c r="D94" s="306"/>
      <c r="E94" s="308" t="s">
        <v>311</v>
      </c>
      <c r="F94" s="306"/>
      <c r="G94" s="306"/>
      <c r="H94" s="306"/>
      <c r="I94" s="306"/>
      <c r="K94" s="311"/>
      <c r="L94" s="311"/>
      <c r="M94" s="329"/>
      <c r="N94" s="329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30"/>
      <c r="AC94" s="311"/>
      <c r="AD94" s="311"/>
      <c r="AE94" s="311"/>
      <c r="AF94" s="311"/>
      <c r="AG94" s="311"/>
      <c r="AH94" s="311"/>
      <c r="AI94" s="311"/>
      <c r="AJ94" s="311"/>
      <c r="AK94" s="311">
        <v>1</v>
      </c>
      <c r="AL94" s="331"/>
      <c r="AM94" s="331"/>
      <c r="AN94" s="331"/>
      <c r="AO94" s="311"/>
      <c r="AP94" s="311"/>
      <c r="AQ94" s="311"/>
      <c r="AR94" s="311"/>
      <c r="AS94" s="311">
        <v>2</v>
      </c>
      <c r="AT94" s="311"/>
      <c r="AU94" s="311"/>
      <c r="AV94" s="311"/>
      <c r="AW94" s="311"/>
      <c r="AX94" s="311"/>
      <c r="AY94" s="331"/>
      <c r="AZ94" s="331"/>
      <c r="BA94" s="331"/>
      <c r="BB94" s="331"/>
      <c r="BC94" s="311"/>
      <c r="BD94" s="311">
        <v>3</v>
      </c>
      <c r="BE94" s="311"/>
      <c r="BF94" s="311"/>
      <c r="BG94" s="311"/>
      <c r="BH94" s="311"/>
      <c r="BI94" s="311"/>
      <c r="BJ94" s="311"/>
      <c r="BK94" s="311">
        <v>4</v>
      </c>
      <c r="BL94" s="311"/>
      <c r="BM94" s="311"/>
      <c r="BN94" s="311"/>
      <c r="BO94" s="311"/>
      <c r="BP94" s="311"/>
      <c r="BQ94" s="311"/>
      <c r="BR94" s="311"/>
      <c r="BS94" s="311">
        <v>5</v>
      </c>
      <c r="BT94" s="311"/>
      <c r="BU94" s="311"/>
      <c r="BV94" s="311"/>
      <c r="BW94" s="311"/>
      <c r="BX94" s="311"/>
      <c r="BY94" s="311"/>
      <c r="BZ94" s="311"/>
      <c r="CA94" s="311"/>
      <c r="CB94" s="311"/>
      <c r="CC94" s="311"/>
      <c r="CD94" s="311"/>
      <c r="CE94" s="331"/>
      <c r="CF94" s="311">
        <v>6</v>
      </c>
      <c r="CG94" s="311"/>
      <c r="CH94" s="311"/>
      <c r="CI94" s="311"/>
      <c r="CJ94" s="311"/>
      <c r="CK94" s="311"/>
      <c r="CL94" s="311"/>
      <c r="CM94" s="311"/>
      <c r="CN94" s="311"/>
      <c r="CO94" s="311"/>
      <c r="CP94" s="311"/>
      <c r="CQ94" s="311"/>
      <c r="CR94" s="311"/>
      <c r="CS94" s="311"/>
      <c r="CT94" s="311"/>
      <c r="CU94" s="311"/>
      <c r="CV94" s="311">
        <v>7</v>
      </c>
      <c r="CW94" s="311"/>
      <c r="CX94" s="332"/>
      <c r="CY94" s="332"/>
      <c r="CZ94" s="332"/>
      <c r="DA94" s="332"/>
      <c r="DB94" s="332"/>
      <c r="DC94" s="332"/>
      <c r="DD94" s="311"/>
      <c r="DE94" s="311"/>
      <c r="DF94" s="311">
        <v>8</v>
      </c>
      <c r="DG94" s="311"/>
      <c r="DH94" s="311"/>
      <c r="DI94" s="311"/>
      <c r="DJ94" s="311"/>
      <c r="DK94" s="311"/>
      <c r="DL94" s="311">
        <v>9</v>
      </c>
      <c r="DM94" s="333"/>
      <c r="DN94" s="333"/>
      <c r="DO94" s="333"/>
      <c r="DP94" s="333"/>
      <c r="DQ94" s="333"/>
      <c r="DR94" s="333">
        <v>10</v>
      </c>
      <c r="DS94" s="311"/>
      <c r="DT94" s="311"/>
      <c r="DU94" s="311"/>
      <c r="DV94" s="311"/>
      <c r="DW94" s="311"/>
      <c r="DX94" s="311"/>
      <c r="DY94" s="311"/>
      <c r="DZ94" s="311"/>
      <c r="EA94" s="311"/>
      <c r="EB94" s="311"/>
      <c r="EC94" s="331"/>
      <c r="ED94" s="311"/>
      <c r="EE94" s="311"/>
      <c r="EF94" s="311"/>
      <c r="EG94" s="311"/>
      <c r="EH94" s="311"/>
      <c r="EI94" s="311"/>
      <c r="EJ94" s="311"/>
      <c r="EK94" s="311"/>
      <c r="EL94" s="311"/>
      <c r="EM94" s="311"/>
      <c r="EN94" s="311"/>
      <c r="EO94" s="311"/>
      <c r="EP94" s="311"/>
      <c r="EQ94" s="311">
        <v>11</v>
      </c>
      <c r="ER94" s="311"/>
      <c r="ES94" s="311"/>
      <c r="ET94" s="330"/>
      <c r="EU94" s="311"/>
      <c r="EV94" s="311"/>
      <c r="EW94" s="311"/>
      <c r="EX94" s="311"/>
      <c r="EY94" s="311"/>
      <c r="EZ94" s="311"/>
      <c r="FA94" s="311">
        <v>12</v>
      </c>
      <c r="FB94" s="311"/>
      <c r="FC94" s="311"/>
      <c r="FD94" s="311"/>
      <c r="FE94" s="311"/>
      <c r="FF94" s="311"/>
      <c r="FG94" s="311"/>
      <c r="FH94" s="311"/>
      <c r="FI94" s="311"/>
      <c r="FJ94" s="311"/>
      <c r="FK94" s="311">
        <v>13</v>
      </c>
      <c r="FL94" s="311"/>
      <c r="FM94" s="311"/>
      <c r="FN94" s="311"/>
      <c r="FO94" s="311"/>
      <c r="FP94" s="311"/>
      <c r="FQ94" s="311"/>
      <c r="FR94" s="311"/>
      <c r="FS94" s="311"/>
      <c r="FT94" s="311"/>
      <c r="FU94" s="311"/>
      <c r="FV94" s="333">
        <v>14</v>
      </c>
      <c r="FW94" s="355"/>
      <c r="FX94" s="309"/>
      <c r="FY94" s="309"/>
    </row>
    <row r="95" spans="1:181" s="78" customFormat="1" ht="21.75" x14ac:dyDescent="0.5">
      <c r="A95" s="302"/>
      <c r="B95" s="302"/>
      <c r="C95" s="302"/>
      <c r="D95" s="77"/>
      <c r="E95" s="82" t="s">
        <v>298</v>
      </c>
      <c r="F95" s="77"/>
      <c r="G95" s="77"/>
      <c r="H95" s="77"/>
      <c r="I95" s="77"/>
      <c r="K95" s="334">
        <f>COUNTIFS(K$10:K$26,"&gt;0")+COUNTIFS(K$28:K$47,"&gt;0")+COUNTIFS(K$49:K$57,"&gt;0")+COUNTIFS(K$59:K$67,"&gt;0")+COUNTIFS(K$69:K$76,"&gt;0")+COUNTIFS(K$78:K$92,"&gt;0")</f>
        <v>4</v>
      </c>
      <c r="L95" s="334">
        <f t="shared" ref="L95:CB95" si="224">COUNTIFS(L$10:L$26,"&gt;0")+COUNTIFS(L$28:L$47,"&gt;0")+COUNTIFS(L$49:L$57,"&gt;0")+COUNTIFS(L$59:L$67,"&gt;0")+COUNTIFS(L$69:L$76,"&gt;0")+COUNTIFS(L$78:L$92,"&gt;0")</f>
        <v>6</v>
      </c>
      <c r="M95" s="334">
        <f t="shared" si="224"/>
        <v>15</v>
      </c>
      <c r="N95" s="334">
        <f t="shared" si="224"/>
        <v>0</v>
      </c>
      <c r="O95" s="334">
        <f t="shared" si="224"/>
        <v>11</v>
      </c>
      <c r="P95" s="334">
        <f t="shared" si="224"/>
        <v>0</v>
      </c>
      <c r="Q95" s="334">
        <f t="shared" si="224"/>
        <v>5</v>
      </c>
      <c r="R95" s="334">
        <f t="shared" si="224"/>
        <v>0</v>
      </c>
      <c r="S95" s="334">
        <f t="shared" si="224"/>
        <v>6</v>
      </c>
      <c r="T95" s="334">
        <f t="shared" si="224"/>
        <v>0</v>
      </c>
      <c r="U95" s="334">
        <f t="shared" si="224"/>
        <v>0</v>
      </c>
      <c r="V95" s="334">
        <f t="shared" si="224"/>
        <v>0</v>
      </c>
      <c r="W95" s="334">
        <f t="shared" si="224"/>
        <v>0</v>
      </c>
      <c r="X95" s="334">
        <f t="shared" si="224"/>
        <v>0</v>
      </c>
      <c r="Y95" s="334">
        <f t="shared" si="224"/>
        <v>0</v>
      </c>
      <c r="Z95" s="334">
        <f t="shared" si="224"/>
        <v>0</v>
      </c>
      <c r="AA95" s="334">
        <f t="shared" si="224"/>
        <v>0</v>
      </c>
      <c r="AB95" s="334">
        <f t="shared" si="224"/>
        <v>0</v>
      </c>
      <c r="AC95" s="334">
        <f t="shared" si="224"/>
        <v>0</v>
      </c>
      <c r="AD95" s="334">
        <f t="shared" si="224"/>
        <v>0</v>
      </c>
      <c r="AE95" s="334">
        <f t="shared" si="224"/>
        <v>5</v>
      </c>
      <c r="AF95" s="334">
        <f t="shared" si="224"/>
        <v>0</v>
      </c>
      <c r="AG95" s="334">
        <f t="shared" si="224"/>
        <v>0</v>
      </c>
      <c r="AH95" s="334">
        <f t="shared" si="224"/>
        <v>4</v>
      </c>
      <c r="AI95" s="334">
        <f t="shared" si="224"/>
        <v>0</v>
      </c>
      <c r="AJ95" s="334">
        <f t="shared" si="224"/>
        <v>0</v>
      </c>
      <c r="AK95" s="127"/>
      <c r="AL95" s="334">
        <f t="shared" si="224"/>
        <v>42</v>
      </c>
      <c r="AM95" s="334">
        <f t="shared" si="224"/>
        <v>26</v>
      </c>
      <c r="AN95" s="334">
        <f t="shared" si="224"/>
        <v>27</v>
      </c>
      <c r="AO95" s="334">
        <f t="shared" si="224"/>
        <v>18</v>
      </c>
      <c r="AP95" s="334">
        <f t="shared" si="224"/>
        <v>15</v>
      </c>
      <c r="AQ95" s="334">
        <f t="shared" si="224"/>
        <v>0</v>
      </c>
      <c r="AR95" s="334">
        <f t="shared" si="224"/>
        <v>0</v>
      </c>
      <c r="AS95" s="127"/>
      <c r="AT95" s="334">
        <f t="shared" si="224"/>
        <v>14</v>
      </c>
      <c r="AU95" s="334">
        <f t="shared" si="224"/>
        <v>6</v>
      </c>
      <c r="AV95" s="334">
        <f t="shared" si="224"/>
        <v>11</v>
      </c>
      <c r="AW95" s="334">
        <f t="shared" si="224"/>
        <v>5</v>
      </c>
      <c r="AX95" s="334">
        <f t="shared" si="224"/>
        <v>12</v>
      </c>
      <c r="AY95" s="334">
        <f t="shared" si="224"/>
        <v>6</v>
      </c>
      <c r="AZ95" s="334">
        <f t="shared" si="224"/>
        <v>0</v>
      </c>
      <c r="BA95" s="334">
        <f t="shared" si="224"/>
        <v>4</v>
      </c>
      <c r="BB95" s="334">
        <f t="shared" si="224"/>
        <v>4</v>
      </c>
      <c r="BC95" s="334">
        <f t="shared" si="224"/>
        <v>6</v>
      </c>
      <c r="BD95" s="127"/>
      <c r="BE95" s="334">
        <f t="shared" si="224"/>
        <v>6</v>
      </c>
      <c r="BF95" s="334">
        <f t="shared" si="224"/>
        <v>22</v>
      </c>
      <c r="BG95" s="334">
        <f t="shared" si="224"/>
        <v>12</v>
      </c>
      <c r="BH95" s="334">
        <f t="shared" si="224"/>
        <v>2</v>
      </c>
      <c r="BI95" s="334">
        <f t="shared" si="224"/>
        <v>6</v>
      </c>
      <c r="BJ95" s="334">
        <f t="shared" si="224"/>
        <v>7</v>
      </c>
      <c r="BK95" s="127"/>
      <c r="BL95" s="334">
        <f t="shared" si="224"/>
        <v>0</v>
      </c>
      <c r="BM95" s="334">
        <f t="shared" si="224"/>
        <v>1</v>
      </c>
      <c r="BN95" s="334">
        <f t="shared" si="224"/>
        <v>0</v>
      </c>
      <c r="BO95" s="334">
        <f t="shared" ca="1" si="224"/>
        <v>0</v>
      </c>
      <c r="BP95" s="334">
        <f t="shared" si="224"/>
        <v>0</v>
      </c>
      <c r="BQ95" s="334">
        <f t="shared" si="224"/>
        <v>0</v>
      </c>
      <c r="BR95" s="334">
        <f t="shared" si="224"/>
        <v>0</v>
      </c>
      <c r="BS95" s="127"/>
      <c r="BT95" s="334">
        <f t="shared" si="224"/>
        <v>7</v>
      </c>
      <c r="BU95" s="334">
        <f t="shared" si="224"/>
        <v>4</v>
      </c>
      <c r="BV95" s="334">
        <f t="shared" si="224"/>
        <v>9</v>
      </c>
      <c r="BW95" s="334">
        <f t="shared" si="224"/>
        <v>0</v>
      </c>
      <c r="BX95" s="334">
        <f t="shared" si="224"/>
        <v>0</v>
      </c>
      <c r="BY95" s="334">
        <f t="shared" si="224"/>
        <v>0</v>
      </c>
      <c r="BZ95" s="334">
        <f t="shared" si="224"/>
        <v>0</v>
      </c>
      <c r="CA95" s="334">
        <f t="shared" si="224"/>
        <v>0</v>
      </c>
      <c r="CB95" s="334">
        <f t="shared" si="224"/>
        <v>3</v>
      </c>
      <c r="CC95" s="334"/>
      <c r="CD95" s="334">
        <f t="shared" ref="CD95" si="225">COUNTIFS(CD$10:CD$26,"&gt;0")+COUNTIFS(CD$28:CD$47,"&gt;0")+COUNTIFS(CD$49:CD$57,"&gt;0")+COUNTIFS(CD$59:CD$67,"&gt;0")+COUNTIFS(CD$69:CD$76,"&gt;0")+COUNTIFS(CD$78:CD$92,"&gt;0")</f>
        <v>6</v>
      </c>
      <c r="CE95" s="334">
        <f>COUNTIFS(CE$10:CE$26,"&gt;0")+COUNTIFS(CE$28:CE$47,"&gt;0")+COUNTIFS(CE$49:CE$57,"&gt;0")+COUNTIFS(CE$59:CE$67,"&gt;0")+COUNTIFS(CE$69:CE$76,"&gt;0")+COUNTIFS(CE$78:CE$92,"&gt;0")</f>
        <v>39</v>
      </c>
      <c r="CF95" s="127"/>
      <c r="CG95" s="334">
        <f t="shared" ref="CG95:CU95" si="226">COUNTIFS(CG$10:CG$26,"&gt;0")+COUNTIFS(CG$28:CG$47,"&gt;0")+COUNTIFS(CG$49:CG$57,"&gt;0")+COUNTIFS(CG$59:CG$67,"&gt;0")+COUNTIFS(CG$69:CG$76,"&gt;0")+COUNTIFS(CG$78:CG$92,"&gt;0")</f>
        <v>6</v>
      </c>
      <c r="CH95" s="334">
        <f t="shared" si="226"/>
        <v>2</v>
      </c>
      <c r="CI95" s="334">
        <f t="shared" si="226"/>
        <v>0</v>
      </c>
      <c r="CJ95" s="334">
        <f t="shared" si="226"/>
        <v>0</v>
      </c>
      <c r="CK95" s="334">
        <f t="shared" si="226"/>
        <v>0</v>
      </c>
      <c r="CL95" s="334">
        <f t="shared" si="226"/>
        <v>0</v>
      </c>
      <c r="CM95" s="334">
        <f t="shared" si="226"/>
        <v>0</v>
      </c>
      <c r="CN95" s="334">
        <f t="shared" si="226"/>
        <v>0</v>
      </c>
      <c r="CO95" s="334">
        <f t="shared" si="226"/>
        <v>0</v>
      </c>
      <c r="CP95" s="334">
        <f t="shared" si="226"/>
        <v>0</v>
      </c>
      <c r="CQ95" s="334">
        <f t="shared" si="226"/>
        <v>0</v>
      </c>
      <c r="CR95" s="334">
        <f t="shared" si="226"/>
        <v>0</v>
      </c>
      <c r="CS95" s="334">
        <f t="shared" si="226"/>
        <v>3</v>
      </c>
      <c r="CT95" s="334">
        <f t="shared" si="226"/>
        <v>7</v>
      </c>
      <c r="CU95" s="334">
        <f t="shared" si="226"/>
        <v>0</v>
      </c>
      <c r="CV95" s="127"/>
      <c r="CW95" s="334">
        <f t="shared" ref="CW95:DE95" si="227">COUNTIFS(CW$10:CW$26,"&gt;0")+COUNTIFS(CW$28:CW$47,"&gt;0")+COUNTIFS(CW$49:CW$57,"&gt;0")+COUNTIFS(CW$59:CW$67,"&gt;0")+COUNTIFS(CW$69:CW$76,"&gt;0")+COUNTIFS(CW$78:CW$92,"&gt;0")</f>
        <v>0</v>
      </c>
      <c r="CX95" s="334">
        <f t="shared" si="227"/>
        <v>13</v>
      </c>
      <c r="CY95" s="334">
        <f t="shared" si="227"/>
        <v>0</v>
      </c>
      <c r="CZ95" s="334">
        <f t="shared" si="227"/>
        <v>0</v>
      </c>
      <c r="DA95" s="334">
        <f t="shared" si="227"/>
        <v>0</v>
      </c>
      <c r="DB95" s="334">
        <f t="shared" si="227"/>
        <v>0</v>
      </c>
      <c r="DC95" s="334">
        <f t="shared" si="227"/>
        <v>0</v>
      </c>
      <c r="DD95" s="334">
        <f t="shared" si="227"/>
        <v>0</v>
      </c>
      <c r="DE95" s="334">
        <f t="shared" si="227"/>
        <v>0</v>
      </c>
      <c r="DF95" s="127"/>
      <c r="DG95" s="334">
        <f t="shared" ref="DG95:DK95" si="228">COUNTIFS(DG$10:DG$26,"&gt;0")+COUNTIFS(DG$28:DG$47,"&gt;0")+COUNTIFS(DG$49:DG$57,"&gt;0")+COUNTIFS(DG$59:DG$67,"&gt;0")+COUNTIFS(DG$69:DG$76,"&gt;0")+COUNTIFS(DG$78:DG$92,"&gt;0")</f>
        <v>3</v>
      </c>
      <c r="DH95" s="334">
        <f t="shared" si="228"/>
        <v>0</v>
      </c>
      <c r="DI95" s="334">
        <f t="shared" si="228"/>
        <v>0</v>
      </c>
      <c r="DJ95" s="334">
        <f t="shared" si="228"/>
        <v>0</v>
      </c>
      <c r="DK95" s="334">
        <f t="shared" si="228"/>
        <v>0</v>
      </c>
      <c r="DL95" s="127"/>
      <c r="DM95" s="334">
        <f t="shared" ref="DM95:DQ95" si="229">COUNTIFS(DM$10:DM$26,"&gt;0")+COUNTIFS(DM$28:DM$47,"&gt;0")+COUNTIFS(DM$49:DM$57,"&gt;0")+COUNTIFS(DM$59:DM$67,"&gt;0")+COUNTIFS(DM$69:DM$76,"&gt;0")+COUNTIFS(DM$78:DM$92,"&gt;0")</f>
        <v>0</v>
      </c>
      <c r="DN95" s="334">
        <f t="shared" si="229"/>
        <v>0</v>
      </c>
      <c r="DO95" s="334">
        <f t="shared" si="229"/>
        <v>0</v>
      </c>
      <c r="DP95" s="334">
        <f t="shared" si="229"/>
        <v>0</v>
      </c>
      <c r="DQ95" s="334">
        <f t="shared" si="229"/>
        <v>0</v>
      </c>
      <c r="DR95" s="335"/>
      <c r="DS95" s="334">
        <f t="shared" ref="DS95:EP95" si="230">COUNTIFS(DS$10:DS$26,"&gt;0")+COUNTIFS(DS$28:DS$47,"&gt;0")+COUNTIFS(DS$49:DS$57,"&gt;0")+COUNTIFS(DS$59:DS$67,"&gt;0")+COUNTIFS(DS$69:DS$76,"&gt;0")+COUNTIFS(DS$78:DS$92,"&gt;0")</f>
        <v>0</v>
      </c>
      <c r="DT95" s="334">
        <f t="shared" si="230"/>
        <v>0</v>
      </c>
      <c r="DU95" s="334">
        <f t="shared" si="230"/>
        <v>6</v>
      </c>
      <c r="DV95" s="334">
        <f t="shared" si="230"/>
        <v>7</v>
      </c>
      <c r="DW95" s="334">
        <f t="shared" si="230"/>
        <v>11</v>
      </c>
      <c r="DX95" s="334">
        <f t="shared" si="230"/>
        <v>9</v>
      </c>
      <c r="DY95" s="334">
        <f t="shared" si="230"/>
        <v>11</v>
      </c>
      <c r="DZ95" s="334">
        <f t="shared" si="230"/>
        <v>5</v>
      </c>
      <c r="EA95" s="334">
        <f t="shared" si="230"/>
        <v>7</v>
      </c>
      <c r="EB95" s="334">
        <f t="shared" si="230"/>
        <v>0</v>
      </c>
      <c r="EC95" s="334">
        <f t="shared" si="230"/>
        <v>17</v>
      </c>
      <c r="ED95" s="334">
        <f>COUNTIFS(ED$10:ED$26,"&gt;0")+COUNTIFS(ED$29:ED$47,"&gt;0")+COUNTIFS(ED$49:ED$57,"&gt;0")+COUNTIFS(ED$59:ED$67,"&gt;0")+COUNTIFS(ED$69:ED$76,"&gt;0")+COUNTIFS(ED$78:ED$92,"&gt;0")</f>
        <v>4</v>
      </c>
      <c r="EE95" s="334">
        <f t="shared" si="230"/>
        <v>0</v>
      </c>
      <c r="EF95" s="334">
        <f t="shared" si="230"/>
        <v>4</v>
      </c>
      <c r="EG95" s="334">
        <f t="shared" si="230"/>
        <v>8</v>
      </c>
      <c r="EH95" s="334">
        <f t="shared" si="230"/>
        <v>9</v>
      </c>
      <c r="EI95" s="334">
        <f t="shared" si="230"/>
        <v>0</v>
      </c>
      <c r="EJ95" s="334">
        <f t="shared" si="230"/>
        <v>8</v>
      </c>
      <c r="EK95" s="334">
        <f t="shared" si="230"/>
        <v>6</v>
      </c>
      <c r="EL95" s="334">
        <f t="shared" ca="1" si="230"/>
        <v>0</v>
      </c>
      <c r="EM95" s="334">
        <f t="shared" si="230"/>
        <v>4</v>
      </c>
      <c r="EN95" s="334">
        <f t="shared" si="230"/>
        <v>7</v>
      </c>
      <c r="EO95" s="334">
        <f t="shared" si="230"/>
        <v>3</v>
      </c>
      <c r="EP95" s="334">
        <f t="shared" si="230"/>
        <v>5</v>
      </c>
      <c r="EQ95" s="127"/>
      <c r="ER95" s="334">
        <f t="shared" ref="ER95:EZ95" si="231">COUNTIFS(ER$10:ER$26,"&gt;0")+COUNTIFS(ER$28:ER$47,"&gt;0")+COUNTIFS(ER$49:ER$57,"&gt;0")+COUNTIFS(ER$59:ER$67,"&gt;0")+COUNTIFS(ER$69:ER$76,"&gt;0")+COUNTIFS(ER$78:ER$92,"&gt;0")</f>
        <v>0</v>
      </c>
      <c r="ES95" s="334">
        <f t="shared" si="231"/>
        <v>0</v>
      </c>
      <c r="ET95" s="606">
        <f t="shared" si="231"/>
        <v>2</v>
      </c>
      <c r="EU95" s="334">
        <f t="shared" si="231"/>
        <v>1</v>
      </c>
      <c r="EV95" s="334">
        <f t="shared" si="231"/>
        <v>2</v>
      </c>
      <c r="EW95" s="334">
        <f t="shared" si="231"/>
        <v>0</v>
      </c>
      <c r="EX95" s="334">
        <f t="shared" si="231"/>
        <v>0</v>
      </c>
      <c r="EY95" s="334">
        <f t="shared" si="231"/>
        <v>0</v>
      </c>
      <c r="EZ95" s="334">
        <f t="shared" si="231"/>
        <v>2</v>
      </c>
      <c r="FA95" s="127"/>
      <c r="FB95" s="334">
        <f t="shared" ref="FB95:FJ95" si="232">COUNTIFS(FB$10:FB$26,"&gt;0")+COUNTIFS(FB$28:FB$47,"&gt;0")+COUNTIFS(FB$49:FB$57,"&gt;0")+COUNTIFS(FB$59:FB$67,"&gt;0")+COUNTIFS(FB$69:FB$76,"&gt;0")+COUNTIFS(FB$78:FB$92,"&gt;0")</f>
        <v>6</v>
      </c>
      <c r="FC95" s="334">
        <f t="shared" si="232"/>
        <v>4</v>
      </c>
      <c r="FD95" s="334">
        <f t="shared" si="232"/>
        <v>6</v>
      </c>
      <c r="FE95" s="334">
        <f t="shared" si="232"/>
        <v>0</v>
      </c>
      <c r="FF95" s="334">
        <f t="shared" si="232"/>
        <v>0</v>
      </c>
      <c r="FG95" s="334">
        <f t="shared" si="232"/>
        <v>4</v>
      </c>
      <c r="FH95" s="334">
        <f t="shared" si="232"/>
        <v>0</v>
      </c>
      <c r="FI95" s="334">
        <f t="shared" si="232"/>
        <v>0</v>
      </c>
      <c r="FJ95" s="334">
        <f t="shared" si="232"/>
        <v>3</v>
      </c>
      <c r="FK95" s="127"/>
      <c r="FL95" s="334">
        <f t="shared" ref="FL95:FU95" si="233">COUNTIFS(FL$10:FL$26,"&gt;0")+COUNTIFS(FL$28:FL$47,"&gt;0")+COUNTIFS(FL$49:FL$57,"&gt;0")+COUNTIFS(FL$59:FL$67,"&gt;0")+COUNTIFS(FL$69:FL$76,"&gt;0")+COUNTIFS(FL$78:FL$92,"&gt;0")</f>
        <v>2</v>
      </c>
      <c r="FM95" s="334">
        <f t="shared" si="233"/>
        <v>3</v>
      </c>
      <c r="FN95" s="334">
        <f t="shared" si="233"/>
        <v>4</v>
      </c>
      <c r="FO95" s="334">
        <f t="shared" si="233"/>
        <v>1</v>
      </c>
      <c r="FP95" s="334">
        <f t="shared" si="233"/>
        <v>2</v>
      </c>
      <c r="FQ95" s="334">
        <f t="shared" si="233"/>
        <v>2</v>
      </c>
      <c r="FR95" s="334">
        <f t="shared" si="233"/>
        <v>0</v>
      </c>
      <c r="FS95" s="334">
        <f t="shared" si="233"/>
        <v>0</v>
      </c>
      <c r="FT95" s="334">
        <f t="shared" si="233"/>
        <v>0</v>
      </c>
      <c r="FU95" s="334">
        <f t="shared" si="233"/>
        <v>2</v>
      </c>
      <c r="FV95" s="336"/>
      <c r="FW95" s="356"/>
      <c r="FX95" s="80"/>
      <c r="FY95" s="80"/>
    </row>
    <row r="96" spans="1:181" s="78" customFormat="1" ht="21.75" x14ac:dyDescent="0.5">
      <c r="A96" s="302"/>
      <c r="B96" s="302"/>
      <c r="C96" s="302"/>
      <c r="D96" s="77"/>
      <c r="E96" s="77"/>
      <c r="F96" s="77"/>
      <c r="G96" s="77"/>
      <c r="H96" s="77"/>
      <c r="I96" s="77"/>
      <c r="K96" s="337"/>
      <c r="L96" s="337"/>
      <c r="M96" s="338"/>
      <c r="N96" s="338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9"/>
      <c r="AC96" s="337"/>
      <c r="AD96" s="337"/>
      <c r="AE96" s="337"/>
      <c r="AF96" s="337"/>
      <c r="AG96" s="337"/>
      <c r="AH96" s="337"/>
      <c r="AI96" s="337"/>
      <c r="AJ96" s="337"/>
      <c r="AK96" s="127"/>
      <c r="AL96" s="338"/>
      <c r="AM96" s="338"/>
      <c r="AN96" s="338"/>
      <c r="AO96" s="337"/>
      <c r="AP96" s="337"/>
      <c r="AQ96" s="337"/>
      <c r="AR96" s="337"/>
      <c r="AS96" s="127"/>
      <c r="AT96" s="337"/>
      <c r="AU96" s="337"/>
      <c r="AV96" s="337"/>
      <c r="AW96" s="337"/>
      <c r="AX96" s="337"/>
      <c r="AY96" s="338"/>
      <c r="AZ96" s="338"/>
      <c r="BA96" s="338"/>
      <c r="BB96" s="338"/>
      <c r="BC96" s="337"/>
      <c r="BD96" s="127"/>
      <c r="BE96" s="337"/>
      <c r="BF96" s="337"/>
      <c r="BG96" s="337"/>
      <c r="BH96" s="337"/>
      <c r="BI96" s="337"/>
      <c r="BJ96" s="337"/>
      <c r="BK96" s="127"/>
      <c r="BL96" s="337"/>
      <c r="BM96" s="337"/>
      <c r="BN96" s="337"/>
      <c r="BO96" s="337"/>
      <c r="BP96" s="337"/>
      <c r="BQ96" s="337"/>
      <c r="BR96" s="337"/>
      <c r="BS96" s="127"/>
      <c r="BT96" s="337"/>
      <c r="BU96" s="337"/>
      <c r="BV96" s="337"/>
      <c r="BW96" s="337"/>
      <c r="BX96" s="337"/>
      <c r="BY96" s="337"/>
      <c r="BZ96" s="337"/>
      <c r="CA96" s="337"/>
      <c r="CB96" s="337"/>
      <c r="CC96" s="337"/>
      <c r="CD96" s="337"/>
      <c r="CE96" s="338"/>
      <c r="CF96" s="127"/>
      <c r="CG96" s="337"/>
      <c r="CH96" s="337"/>
      <c r="CI96" s="337"/>
      <c r="CJ96" s="337"/>
      <c r="CK96" s="337"/>
      <c r="CL96" s="337"/>
      <c r="CM96" s="337"/>
      <c r="CN96" s="337"/>
      <c r="CO96" s="337"/>
      <c r="CP96" s="337"/>
      <c r="CQ96" s="337"/>
      <c r="CR96" s="337"/>
      <c r="CS96" s="337"/>
      <c r="CT96" s="337"/>
      <c r="CU96" s="337"/>
      <c r="CV96" s="127"/>
      <c r="CW96" s="337"/>
      <c r="CX96" s="337"/>
      <c r="CY96" s="337"/>
      <c r="CZ96" s="337"/>
      <c r="DA96" s="337"/>
      <c r="DB96" s="337"/>
      <c r="DC96" s="337"/>
      <c r="DD96" s="337"/>
      <c r="DE96" s="337"/>
      <c r="DF96" s="127"/>
      <c r="DG96" s="337"/>
      <c r="DH96" s="337"/>
      <c r="DI96" s="337"/>
      <c r="DJ96" s="337"/>
      <c r="DK96" s="337"/>
      <c r="DL96" s="127"/>
      <c r="DM96" s="335"/>
      <c r="DN96" s="335"/>
      <c r="DO96" s="335"/>
      <c r="DP96" s="335"/>
      <c r="DQ96" s="335"/>
      <c r="DR96" s="335"/>
      <c r="DS96" s="337"/>
      <c r="DT96" s="337"/>
      <c r="DU96" s="337"/>
      <c r="DV96" s="337"/>
      <c r="DW96" s="337"/>
      <c r="DX96" s="337"/>
      <c r="DY96" s="337"/>
      <c r="DZ96" s="337"/>
      <c r="EA96" s="337"/>
      <c r="EB96" s="337"/>
      <c r="EC96" s="338"/>
      <c r="ED96" s="337"/>
      <c r="EE96" s="337"/>
      <c r="EF96" s="337"/>
      <c r="EG96" s="337"/>
      <c r="EH96" s="337"/>
      <c r="EI96" s="337"/>
      <c r="EJ96" s="337"/>
      <c r="EK96" s="337"/>
      <c r="EL96" s="337"/>
      <c r="EM96" s="337"/>
      <c r="EN96" s="337"/>
      <c r="EO96" s="337"/>
      <c r="EP96" s="337"/>
      <c r="EQ96" s="127"/>
      <c r="ER96" s="337"/>
      <c r="ES96" s="337"/>
      <c r="ET96" s="339"/>
      <c r="EU96" s="337"/>
      <c r="EV96" s="337"/>
      <c r="EW96" s="337"/>
      <c r="EX96" s="337"/>
      <c r="EY96" s="337"/>
      <c r="EZ96" s="337"/>
      <c r="FA96" s="127"/>
      <c r="FB96" s="337"/>
      <c r="FC96" s="337"/>
      <c r="FD96" s="337"/>
      <c r="FE96" s="337"/>
      <c r="FF96" s="337"/>
      <c r="FG96" s="337"/>
      <c r="FH96" s="337"/>
      <c r="FI96" s="337"/>
      <c r="FJ96" s="337"/>
      <c r="FK96" s="127"/>
      <c r="FL96" s="337"/>
      <c r="FM96" s="337"/>
      <c r="FN96" s="337"/>
      <c r="FO96" s="337"/>
      <c r="FP96" s="337"/>
      <c r="FQ96" s="337"/>
      <c r="FR96" s="337"/>
      <c r="FS96" s="337"/>
      <c r="FT96" s="337"/>
      <c r="FU96" s="337"/>
      <c r="FV96" s="336"/>
      <c r="FW96" s="356"/>
      <c r="FX96" s="80"/>
      <c r="FY96" s="80"/>
    </row>
    <row r="97" spans="1:181" s="308" customFormat="1" ht="21.75" x14ac:dyDescent="0.5">
      <c r="A97" s="304" t="s">
        <v>312</v>
      </c>
      <c r="B97" s="302"/>
      <c r="C97" s="302"/>
      <c r="D97" s="306"/>
      <c r="E97" s="307" t="s">
        <v>314</v>
      </c>
      <c r="F97" s="306"/>
      <c r="G97" s="306"/>
      <c r="H97" s="306"/>
      <c r="I97" s="306"/>
      <c r="K97" s="313">
        <f>K8-หนอนห่อใบข้าว!G4</f>
        <v>0</v>
      </c>
      <c r="L97" s="313">
        <f>L8-เพลี้ยกระโดดหลังขาว!G4</f>
        <v>0</v>
      </c>
      <c r="M97" s="313">
        <f>M8-โรคไหม้ข้าว!G4</f>
        <v>0</v>
      </c>
      <c r="N97" s="313">
        <f>N8-แมลงหวี่ขาว!G4</f>
        <v>0</v>
      </c>
      <c r="O97" s="313">
        <f>O8-เพลี้ยกระโดดสีน้ำตาล!G4</f>
        <v>0</v>
      </c>
      <c r="P97" s="313">
        <f>+P8-แมลงสิง!G4</f>
        <v>0</v>
      </c>
      <c r="Q97" s="313">
        <f>+Q8-เพลี้ยไฟ!G4</f>
        <v>0</v>
      </c>
      <c r="R97" s="313">
        <f>+R8-แมลงดำหนาม1!G4</f>
        <v>0</v>
      </c>
      <c r="S97" s="313">
        <f>+S8-โรคขอบใบแห้ง!G4</f>
        <v>0</v>
      </c>
      <c r="T97" s="313">
        <f>+T8-โรคกาบใบแห้ง!G4</f>
        <v>0</v>
      </c>
      <c r="U97" s="313">
        <f>+U8-โรคใบจุดสีน้ำตาล!G4</f>
        <v>0</v>
      </c>
      <c r="V97" s="313">
        <f>+V8-หนอนกระทู้กล้า!G4</f>
        <v>0</v>
      </c>
      <c r="W97" s="313">
        <f>+W8-โรคใบขีดโปร่งแสง!G4</f>
        <v>0</v>
      </c>
      <c r="X97" s="313">
        <f>+X8-โรคใบขีดสีน้ำตาล!G4</f>
        <v>0</v>
      </c>
      <c r="Y97" s="313">
        <f>+Y8-หนอนกัดใบข้าว!G4</f>
        <v>0</v>
      </c>
      <c r="Z97" s="313">
        <f>+Z8-แมลงหล่า!G4</f>
        <v>0</v>
      </c>
      <c r="AA97" s="313">
        <f>+AA8-แมลงบั่ว!G4</f>
        <v>0</v>
      </c>
      <c r="AB97" s="313">
        <f>+AB8-โรคเมล็ดด่าง!G4</f>
        <v>0</v>
      </c>
      <c r="AC97" s="313">
        <f>+AC8-ด้วงดำ!G4</f>
        <v>0</v>
      </c>
      <c r="AD97" s="313">
        <f>+AD8-ตั๊กแตนหนวดสั้น!G4</f>
        <v>0</v>
      </c>
      <c r="AE97" s="313">
        <f>+AE8-หนอนกอข้าว!G4</f>
        <v>0</v>
      </c>
      <c r="AF97" s="313">
        <f>+AF8-หนอนกระทู้ข้าว!G4</f>
        <v>0</v>
      </c>
      <c r="AG97" s="313">
        <f>+AG8-โรคกาบใบเน่า!G4</f>
        <v>0</v>
      </c>
      <c r="AH97" s="313">
        <f>+AH8-เพลี้ยจั๊กจั่นสีเขียว!G4</f>
        <v>0</v>
      </c>
      <c r="AI97" s="313">
        <f>+AI8-หอยเชอรี่!G4</f>
        <v>0</v>
      </c>
      <c r="AJ97" s="313">
        <f>+AJ8-โรคใบสีส้ม!G4</f>
        <v>0</v>
      </c>
      <c r="AK97" s="313"/>
      <c r="AL97" s="313">
        <f>+AL8-หนอนหัวดำ!M5</f>
        <v>0</v>
      </c>
      <c r="AM97" s="313">
        <f>+AM8-แมลงดำหนาม!M5</f>
        <v>0</v>
      </c>
      <c r="AN97" s="313">
        <f>+AN8-'ด้วงแรด มะพร้าว'!I5</f>
        <v>0</v>
      </c>
      <c r="AO97" s="313">
        <f>+AO8-ด้วงงวง!I5</f>
        <v>0</v>
      </c>
      <c r="AP97" s="313">
        <f>+AP8-ไรสี่ขามะพร้าว!I5</f>
        <v>0</v>
      </c>
      <c r="AQ97" s="313">
        <f>+AQ8-หนอนพาราซา!J5</f>
        <v>0</v>
      </c>
      <c r="AR97" s="313">
        <f>+AR8-หนอนกินใบมะพร้าว!J5</f>
        <v>0</v>
      </c>
      <c r="AS97" s="313"/>
      <c r="AT97" s="313">
        <f>+AT8-'ด้วงแรด ปาล์ม'!F4</f>
        <v>0</v>
      </c>
      <c r="AU97" s="313">
        <f>+AU8-หนอนปลอกเล็ก!F4</f>
        <v>0</v>
      </c>
      <c r="AV97" s="313">
        <f>+AV8-ด้วงกุหลาบ!F4</f>
        <v>0</v>
      </c>
      <c r="AW97" s="313">
        <f>+AW8-โรคทะลายเน่า!F4</f>
        <v>0</v>
      </c>
      <c r="AX97" s="313">
        <f>+AX8-โรคลำต้นเน่า!F4</f>
        <v>0</v>
      </c>
      <c r="AY97" s="313">
        <f>+AY8-'โรคใบจุด ปาล์ม'!F4</f>
        <v>0</v>
      </c>
      <c r="AZ97" s="313">
        <f>+AZ8-โรคก้านทางใบเน่า!G4</f>
        <v>0</v>
      </c>
      <c r="BA97" s="313">
        <f>+BA8-หนอนหน้าแมว!F4</f>
        <v>0</v>
      </c>
      <c r="BB97" s="313">
        <f>+BB8-'หนอนหัวดำ ปาล์ม'!F4</f>
        <v>0</v>
      </c>
      <c r="BC97" s="313">
        <f>+BC8-'โรคใบจุดสาหร่าย ปาล์ม'!F4</f>
        <v>0</v>
      </c>
      <c r="BD97" s="313"/>
      <c r="BE97" s="313">
        <f>+BE8-โรครากขาว!F4</f>
        <v>0</v>
      </c>
      <c r="BF97" s="313">
        <f>+BF8-โรคใบร่วงยางพาราชนิดใหม่!F4</f>
        <v>0</v>
      </c>
      <c r="BG97" s="313">
        <f>+BG8-โรคใบร่วงยางพารา!F4</f>
        <v>0</v>
      </c>
      <c r="BH97" s="313">
        <f>+BH8-โรคราแป้งยางพารา!F4</f>
        <v>0</v>
      </c>
      <c r="BI97" s="313">
        <f>+BI8-โรคเส้นดำยางพารา!F4</f>
        <v>0</v>
      </c>
      <c r="BJ97" s="313">
        <f>+BJ8-โรคหน้ายางแห้ง!F4</f>
        <v>0</v>
      </c>
      <c r="BK97" s="313"/>
      <c r="BL97" s="313">
        <f>+BL8-โรคราสนิม!G4</f>
        <v>0</v>
      </c>
      <c r="BM97" s="313">
        <f>+BM8-หนอนกาแฟสีแดง!G4</f>
        <v>0</v>
      </c>
      <c r="BN97" s="313" t="e">
        <f>+BN8-โรคผลเน่า!#REF!</f>
        <v>#REF!</v>
      </c>
      <c r="BO97" s="313">
        <f ca="1">+BO8-หนอนเจาะกิ่งลำต้น!G4</f>
        <v>0</v>
      </c>
      <c r="BP97" s="313">
        <f>+BP8-มอดเจาะเมล็ดกาแฟ!G4</f>
        <v>0</v>
      </c>
      <c r="BQ97" s="313">
        <f>+BQ8-'ด้วงหนวดยาว (กาแฟ)'!G4</f>
        <v>0</v>
      </c>
      <c r="BR97" s="313">
        <f>+BR8-มอดเจาะผลกาแฟ!G4</f>
        <v>0</v>
      </c>
      <c r="BS97" s="313"/>
      <c r="BT97" s="313">
        <f>+BT8-เพลี้ยแป้งมัน!H4</f>
        <v>0</v>
      </c>
      <c r="BU97" s="313">
        <f>+BU8-'โรคใบไหม้ (มัน)'!H4</f>
        <v>0</v>
      </c>
      <c r="BV97" s="313">
        <f>+BV8-ไรแดง!H4</f>
        <v>0</v>
      </c>
      <c r="BW97" s="313"/>
      <c r="BX97" s="313"/>
      <c r="BY97" s="313"/>
      <c r="BZ97" s="313"/>
      <c r="CA97" s="313"/>
      <c r="CB97" s="313">
        <f>+CB8-โรคโคนเน่าหัวเน่า!H4</f>
        <v>0</v>
      </c>
      <c r="CC97" s="313"/>
      <c r="CD97" s="313">
        <f>+CD8-โรคพุ่มแจ้!H4</f>
        <v>0</v>
      </c>
      <c r="CE97" s="313">
        <f>+CE8-โรคใบด่างมันสำปะหลัง!H4</f>
        <v>0</v>
      </c>
      <c r="CF97" s="313"/>
      <c r="CG97" s="313">
        <f>+CG8-หนอนกออ้อย!G4</f>
        <v>0</v>
      </c>
      <c r="CH97" s="313">
        <f>+CH8-'ด้วงหนวดยาว อ้อย'!G4</f>
        <v>0</v>
      </c>
      <c r="CI97" s="313"/>
      <c r="CJ97" s="313"/>
      <c r="CK97" s="313"/>
      <c r="CL97" s="313"/>
      <c r="CM97" s="313"/>
      <c r="CN97" s="313"/>
      <c r="CO97" s="313"/>
      <c r="CP97" s="313"/>
      <c r="CQ97" s="313"/>
      <c r="CR97" s="313"/>
      <c r="CS97" s="313">
        <f>+CS8-'โรคแส้ดำ อ้อย '!G4</f>
        <v>0</v>
      </c>
      <c r="CT97" s="313">
        <f>+CT8-'โรคใบขาว อ้อย'!G4</f>
        <v>0</v>
      </c>
      <c r="CU97" s="313"/>
      <c r="CV97" s="313"/>
      <c r="CW97" s="313"/>
      <c r="CX97" s="313">
        <f>+CX8-'หนอนกระทู้ข้าวโพดลายจุด (FAW)'!F4</f>
        <v>0</v>
      </c>
      <c r="CY97" s="313">
        <f>+CY8-โรคฝักเน่า!G4</f>
        <v>0</v>
      </c>
      <c r="CZ97" s="313"/>
      <c r="DA97" s="313"/>
      <c r="DB97" s="313"/>
      <c r="DC97" s="313"/>
      <c r="DD97" s="313"/>
      <c r="DE97" s="313"/>
      <c r="DF97" s="313"/>
      <c r="DG97" s="313">
        <f>+DG8-โรคเหี่ยว!E4</f>
        <v>0</v>
      </c>
      <c r="DH97" s="313"/>
      <c r="DI97" s="313"/>
      <c r="DJ97" s="313"/>
      <c r="DK97" s="313"/>
      <c r="DL97" s="313"/>
      <c r="DM97" s="313"/>
      <c r="DN97" s="313"/>
      <c r="DO97" s="313"/>
      <c r="DP97" s="313"/>
      <c r="DQ97" s="313"/>
      <c r="DR97" s="313"/>
      <c r="DS97" s="313"/>
      <c r="DT97" s="313"/>
      <c r="DU97" s="313">
        <f>+DU8-'เพลี้ยไฟ ทุเรียน'!F4</f>
        <v>0</v>
      </c>
      <c r="DV97" s="313">
        <f>+DV8-'เพลี้ยแป้ง ทุเรียน'!F4</f>
        <v>0</v>
      </c>
      <c r="DW97" s="313">
        <f>+DW8-เพลี้ยไก่แจ้ทุเรียน!F4</f>
        <v>0</v>
      </c>
      <c r="DX97" s="313">
        <f>+DX8-เพลี้ยหอยเกล็ด!F4</f>
        <v>0</v>
      </c>
      <c r="DY97" s="313">
        <f>+DY8-เพลี้ยจั๊กจั่นฝอย!F4</f>
        <v>0</v>
      </c>
      <c r="DZ97" s="313">
        <f>+DZ8-หนอนเจาะเมล็ดทุเรียน!F4</f>
        <v>0</v>
      </c>
      <c r="EA97" s="313">
        <f>+EA8-ไรแดงทุเรียน!F4</f>
        <v>0</v>
      </c>
      <c r="EB97" s="313"/>
      <c r="EC97" s="313">
        <f>+ทดสอบ!EC8-โรครากเน่าโคนเน่า!F4</f>
        <v>0</v>
      </c>
      <c r="ED97" s="313">
        <f>+ED8-'โรคราดำ ทุเรียน'!F4</f>
        <v>0</v>
      </c>
      <c r="EE97" s="313"/>
      <c r="EF97" s="313">
        <f>+EF8-โรคผลเน่า!F5</f>
        <v>0</v>
      </c>
      <c r="EG97" s="313">
        <f>+EG8-โรคราสีชมพู!F4</f>
        <v>0</v>
      </c>
      <c r="EH97" s="313">
        <f>+EH8-โรคใบติดหรือใบไหม้!F4</f>
        <v>0</v>
      </c>
      <c r="EI97" s="313"/>
      <c r="EJ97" s="313">
        <f>+EJ8-'โรคใบจุดสาหร่าย (durian)'!F4</f>
        <v>0</v>
      </c>
      <c r="EK97" s="313">
        <f>+EK8-มอดเจาะลำต้นทุเรียน!F4</f>
        <v>0</v>
      </c>
      <c r="EL97" s="313">
        <f ca="1">+EL8-ด้วงหนวดยาวเจาะลำต้นทุเรียน!F4</f>
        <v>0</v>
      </c>
      <c r="EM97" s="313">
        <f>+EM8-หนอนกินใบทุเรียน!F4</f>
        <v>0</v>
      </c>
      <c r="EN97" s="313">
        <f>+EN8-โรคกิ่งแห้งทุเรียน!F4</f>
        <v>0</v>
      </c>
      <c r="EO97" s="313">
        <f>+EO8-โรคแอนแทรกโนสทุเรียน!F4</f>
        <v>0</v>
      </c>
      <c r="EP97" s="313">
        <f>+EP8-หนอนเจาะผล!F4</f>
        <v>0</v>
      </c>
      <c r="EQ97" s="313"/>
      <c r="ER97" s="313"/>
      <c r="ES97" s="313">
        <f>+ES8-'เพลี้ยไฟ (เงาะ)'!F4</f>
        <v>0</v>
      </c>
      <c r="ET97" s="315">
        <f>+ET8-'เพลี้ยแป้ง (เงาะ)'!F4</f>
        <v>0</v>
      </c>
      <c r="EU97" s="313">
        <f>+EU8-หนอนคืบกินใบ!F4</f>
        <v>0</v>
      </c>
      <c r="EV97" s="313">
        <f>+EV8-'โรคราแป้ง (เงาะ)'!F4</f>
        <v>0</v>
      </c>
      <c r="EW97" s="313"/>
      <c r="EX97" s="313">
        <f>+EX8-'โรคขอบใบแห้ง (เงาะ)'!F4</f>
        <v>0</v>
      </c>
      <c r="EY97" s="313">
        <f>+EY8-หนอนกินช่อดอก!F4</f>
        <v>0</v>
      </c>
      <c r="EZ97" s="313">
        <f>+EZ8-'โรคใบจุดสาหร่าย(เงาะ)'!F4</f>
        <v>0</v>
      </c>
      <c r="FA97" s="313"/>
      <c r="FB97" s="313">
        <f>+FB8-'เพลี้ยไฟ (mangosteen)'!F4</f>
        <v>0</v>
      </c>
      <c r="FC97" s="313">
        <f>+FC8-หนอนชอนใบ!F4</f>
        <v>0</v>
      </c>
      <c r="FD97" s="313">
        <f>+FD8-หนอนกินใบ!F4</f>
        <v>0</v>
      </c>
      <c r="FE97" s="313">
        <f>+FE8-'ไรแดง(มังคุด)'!F4</f>
        <v>0</v>
      </c>
      <c r="FF97" s="313">
        <f>+FF8-โรคแอนแทรคโนส!F4</f>
        <v>0</v>
      </c>
      <c r="FG97" s="313">
        <f>+FG8-'โรคใบจุดสาหร่าย (mangosteen)'!F4</f>
        <v>0</v>
      </c>
      <c r="FH97" s="313">
        <f>+FH8-โรคใบแห้งและขอบใบแห้ง!F4</f>
        <v>0</v>
      </c>
      <c r="FI97" s="313">
        <f>+FI8-เพลี้ยแป้ง!F4</f>
        <v>0</v>
      </c>
      <c r="FJ97" s="313">
        <f>+FJ8-'โรคใบจุด (mangosteen)'!F4</f>
        <v>0</v>
      </c>
      <c r="FK97" s="313"/>
      <c r="FL97" s="313">
        <f>+FL8-โรคพุ่มไม้กวาด!F4</f>
        <v>0</v>
      </c>
      <c r="FM97" s="313">
        <f>+FM8-'เพลี้ยแป้ง (ลำไย)'!F4</f>
        <v>0</v>
      </c>
      <c r="FN97" s="313">
        <f>+FN8-'โรคราดำ (ลำไย)'!F4</f>
        <v>0</v>
      </c>
      <c r="FO97" s="313">
        <f>+FO8-'หนอนคืบกินใบ (ลำไย)'!F4</f>
        <v>0</v>
      </c>
      <c r="FP97" s="313">
        <f>+FP8-ไรกำมะหยี่!F4</f>
        <v>0</v>
      </c>
      <c r="FQ97" s="313">
        <f>+FQ8-หนอนม้วนใบ!F4</f>
        <v>0</v>
      </c>
      <c r="FR97" s="313">
        <f>+FR8-หนอนเจาะกิ่งและลำต้น!F4</f>
        <v>0</v>
      </c>
      <c r="FS97" s="313">
        <f>+FS8-เพลี้ยไฟลำไย!F4</f>
        <v>0</v>
      </c>
      <c r="FT97" s="313">
        <f>+FT8-หนอนกินดอกลำไย!F4</f>
        <v>0</v>
      </c>
      <c r="FU97" s="313">
        <f>+FU8-มวนลำไย!F4</f>
        <v>0</v>
      </c>
      <c r="FV97" s="313"/>
      <c r="FW97" s="357"/>
      <c r="FX97" s="309"/>
      <c r="FY97" s="309"/>
    </row>
    <row r="98" spans="1:181" s="308" customFormat="1" ht="21.75" x14ac:dyDescent="0.5">
      <c r="B98" s="302"/>
      <c r="C98" s="302"/>
      <c r="D98" s="306"/>
      <c r="E98" s="307" t="s">
        <v>317</v>
      </c>
      <c r="F98" s="306"/>
      <c r="G98" s="306"/>
      <c r="H98" s="306"/>
      <c r="I98" s="306"/>
      <c r="K98" s="585">
        <f>+หนอนห่อใบข้าว!G4-หนอนห่อใบข้าว!H4</f>
        <v>1</v>
      </c>
      <c r="L98" s="585">
        <f>เพลี้ยกระโดดหลังขาว!H4-เพลี้ยกระโดดหลังขาว!G4</f>
        <v>-45</v>
      </c>
      <c r="M98" s="585">
        <f>+โรคไหม้ข้าว!G4-โรคไหม้ข้าว!H4</f>
        <v>45.25</v>
      </c>
      <c r="N98" s="585">
        <f>-แมลงหวี่ขาว!H4-แมลงหวี่ขาว!G4</f>
        <v>0</v>
      </c>
      <c r="O98" s="585">
        <f>+เพลี้ยกระโดดสีน้ำตาล!G4-เพลี้ยกระโดดสีน้ำตาล!H4</f>
        <v>3847</v>
      </c>
      <c r="P98" s="585">
        <f>+แมลงสิง!G4-แมลงสิง!H4</f>
        <v>0</v>
      </c>
      <c r="Q98" s="585">
        <f>+เพลี้ยไฟ!G4-เพลี้ยไฟ!H4</f>
        <v>-30</v>
      </c>
      <c r="R98" s="585">
        <f>+แมลงดำหนาม1!G4-แมลงดำหนาม1!H4</f>
        <v>0</v>
      </c>
      <c r="S98" s="585">
        <f>+โรคขอบใบแห้ง!G4-โรคขอบใบแห้ง!H4</f>
        <v>364.3</v>
      </c>
      <c r="T98" s="585">
        <f>+โรคกาบใบแห้ง!G4-โรคกาบใบแห้ง!H4</f>
        <v>0</v>
      </c>
      <c r="U98" s="585">
        <f>+U8-โรคใบจุดสีน้ำตาล!H4</f>
        <v>0</v>
      </c>
      <c r="V98" s="585">
        <f>+หนอนกระทู้กล้า!G4-หนอนกระทู้กล้า!H4</f>
        <v>0</v>
      </c>
      <c r="W98" s="585">
        <f>+โรคใบขีดโปร่งแสง!G4-โรคใบขีดโปร่งแสง!H4</f>
        <v>0</v>
      </c>
      <c r="X98" s="585">
        <f>+โรคใบขีดสีน้ำตาล!G4-โรคใบขีดสีน้ำตาล!H4</f>
        <v>0</v>
      </c>
      <c r="Y98" s="585">
        <f>+หนอนกัดใบข้าว!G4-หนอนกัดใบข้าว!H4</f>
        <v>0</v>
      </c>
      <c r="Z98" s="585">
        <f>+แมลงหล่า!G4-แมลงหล่า!H4</f>
        <v>0</v>
      </c>
      <c r="AA98" s="585">
        <f>+แมลงบั่ว!H4-แมลงบั่ว!G4</f>
        <v>0</v>
      </c>
      <c r="AB98" s="328">
        <f>+โรคเมล็ดด่าง!G4-โรคเมล็ดด่าง!H4</f>
        <v>0</v>
      </c>
      <c r="AC98" s="328">
        <f>+ด้วงดำ!G4-ด้วงดำ!H4</f>
        <v>0</v>
      </c>
      <c r="AD98" s="328">
        <f>+ตั๊กแตนหนวดสั้น!G4-ตั๊กแตนหนวดสั้น!H4</f>
        <v>0</v>
      </c>
      <c r="AE98" s="328">
        <f>+AE8-หนอนกอข้าว!H4</f>
        <v>63</v>
      </c>
      <c r="AF98" s="328">
        <f>+หนอนกระทู้ข้าว!G4-หนอนกระทู้ข้าว!H4</f>
        <v>0</v>
      </c>
      <c r="AG98" s="328">
        <f>+โรคกาบใบเน่า!G4-โรคกาบใบเน่า!H4</f>
        <v>0</v>
      </c>
      <c r="AH98" s="328">
        <f>+เพลี้ยจั๊กจั่นสีเขียว!G4-เพลี้ยจั๊กจั่นสีเขียว!H4</f>
        <v>362</v>
      </c>
      <c r="AI98" s="328">
        <f>+หอยเชอรี่!G4-หอยเชอรี่!H4</f>
        <v>0</v>
      </c>
      <c r="AJ98" s="328">
        <f>+โรคใบสีส้ม!G4-โรคใบสีส้ม!H4</f>
        <v>0</v>
      </c>
      <c r="AK98" s="328"/>
      <c r="AL98" s="328">
        <f>+หนอนหัวดำ!M5-หนอนหัวดำ!L5</f>
        <v>-770.40000000000146</v>
      </c>
      <c r="AM98" s="328">
        <f>+แมลงดำหนาม!M5-แมลงดำหนาม!L5</f>
        <v>-447.93999999999869</v>
      </c>
      <c r="AN98" s="328">
        <f>+'ด้วงแรด มะพร้าว'!I5-'ด้วงแรด มะพร้าว'!H5</f>
        <v>-39.300000000000182</v>
      </c>
      <c r="AO98" s="328">
        <f>+ด้วงงวง!I5-ด้วงงวง!H5</f>
        <v>-22.549999999999955</v>
      </c>
      <c r="AP98" s="328">
        <f>+ไรสี่ขามะพร้าว!I5-ไรสี่ขามะพร้าว!H5</f>
        <v>-1</v>
      </c>
      <c r="AQ98" s="328">
        <f>+หนอนพาราซา!J5-หนอนพาราซา!I5</f>
        <v>0</v>
      </c>
      <c r="AR98" s="328">
        <f>+หนอนกินใบมะพร้าว!J5-หนอนกินใบมะพร้าว!I5</f>
        <v>0</v>
      </c>
      <c r="AS98" s="328"/>
      <c r="AT98" s="328">
        <f>+'ด้วงแรด ปาล์ม'!F4-'ด้วงแรด ปาล์ม'!E4</f>
        <v>-20.200000000000045</v>
      </c>
      <c r="AU98" s="328">
        <f>+หนอนปลอกเล็ก!F4-หนอนปลอกเล็ก!E4</f>
        <v>5.25</v>
      </c>
      <c r="AV98" s="328">
        <f>+ด้วงกุหลาบ!F4-ด้วงกุหลาบ!E4</f>
        <v>0</v>
      </c>
      <c r="AW98" s="328">
        <f>+โรคทะลายเน่า!F4-โรคทะลายเน่า!E4</f>
        <v>0</v>
      </c>
      <c r="AX98" s="328">
        <f>+โรคลำต้นเน่า!F4-โรคลำต้นเน่า!E4</f>
        <v>-3</v>
      </c>
      <c r="AY98" s="328">
        <f>+'โรคใบจุด ปาล์ม'!F4-'โรคใบจุด ปาล์ม'!E4</f>
        <v>0</v>
      </c>
      <c r="AZ98" s="328">
        <f>+โรคก้านทางใบเน่า!G4-โรคก้านทางใบเน่า!F4</f>
        <v>0</v>
      </c>
      <c r="BA98" s="328">
        <f>+หนอนหน้าแมว!F4-หนอนหน้าแมว!E4</f>
        <v>0</v>
      </c>
      <c r="BB98" s="328">
        <f>+'หนอนหัวดำ ปาล์ม'!F4-'หนอนหัวดำ ปาล์ม'!E4</f>
        <v>-55.25</v>
      </c>
      <c r="BC98" s="328">
        <f>+'โรคใบจุดสาหร่าย ปาล์ม'!F4-'โรคใบจุดสาหร่าย ปาล์ม'!E4</f>
        <v>1384.75</v>
      </c>
      <c r="BD98" s="328"/>
      <c r="BE98" s="328">
        <f>+โรครากขาว!F4-โรครากขาว!E4</f>
        <v>87</v>
      </c>
      <c r="BF98" s="328">
        <f>+โรคใบร่วงยางพาราชนิดใหม่!F4-โรคใบร่วงยางพาราชนิดใหม่!E4</f>
        <v>293154.49999999994</v>
      </c>
      <c r="BG98" s="328">
        <f>+โรคใบร่วงยางพารา!F4-โรคใบร่วงยางพารา!E4</f>
        <v>63</v>
      </c>
      <c r="BH98" s="328">
        <f>+โรคราแป้ง1!G4-โรคราแป้ง1!F4</f>
        <v>0</v>
      </c>
      <c r="BI98" s="328">
        <f>+โรคเส้นดำยางพารา!F4-โรคเส้นดำยางพารา!E4</f>
        <v>2</v>
      </c>
      <c r="BJ98" s="328">
        <f>+โรคหน้ายางแห้ง!F4-โรคหน้ายางแห้ง!E4</f>
        <v>174</v>
      </c>
      <c r="BK98" s="328"/>
      <c r="BL98" s="328">
        <f>+โรคราสนิม!G4-โรคราสนิม!F4</f>
        <v>0</v>
      </c>
      <c r="BM98" s="328">
        <f>+หนอนกาแฟสีแดง!G4-หนอนกาแฟสีแดง!F4</f>
        <v>0</v>
      </c>
      <c r="BN98" s="328" t="e">
        <f>+โรคผลเน่า!#REF!-โรคผลเน่า!#REF!</f>
        <v>#REF!</v>
      </c>
      <c r="BO98" s="328">
        <f>+หนอนเจาะกิ่งลำต้น!G4-หนอนเจาะกิ่งลำต้น!F4</f>
        <v>0</v>
      </c>
      <c r="BP98" s="328">
        <f>+มอดเจาะเมล็ดกาแฟ!G4-มอดเจาะเมล็ดกาแฟ!F4</f>
        <v>0</v>
      </c>
      <c r="BQ98" s="328">
        <f>+'ด้วงหนวดยาว (กาแฟ)'!G4-'ด้วงหนวดยาว (กาแฟ)'!F4</f>
        <v>0</v>
      </c>
      <c r="BR98" s="328">
        <f>+มอดเจาะผลกาแฟ!G4-มอดเจาะผลกาแฟ!F4</f>
        <v>0</v>
      </c>
      <c r="BS98" s="328"/>
      <c r="BT98" s="328">
        <f>+เพลี้ยแป้งมัน!H4-เพลี้ยแป้งมัน!I4</f>
        <v>-70</v>
      </c>
      <c r="BU98" s="328">
        <f>+'โรคใบไหม้ (มัน)'!H4-'โรคใบไหม้ (มัน)'!I4</f>
        <v>0</v>
      </c>
      <c r="BV98" s="328">
        <f>+ไรแดง!H4-ไรแดง!I4</f>
        <v>-567</v>
      </c>
      <c r="BW98" s="328"/>
      <c r="BX98" s="328"/>
      <c r="BY98" s="328"/>
      <c r="BZ98" s="328"/>
      <c r="CA98" s="328"/>
      <c r="CB98" s="328">
        <f>+โรคโคนเน่าหัวเน่า!H4-โรคโคนเน่าหัวเน่า!I4</f>
        <v>0</v>
      </c>
      <c r="CC98" s="328"/>
      <c r="CD98" s="328">
        <f>+โรคพุ่มแจ้!H4-โรคพุ่มแจ้!I4</f>
        <v>-46</v>
      </c>
      <c r="CE98" s="328">
        <f>+โรคใบด่างมันสำปะหลัง!H4-โรคใบด่างมันสำปะหลัง!I4</f>
        <v>97045.810000000056</v>
      </c>
      <c r="CF98" s="328"/>
      <c r="CG98" s="328">
        <f>+หนอนกออ้อย!G4-หนอนกออ้อย!H4</f>
        <v>-15</v>
      </c>
      <c r="CH98" s="328">
        <f>+'ด้วงหนวดยาว อ้อย'!G4-'ด้วงหนวดยาว อ้อย'!H4</f>
        <v>0</v>
      </c>
      <c r="CI98" s="328"/>
      <c r="CJ98" s="328"/>
      <c r="CK98" s="328"/>
      <c r="CL98" s="328"/>
      <c r="CM98" s="328"/>
      <c r="CN98" s="328"/>
      <c r="CO98" s="328"/>
      <c r="CP98" s="328"/>
      <c r="CQ98" s="328"/>
      <c r="CR98" s="328"/>
      <c r="CS98" s="328">
        <f>+'โรคแส้ดำ อ้อย '!G4-'โรคแส้ดำ อ้อย '!H4</f>
        <v>-1</v>
      </c>
      <c r="CT98" s="328">
        <f>+'โรคใบขาว อ้อย'!G4-'โรคใบขาว อ้อย'!H4</f>
        <v>-3960.9000000000015</v>
      </c>
      <c r="CU98" s="328"/>
      <c r="CV98" s="328"/>
      <c r="CW98" s="328"/>
      <c r="CX98" s="328">
        <f>+'หนอนกระทู้ข้าวโพดลายจุด (FAW)'!F4-'หนอนกระทู้ข้าวโพดลายจุด (FAW)'!G4</f>
        <v>-83</v>
      </c>
      <c r="CY98" s="328">
        <f>+โรคฝักเน่า!G4-โรคฝักเน่า!H4</f>
        <v>0</v>
      </c>
      <c r="CZ98" s="328"/>
      <c r="DA98" s="328"/>
      <c r="DB98" s="328"/>
      <c r="DC98" s="328"/>
      <c r="DD98" s="328"/>
      <c r="DE98" s="328"/>
      <c r="DF98" s="328"/>
      <c r="DG98" s="328">
        <f>+โรคเหี่ยว!E4-โรคเหี่ยว!F4</f>
        <v>0</v>
      </c>
      <c r="DH98" s="328"/>
      <c r="DI98" s="328"/>
      <c r="DJ98" s="328"/>
      <c r="DK98" s="328"/>
      <c r="DL98" s="328"/>
      <c r="DM98" s="328"/>
      <c r="DN98" s="328"/>
      <c r="DO98" s="328"/>
      <c r="DP98" s="328"/>
      <c r="DQ98" s="328"/>
      <c r="DR98" s="328"/>
      <c r="DS98" s="328"/>
      <c r="DT98" s="328"/>
      <c r="DU98" s="328">
        <f>+'เพลี้ยไฟ ทุเรียน'!F4-'เพลี้ยไฟ ทุเรียน'!E4</f>
        <v>4</v>
      </c>
      <c r="DV98" s="328">
        <f>+'เพลี้ยแป้ง ทุเรียน'!F4-'เพลี้ยแป้ง ทุเรียน'!E4</f>
        <v>47</v>
      </c>
      <c r="DW98" s="328">
        <f>+เพลี้ยไก่แจ้ทุเรียน!F4-เพลี้ยไก่แจ้ทุเรียน!E4</f>
        <v>-46.25</v>
      </c>
      <c r="DX98" s="328">
        <f>+เพลี้ยหอยเกล็ด!F4-เพลี้ยหอยเกล็ด!E4</f>
        <v>-1</v>
      </c>
      <c r="DY98" s="328">
        <f>+เพลี้ยจั๊กจั่นฝอย!F4-เพลี้ยจั๊กจั่นฝอย!E4</f>
        <v>32.75</v>
      </c>
      <c r="DZ98" s="328">
        <f>+หนอนเจาะเมล็ดทุเรียน!F4-หนอนเจาะเมล็ดทุเรียน!E4</f>
        <v>-550.45000000000005</v>
      </c>
      <c r="EA98" s="328">
        <f>+ไรแดงทุเรียน!F4-ไรแดงทุเรียน!E4</f>
        <v>5</v>
      </c>
      <c r="EB98" s="328"/>
      <c r="EC98" s="328">
        <f>+โรครากเน่าโคนเน่า!F4-โรครากเน่าโคนเน่า!E4</f>
        <v>70.149999999999636</v>
      </c>
      <c r="ED98" s="328">
        <f>+'โรคราดำ ทุเรียน'!F4-'โรคราดำ ทุเรียน'!E4</f>
        <v>0</v>
      </c>
      <c r="EE98" s="328"/>
      <c r="EF98" s="328">
        <f>+โรคผลเน่า!F5-โรคผลเน่า!E5</f>
        <v>-114</v>
      </c>
      <c r="EG98" s="328">
        <f>+โรคราสีชมพู!F4-โรคราสีชมพู!E4</f>
        <v>5</v>
      </c>
      <c r="EH98" s="328">
        <f>+โรคใบติดหรือใบไหม้!F4-โรคใบติดหรือใบไหม้!E4</f>
        <v>-7.25</v>
      </c>
      <c r="EI98" s="328"/>
      <c r="EJ98" s="328">
        <f>+'โรคใบจุดสาหร่าย (durian)'!F4-'โรคใบจุดสาหร่าย (durian)'!E4</f>
        <v>14</v>
      </c>
      <c r="EK98" s="328">
        <f>+มอดเจาะลำต้นทุเรียน!F4-มอดเจาะลำต้นทุเรียน!E4</f>
        <v>1</v>
      </c>
      <c r="EL98" s="328">
        <f>+ด้วงหนวดยาวเจาะลำต้นทุเรียน!F4-ด้วงหนวดยาวเจาะลำต้นทุเรียน!E4</f>
        <v>0</v>
      </c>
      <c r="EM98" s="328">
        <f>+หนอนกินใบทุเรียน!F4-หนอนกินใบทุเรียน!E4</f>
        <v>13</v>
      </c>
      <c r="EN98" s="328">
        <f>+โรคกิ่งแห้งทุเรียน!F4-โรคกิ่งแห้งทุเรียน!E4</f>
        <v>-3</v>
      </c>
      <c r="EO98" s="328">
        <f>+โรคแอนแทรกโนสทุเรียน!F4-โรคแอนแทรกโนสทุเรียน!E4</f>
        <v>-7</v>
      </c>
      <c r="EP98" s="328">
        <f>+หนอนเจาะผล!F4-หนอนเจาะผล!E4</f>
        <v>-10</v>
      </c>
      <c r="EQ98" s="328"/>
      <c r="ER98" s="328"/>
      <c r="ES98" s="328">
        <f>+'เพลี้ยไฟ (เงาะ)'!F4-'เพลี้ยไฟ (เงาะ)'!E4</f>
        <v>0</v>
      </c>
      <c r="ET98" s="328">
        <f>+'เพลี้ยแป้ง (เงาะ)'!F4-'เพลี้ยแป้ง (เงาะ)'!E4</f>
        <v>0</v>
      </c>
      <c r="EU98" s="328">
        <f>+หนอนคืบกินใบ!F4-หนอนคืบกินใบ!E4</f>
        <v>26</v>
      </c>
      <c r="EV98" s="328">
        <f>+'โรคราแป้ง (เงาะ)'!F4-'โรคราแป้ง (เงาะ)'!E4</f>
        <v>3</v>
      </c>
      <c r="EW98" s="328"/>
      <c r="EX98" s="328">
        <f>+'โรคขอบใบแห้ง (เงาะ)'!F4-'โรคขอบใบแห้ง (เงาะ)'!E4</f>
        <v>0</v>
      </c>
      <c r="EY98" s="328">
        <f>+หนอนกินช่อดอก!F4-หนอนกินช่อดอก!E4</f>
        <v>0</v>
      </c>
      <c r="EZ98" s="328">
        <f>+'โรคใบจุดสาหร่าย(เงาะ)'!F4-'โรคใบจุดสาหร่าย(เงาะ)'!E4</f>
        <v>5</v>
      </c>
      <c r="FA98" s="328"/>
      <c r="FB98" s="328">
        <f>+'เพลี้ยไฟ (mangosteen)'!F4-'เพลี้ยไฟ (mangosteen)'!E4</f>
        <v>0</v>
      </c>
      <c r="FC98" s="328">
        <f>+หนอนชอนใบ!F4-หนอนชอนใบ!E4</f>
        <v>-5</v>
      </c>
      <c r="FD98" s="328">
        <f>+หนอนกินใบ!F4-หนอนกินใบ!E4</f>
        <v>11</v>
      </c>
      <c r="FE98" s="328">
        <f>+'ไรแดง(มังคุด)'!F4-'ไรแดง(มังคุด)'!E4</f>
        <v>0</v>
      </c>
      <c r="FF98" s="328">
        <f>+โรคแอนแทรคโนส!F4-โรคแอนแทรคโนส!E4</f>
        <v>0</v>
      </c>
      <c r="FG98" s="328">
        <f>+'โรคใบจุดสาหร่าย (mangosteen)'!F4-'โรคใบจุดสาหร่าย (mangosteen)'!E4</f>
        <v>-9</v>
      </c>
      <c r="FH98" s="328">
        <f>+โรคใบแห้งและขอบใบแห้ง!F4-โรคใบแห้งและขอบใบแห้ง!E4</f>
        <v>0</v>
      </c>
      <c r="FI98" s="328">
        <f>+เพลี้ยแป้ง!F4-เพลี้ยแป้ง!E4</f>
        <v>0</v>
      </c>
      <c r="FJ98" s="328">
        <f>+'โรคใบจุด (mangosteen)'!F4-'โรคใบจุด (mangosteen)'!E4</f>
        <v>6.25</v>
      </c>
      <c r="FK98" s="328"/>
      <c r="FL98" s="328">
        <f>+โรคพุ่มไม้กวาด!F4-โรคพุ่มไม้กวาด!E4</f>
        <v>17</v>
      </c>
      <c r="FM98" s="328">
        <f>+'เพลี้ยแป้ง (ลำไย)'!F4-'เพลี้ยแป้ง (ลำไย)'!E4</f>
        <v>0</v>
      </c>
      <c r="FN98" s="328">
        <f>+'โรคราดำ (ลำไย)'!F4-'โรคราดำ (ลำไย)'!E4</f>
        <v>-5</v>
      </c>
      <c r="FO98" s="328">
        <f>+'หนอนคืบกินใบ (ลำไย)'!F4-'หนอนคืบกินใบ (ลำไย)'!E4</f>
        <v>0</v>
      </c>
      <c r="FP98" s="328">
        <f>+ไรกำมะหยี่!F4-ไรกำมะหยี่!E4</f>
        <v>0</v>
      </c>
      <c r="FQ98" s="328">
        <f>+หนอนม้วนใบ!F4-หนอนม้วนใบ!E4</f>
        <v>0</v>
      </c>
      <c r="FR98" s="328">
        <f>+หนอนเจาะกิ่งและลำต้น!F4-หนอนเจาะกิ่งและลำต้น!E4</f>
        <v>0</v>
      </c>
      <c r="FS98" s="328">
        <f>+เพลี้ยไฟลำไย!F4-เพลี้ยไฟลำไย!E4</f>
        <v>0</v>
      </c>
      <c r="FT98" s="328">
        <f>+หนอนกินดอกลำไย!F4-หนอนกินดอกลำไย!E4</f>
        <v>0</v>
      </c>
      <c r="FU98" s="328">
        <f>+มวนลำไย!F4-มวนลำไย!E4</f>
        <v>0</v>
      </c>
      <c r="FV98" s="328"/>
      <c r="FW98" s="358"/>
      <c r="FX98" s="309"/>
      <c r="FY98" s="309"/>
    </row>
    <row r="99" spans="1:181" s="308" customFormat="1" ht="21.75" x14ac:dyDescent="0.5">
      <c r="A99" s="304"/>
      <c r="B99" s="302"/>
      <c r="C99" s="302"/>
      <c r="D99" s="306"/>
      <c r="E99" s="307" t="s">
        <v>313</v>
      </c>
      <c r="F99" s="306"/>
      <c r="G99" s="306"/>
      <c r="H99" s="306"/>
      <c r="I99" s="306"/>
      <c r="K99" s="313">
        <f>หนอนห่อใบข้าว!C4</f>
        <v>43207840.239999995</v>
      </c>
      <c r="L99" s="313">
        <f>เพลี้ยกระโดดหลังขาว!C4</f>
        <v>43207840.239999987</v>
      </c>
      <c r="M99" s="314">
        <f>โรคไหม้ข้าว!C4</f>
        <v>43207840.240000002</v>
      </c>
      <c r="N99" s="314">
        <f>+แมลงหวี่ขาว!C4</f>
        <v>0</v>
      </c>
      <c r="O99" s="313">
        <f>เพลี้ยกระโดดสีน้ำตาล!C4</f>
        <v>43207840.240000002</v>
      </c>
      <c r="P99" s="313">
        <f>+แมลงสิง!C4</f>
        <v>0</v>
      </c>
      <c r="Q99" s="313">
        <f>+เพลี้ยไฟ!C4</f>
        <v>43207840.239999995</v>
      </c>
      <c r="R99" s="313">
        <f>+แมลงดำหนาม1!C4</f>
        <v>0</v>
      </c>
      <c r="S99" s="313">
        <f>+โรคขอบใบแห้ง!C4</f>
        <v>43207840.239999995</v>
      </c>
      <c r="T99" s="313">
        <f>+โรคกาบใบแห้ง!C4</f>
        <v>0</v>
      </c>
      <c r="U99" s="313">
        <f>+โรคใบจุดสีน้ำตาล!C4</f>
        <v>0</v>
      </c>
      <c r="V99" s="313">
        <f>+หนอนกระทู้กล้า!C4</f>
        <v>0</v>
      </c>
      <c r="W99" s="313">
        <f>+โรคใบขีดโปร่งแสง!C4</f>
        <v>0</v>
      </c>
      <c r="X99" s="313">
        <f>+โรคใบขีดสีน้ำตาล!C4</f>
        <v>0</v>
      </c>
      <c r="Y99" s="313">
        <f>+หนอนกัดใบข้าว!C4</f>
        <v>0</v>
      </c>
      <c r="Z99" s="313">
        <f>+แมลงหล่า!C4</f>
        <v>0</v>
      </c>
      <c r="AA99" s="313">
        <f>+แมลงบั่ว!C4</f>
        <v>0</v>
      </c>
      <c r="AB99" s="315">
        <f>+โรคเมล็ดด่าง!C4</f>
        <v>0</v>
      </c>
      <c r="AC99" s="313">
        <f>+ด้วงดำ!C4</f>
        <v>0</v>
      </c>
      <c r="AD99" s="313">
        <f>+ตั๊กแตนหนวดสั้น!C4</f>
        <v>0</v>
      </c>
      <c r="AE99" s="313">
        <f>+หนอนกอข้าว!C4</f>
        <v>43207840.239999987</v>
      </c>
      <c r="AF99" s="313">
        <f>+หนอนกระทู้ข้าว!C4</f>
        <v>0</v>
      </c>
      <c r="AG99" s="313">
        <f>+โรคกาบใบเน่า!C4</f>
        <v>0</v>
      </c>
      <c r="AH99" s="313">
        <f>+เพลี้ยจั๊กจั่นสีเขียว!C4</f>
        <v>43207840.239999987</v>
      </c>
      <c r="AI99" s="313">
        <f>+หอยเชอรี่!C4</f>
        <v>0</v>
      </c>
      <c r="AJ99" s="313">
        <f>+โรคใบสีส้ม!C4</f>
        <v>0</v>
      </c>
      <c r="AK99" s="313"/>
      <c r="AL99" s="314">
        <f>+หนอนหัวดำ!K5</f>
        <v>1112339.8700000001</v>
      </c>
      <c r="AM99" s="314">
        <f>+แมลงดำหนาม!K5</f>
        <v>1112339.8700000001</v>
      </c>
      <c r="AN99" s="314">
        <f>+'ด้วงแรด มะพร้าว'!G5</f>
        <v>1112339.8700000001</v>
      </c>
      <c r="AO99" s="313">
        <f>+ด้วงงวง!G5</f>
        <v>1112339.8700000001</v>
      </c>
      <c r="AP99" s="313">
        <f>+ไรสี่ขามะพร้าว!G5</f>
        <v>1112339.8700000001</v>
      </c>
      <c r="AQ99" s="313">
        <f>+หนอนพาราซา!H5</f>
        <v>0</v>
      </c>
      <c r="AR99" s="313">
        <f>+หนอนกินใบมะพร้าว!H5</f>
        <v>0</v>
      </c>
      <c r="AS99" s="313"/>
      <c r="AT99" s="313">
        <f>+'ด้วงแรด ปาล์ม'!C4</f>
        <v>5312294.0500000007</v>
      </c>
      <c r="AU99" s="313">
        <f>+หนอนปลอกเล็ก!C4</f>
        <v>5312294.0500000007</v>
      </c>
      <c r="AV99" s="313">
        <f>+ด้วงกุหลาบ!C4</f>
        <v>5312294.0500000007</v>
      </c>
      <c r="AW99" s="313">
        <f>+โรคทะลายเน่า!C4</f>
        <v>5312294.0500000007</v>
      </c>
      <c r="AX99" s="313">
        <f>+โรคลำต้นเน่า!C4</f>
        <v>5312294.0500000007</v>
      </c>
      <c r="AY99" s="314">
        <f>+'โรคใบจุด ปาล์ม'!C4</f>
        <v>5312294.0500000007</v>
      </c>
      <c r="AZ99" s="314">
        <f>+โรคก้านทางใบเน่า!D4</f>
        <v>0</v>
      </c>
      <c r="BA99" s="314">
        <f>+'หนอนหัวดำ ปาล์ม'!C4</f>
        <v>5312294.0500000007</v>
      </c>
      <c r="BB99" s="314">
        <f>+'หนอนหัวดำ ปาล์ม'!C4</f>
        <v>5312294.0500000007</v>
      </c>
      <c r="BC99" s="313">
        <f>+'โรคใบจุดสาหร่าย ปาล์ม'!C4</f>
        <v>5312294.0500000007</v>
      </c>
      <c r="BD99" s="313"/>
      <c r="BE99" s="313">
        <f>+โรครากขาว!C4</f>
        <v>18379269.209999997</v>
      </c>
      <c r="BF99" s="313">
        <f>+โรคใบร่วงยางพาราชนิดใหม่!C4</f>
        <v>18379269.209999997</v>
      </c>
      <c r="BG99" s="313">
        <f>+โรคใบร่วงยางพารา!C4</f>
        <v>18379269.209999997</v>
      </c>
      <c r="BH99" s="313">
        <f>+โรคราแป้งยางพารา!C4</f>
        <v>18379269.209999997</v>
      </c>
      <c r="BI99" s="313">
        <f>+โรคเส้นดำยางพารา!C4</f>
        <v>18379269.209999997</v>
      </c>
      <c r="BJ99" s="313">
        <f>+โรคหน้ายางแห้ง!C4</f>
        <v>18379269.209999997</v>
      </c>
      <c r="BK99" s="313"/>
      <c r="BL99" s="313">
        <f>+โรคราสนิม!D4</f>
        <v>0</v>
      </c>
      <c r="BM99" s="313">
        <f>+หนอนกาแฟสีแดง!D4</f>
        <v>100611.73999999999</v>
      </c>
      <c r="BN99" s="313" t="e">
        <f>+โรคผลเน่า!#REF!</f>
        <v>#REF!</v>
      </c>
      <c r="BO99" s="313">
        <f>+หนอนเจาะกิ่งลำต้น!D4</f>
        <v>0</v>
      </c>
      <c r="BP99" s="313">
        <f>+มอดเจาะเมล็ดกาแฟ!D4</f>
        <v>0</v>
      </c>
      <c r="BQ99" s="313">
        <f>+'ด้วงหนวดยาว (กาแฟ)'!D4</f>
        <v>0</v>
      </c>
      <c r="BR99" s="313">
        <f>+มอดเจาะผลกาแฟ!D4</f>
        <v>0</v>
      </c>
      <c r="BS99" s="313"/>
      <c r="BT99" s="313">
        <f>+เพลี้ยแป้งมัน!C4</f>
        <v>8681609.7400000021</v>
      </c>
      <c r="BU99" s="313">
        <f>+'โรคใบไหม้ (มัน)'!C4</f>
        <v>8681609.7400000021</v>
      </c>
      <c r="BV99" s="313">
        <f>+ไรแดง!C4</f>
        <v>8681609.7400000021</v>
      </c>
      <c r="BW99" s="313"/>
      <c r="BX99" s="313"/>
      <c r="BY99" s="313"/>
      <c r="BZ99" s="313"/>
      <c r="CA99" s="313"/>
      <c r="CB99" s="313">
        <f>+โรคโคนเน่าหัวเน่า!C4</f>
        <v>8681609.7400000021</v>
      </c>
      <c r="CC99" s="313"/>
      <c r="CD99" s="313">
        <f>+โรคพุ่มแจ้!C4</f>
        <v>8681609.7400000021</v>
      </c>
      <c r="CE99" s="314">
        <f>+โรคใบด่างมันสำปะหลัง!C4</f>
        <v>8681609.7400000039</v>
      </c>
      <c r="CF99" s="313"/>
      <c r="CG99" s="313">
        <f>+หนอนกออ้อย!C4</f>
        <v>4872748.7200000007</v>
      </c>
      <c r="CH99" s="313">
        <f>+'ด้วงหนวดยาว อ้อย'!C4</f>
        <v>4872748.72</v>
      </c>
      <c r="CI99" s="313"/>
      <c r="CJ99" s="313"/>
      <c r="CK99" s="313"/>
      <c r="CL99" s="313"/>
      <c r="CM99" s="313"/>
      <c r="CN99" s="313"/>
      <c r="CO99" s="313"/>
      <c r="CP99" s="313"/>
      <c r="CQ99" s="313"/>
      <c r="CR99" s="313"/>
      <c r="CS99" s="313">
        <f>+'โรคแส้ดำ อ้อย '!C4</f>
        <v>4872748.72</v>
      </c>
      <c r="CT99" s="313">
        <f>+'โรคใบขาว อ้อย'!C4</f>
        <v>4872748.72</v>
      </c>
      <c r="CU99" s="313"/>
      <c r="CV99" s="313"/>
      <c r="CW99" s="313"/>
      <c r="CX99" s="313">
        <f>+'หนอนกระทู้ข้าวโพดลายจุด (FAW)'!C4</f>
        <v>1677416.1500000001</v>
      </c>
      <c r="CY99" s="313">
        <f>+โรคฝักเน่า!D4</f>
        <v>0</v>
      </c>
      <c r="CZ99" s="313"/>
      <c r="DA99" s="313"/>
      <c r="DB99" s="313"/>
      <c r="DC99" s="313"/>
      <c r="DD99" s="313"/>
      <c r="DE99" s="313"/>
      <c r="DF99" s="313"/>
      <c r="DG99" s="313">
        <f>+โรคเหี่ยว!C4</f>
        <v>506640.83999999997</v>
      </c>
      <c r="DH99" s="313"/>
      <c r="DI99" s="313"/>
      <c r="DJ99" s="313"/>
      <c r="DK99" s="313"/>
      <c r="DL99" s="313"/>
      <c r="DM99" s="316"/>
      <c r="DN99" s="316"/>
      <c r="DO99" s="316"/>
      <c r="DP99" s="316"/>
      <c r="DQ99" s="316"/>
      <c r="DR99" s="316"/>
      <c r="DS99" s="313"/>
      <c r="DT99" s="313"/>
      <c r="DU99" s="313">
        <f>+'เพลี้ยไฟ ทุเรียน'!C4</f>
        <v>1332575.0000000002</v>
      </c>
      <c r="DV99" s="313">
        <f>+'เพลี้ยแป้ง ทุเรียน'!C4</f>
        <v>1332575.0000000002</v>
      </c>
      <c r="DW99" s="313">
        <f>+เพลี้ยไก่แจ้ทุเรียน!C4</f>
        <v>1332575.0000000002</v>
      </c>
      <c r="DX99" s="313">
        <f>+เพลี้ยหอยเกล็ด!C4</f>
        <v>1332575.0000000002</v>
      </c>
      <c r="DY99" s="313">
        <f>+เพลี้ยจั๊กจั่นฝอย!C4</f>
        <v>1332575.0000000005</v>
      </c>
      <c r="DZ99" s="313">
        <f>+หนอนเจาะเมล็ดทุเรียน!C4</f>
        <v>1332575.0000000002</v>
      </c>
      <c r="EA99" s="313">
        <f>+ไรแดงทุเรียน!C4</f>
        <v>1332575.0000000002</v>
      </c>
      <c r="EB99" s="313"/>
      <c r="EC99" s="314">
        <f>+โรครากเน่าโคนเน่า!C4</f>
        <v>1332575.0000000005</v>
      </c>
      <c r="ED99" s="313">
        <f>+'โรคราดำ ทุเรียน'!C4</f>
        <v>1332575.0000000002</v>
      </c>
      <c r="EE99" s="313"/>
      <c r="EF99" s="313">
        <f>+โรคผลเน่า!C5</f>
        <v>1332575.0000000002</v>
      </c>
      <c r="EG99" s="313">
        <f>+โรคราสีชมพู!C4</f>
        <v>1332575.0000000002</v>
      </c>
      <c r="EH99" s="313">
        <f>+โรคใบติดหรือใบไหม้!C4</f>
        <v>1332575.0000000005</v>
      </c>
      <c r="EI99" s="313"/>
      <c r="EJ99" s="313">
        <f>+'โรคใบจุดสาหร่าย (durian)'!C4</f>
        <v>1332575.0000000002</v>
      </c>
      <c r="EK99" s="313">
        <f>+มอดเจาะลำต้นทุเรียน!C4</f>
        <v>1332575.0000000002</v>
      </c>
      <c r="EL99" s="313">
        <f>+ด้วงหนวดยาวเจาะลำต้นทุเรียน!C4</f>
        <v>0</v>
      </c>
      <c r="EM99" s="313">
        <f>+หนอนกินใบทุเรียน!C4</f>
        <v>1332575.0000000002</v>
      </c>
      <c r="EN99" s="313">
        <f>+โรคกิ่งแห้งทุเรียน!C4</f>
        <v>1332575.0000000002</v>
      </c>
      <c r="EO99" s="313">
        <f>+โรคแอนแทรกโนสทุเรียน!C4</f>
        <v>1332575.0000000002</v>
      </c>
      <c r="EP99" s="313">
        <f>+หนอนเจาะผล!C4</f>
        <v>1332575.0000000002</v>
      </c>
      <c r="EQ99" s="313"/>
      <c r="ER99" s="313"/>
      <c r="ES99" s="313">
        <f>+'เพลี้ยไฟ (เงาะ)'!C4</f>
        <v>0</v>
      </c>
      <c r="ET99" s="315">
        <f>+'เพลี้ยแป้ง (เงาะ)'!C4</f>
        <v>131188.57</v>
      </c>
      <c r="EU99" s="313">
        <f>+หนอนคืบกินใบ!C4</f>
        <v>131188.57</v>
      </c>
      <c r="EV99" s="313">
        <f>+'โรคราแป้ง (เงาะ)'!C4</f>
        <v>131188.57</v>
      </c>
      <c r="EW99" s="313"/>
      <c r="EX99" s="313">
        <f>+'โรคขอบใบแห้ง (เงาะ)'!C4</f>
        <v>0</v>
      </c>
      <c r="EY99" s="313">
        <f>+หนอนกินช่อดอก!C4</f>
        <v>0</v>
      </c>
      <c r="EZ99" s="313">
        <f>+'โรคใบจุดสาหร่าย(เงาะ)'!C4</f>
        <v>131188.56999999995</v>
      </c>
      <c r="FA99" s="313"/>
      <c r="FB99" s="313">
        <f>+'เพลี้ยไฟ (mangosteen)'!C4</f>
        <v>295988.79000000015</v>
      </c>
      <c r="FC99" s="313">
        <f>+หนอนชอนใบ!C4</f>
        <v>295988.7900000001</v>
      </c>
      <c r="FD99" s="313">
        <f>+หนอนกินใบ!C4</f>
        <v>295988.7900000001</v>
      </c>
      <c r="FE99" s="313">
        <f>+'ไรแดง(มังคุด)'!C4</f>
        <v>0</v>
      </c>
      <c r="FF99" s="313">
        <f>+โรคแอนแทรคโนส!C4</f>
        <v>0</v>
      </c>
      <c r="FG99" s="313">
        <f>+'โรคใบจุดสาหร่าย (mangosteen)'!C4</f>
        <v>295988.79000000015</v>
      </c>
      <c r="FH99" s="313">
        <f>+โรคใบแห้งและขอบใบแห้ง!C4</f>
        <v>0</v>
      </c>
      <c r="FI99" s="313">
        <f>+เพลี้ยแป้ง!C4</f>
        <v>0</v>
      </c>
      <c r="FJ99" s="313">
        <f>+'โรคใบจุด (mangosteen)'!C4</f>
        <v>295988.79000000015</v>
      </c>
      <c r="FK99" s="313"/>
      <c r="FL99" s="313">
        <f>+โรคพุ่มไม้กวาด!C4</f>
        <v>1172863.17</v>
      </c>
      <c r="FM99" s="313">
        <f>+'เพลี้ยแป้ง (ลำไย)'!C4</f>
        <v>1172863.17</v>
      </c>
      <c r="FN99" s="313">
        <f>+'โรคราดำ (ลำไย)'!C4</f>
        <v>1172863.17</v>
      </c>
      <c r="FO99" s="313">
        <f>+'หนอนคืบกินใบ (ลำไย)'!C4</f>
        <v>1172863.17</v>
      </c>
      <c r="FP99" s="313">
        <f>+ไรกำมะหยี่!C4</f>
        <v>1172863.17</v>
      </c>
      <c r="FQ99" s="313">
        <f>+หนอนม้วนใบ!C4</f>
        <v>1172863.17</v>
      </c>
      <c r="FR99" s="313">
        <f>+หนอนเจาะกิ่งและลำต้น!C4</f>
        <v>0</v>
      </c>
      <c r="FS99" s="313">
        <f>+เพลี้ยไฟลำไย!C4</f>
        <v>0</v>
      </c>
      <c r="FT99" s="313">
        <f>+หนอนกินดอกลำไย!C4</f>
        <v>0</v>
      </c>
      <c r="FU99" s="313">
        <f>+มวนลำไย!C4</f>
        <v>1172863.17</v>
      </c>
      <c r="FV99" s="316"/>
      <c r="FW99" s="359"/>
      <c r="FX99" s="309"/>
      <c r="FY99" s="309"/>
    </row>
    <row r="100" spans="1:181" s="308" customFormat="1" ht="21.75" x14ac:dyDescent="0.5">
      <c r="A100" s="302"/>
      <c r="B100" s="302"/>
      <c r="C100" s="302"/>
      <c r="D100" s="306"/>
      <c r="E100" s="307"/>
      <c r="F100" s="306"/>
      <c r="G100" s="306"/>
      <c r="H100" s="306"/>
      <c r="I100" s="306"/>
      <c r="K100" s="313">
        <f>K99-$V$3</f>
        <v>0</v>
      </c>
      <c r="L100" s="313">
        <f t="shared" ref="L100:AI100" si="234">L99-$V$3</f>
        <v>0</v>
      </c>
      <c r="M100" s="313">
        <f t="shared" si="234"/>
        <v>0</v>
      </c>
      <c r="N100" s="313">
        <f t="shared" si="234"/>
        <v>-43207840.239999995</v>
      </c>
      <c r="O100" s="313">
        <f>O99-$V$3</f>
        <v>0</v>
      </c>
      <c r="P100" s="313">
        <f t="shared" si="234"/>
        <v>-43207840.239999995</v>
      </c>
      <c r="Q100" s="313">
        <f>Q99-$V$3</f>
        <v>0</v>
      </c>
      <c r="R100" s="313">
        <f t="shared" si="234"/>
        <v>-43207840.239999995</v>
      </c>
      <c r="S100" s="313">
        <f t="shared" si="234"/>
        <v>0</v>
      </c>
      <c r="T100" s="313">
        <f t="shared" si="234"/>
        <v>-43207840.239999995</v>
      </c>
      <c r="U100" s="313">
        <f t="shared" si="234"/>
        <v>-43207840.239999995</v>
      </c>
      <c r="V100" s="313">
        <f t="shared" si="234"/>
        <v>-43207840.239999995</v>
      </c>
      <c r="W100" s="313">
        <f t="shared" si="234"/>
        <v>-43207840.239999995</v>
      </c>
      <c r="X100" s="313">
        <f t="shared" si="234"/>
        <v>-43207840.239999995</v>
      </c>
      <c r="Y100" s="313">
        <f t="shared" si="234"/>
        <v>-43207840.239999995</v>
      </c>
      <c r="Z100" s="313">
        <f t="shared" si="234"/>
        <v>-43207840.239999995</v>
      </c>
      <c r="AA100" s="313">
        <f t="shared" si="234"/>
        <v>-43207840.239999995</v>
      </c>
      <c r="AB100" s="313">
        <f t="shared" si="234"/>
        <v>-43207840.239999995</v>
      </c>
      <c r="AC100" s="313">
        <f t="shared" si="234"/>
        <v>-43207840.239999995</v>
      </c>
      <c r="AD100" s="313">
        <f t="shared" si="234"/>
        <v>-43207840.239999995</v>
      </c>
      <c r="AE100" s="313">
        <f t="shared" si="234"/>
        <v>0</v>
      </c>
      <c r="AF100" s="313">
        <f t="shared" si="234"/>
        <v>-43207840.239999995</v>
      </c>
      <c r="AG100" s="313">
        <f t="shared" si="234"/>
        <v>-43207840.239999995</v>
      </c>
      <c r="AH100" s="313">
        <f t="shared" si="234"/>
        <v>0</v>
      </c>
      <c r="AI100" s="313">
        <f t="shared" si="234"/>
        <v>-43207840.239999995</v>
      </c>
      <c r="AJ100" s="313">
        <f>AJ99-$V$3</f>
        <v>-43207840.239999995</v>
      </c>
      <c r="AK100" s="311"/>
      <c r="AL100" s="342">
        <f>+AL99-$AO$3</f>
        <v>0</v>
      </c>
      <c r="AM100" s="342">
        <f t="shared" ref="AM100:AR100" si="235">+AM99-$AO$3</f>
        <v>0</v>
      </c>
      <c r="AN100" s="342">
        <f t="shared" si="235"/>
        <v>0</v>
      </c>
      <c r="AO100" s="342">
        <f t="shared" si="235"/>
        <v>0</v>
      </c>
      <c r="AP100" s="342">
        <f t="shared" si="235"/>
        <v>0</v>
      </c>
      <c r="AQ100" s="342">
        <f t="shared" si="235"/>
        <v>-1112339.8700000001</v>
      </c>
      <c r="AR100" s="342">
        <f t="shared" si="235"/>
        <v>-1112339.8700000001</v>
      </c>
      <c r="AS100" s="311"/>
      <c r="AT100" s="313">
        <f t="shared" ref="AT100:BC100" si="236">+AT99-$AW$3</f>
        <v>0</v>
      </c>
      <c r="AU100" s="313">
        <f t="shared" si="236"/>
        <v>0</v>
      </c>
      <c r="AV100" s="313">
        <f t="shared" si="236"/>
        <v>0</v>
      </c>
      <c r="AW100" s="313">
        <f t="shared" si="236"/>
        <v>0</v>
      </c>
      <c r="AX100" s="313">
        <f t="shared" si="236"/>
        <v>0</v>
      </c>
      <c r="AY100" s="313">
        <f>+AY99-$AW$3</f>
        <v>0</v>
      </c>
      <c r="AZ100" s="313">
        <f t="shared" ref="AZ100:BA100" si="237">+AZ99-$AW$3</f>
        <v>-5312294.0500000007</v>
      </c>
      <c r="BA100" s="313">
        <f t="shared" si="237"/>
        <v>0</v>
      </c>
      <c r="BB100" s="313">
        <f>+BB99-$AW$3</f>
        <v>0</v>
      </c>
      <c r="BC100" s="313">
        <f t="shared" si="236"/>
        <v>0</v>
      </c>
      <c r="BD100" s="311"/>
      <c r="BE100" s="313">
        <f t="shared" ref="BE100:BJ100" si="238">+BE99-$BH$3</f>
        <v>0</v>
      </c>
      <c r="BF100" s="313">
        <f t="shared" si="238"/>
        <v>0</v>
      </c>
      <c r="BG100" s="313">
        <f t="shared" si="238"/>
        <v>0</v>
      </c>
      <c r="BH100" s="313">
        <f t="shared" si="238"/>
        <v>0</v>
      </c>
      <c r="BI100" s="313">
        <f t="shared" si="238"/>
        <v>0</v>
      </c>
      <c r="BJ100" s="313">
        <f t="shared" si="238"/>
        <v>0</v>
      </c>
      <c r="BK100" s="311"/>
      <c r="BL100" s="313">
        <f t="shared" ref="BL100:BR100" si="239">+BL99-$BO$3</f>
        <v>-100611.73999999999</v>
      </c>
      <c r="BM100" s="313">
        <f>+BM99-$BO$3</f>
        <v>0</v>
      </c>
      <c r="BN100" s="313">
        <f t="shared" ref="BN100:BP100" si="240">+BS99-$BO$3</f>
        <v>-100611.73999999999</v>
      </c>
      <c r="BO100" s="313">
        <f t="shared" si="240"/>
        <v>8580998.0000000019</v>
      </c>
      <c r="BP100" s="313">
        <f t="shared" si="240"/>
        <v>8580998.0000000019</v>
      </c>
      <c r="BQ100" s="313">
        <f>+BQ99-$BO$3</f>
        <v>-100611.73999999999</v>
      </c>
      <c r="BR100" s="313">
        <f t="shared" si="239"/>
        <v>-100611.73999999999</v>
      </c>
      <c r="BS100" s="311"/>
      <c r="BT100" s="313">
        <f>+BT99-$BW$3</f>
        <v>0</v>
      </c>
      <c r="BU100" s="313">
        <f t="shared" ref="BU100:CE100" si="241">+BU99-$BW$3</f>
        <v>0</v>
      </c>
      <c r="BV100" s="313">
        <f t="shared" si="241"/>
        <v>0</v>
      </c>
      <c r="BW100" s="313">
        <f t="shared" si="241"/>
        <v>-8681609.7400000021</v>
      </c>
      <c r="BX100" s="313">
        <f t="shared" si="241"/>
        <v>-8681609.7400000021</v>
      </c>
      <c r="BY100" s="313">
        <f t="shared" si="241"/>
        <v>-8681609.7400000021</v>
      </c>
      <c r="BZ100" s="313">
        <f t="shared" si="241"/>
        <v>-8681609.7400000021</v>
      </c>
      <c r="CA100" s="313">
        <f t="shared" si="241"/>
        <v>-8681609.7400000021</v>
      </c>
      <c r="CB100" s="313">
        <f t="shared" si="241"/>
        <v>0</v>
      </c>
      <c r="CC100" s="313"/>
      <c r="CD100" s="313">
        <f>+CD99-$BW$3</f>
        <v>0</v>
      </c>
      <c r="CE100" s="313">
        <f t="shared" si="241"/>
        <v>0</v>
      </c>
      <c r="CF100" s="311"/>
      <c r="CG100" s="313">
        <f t="shared" ref="CG100:CU100" si="242">+CG99-$CJ$3</f>
        <v>0</v>
      </c>
      <c r="CH100" s="313">
        <f t="shared" si="242"/>
        <v>0</v>
      </c>
      <c r="CI100" s="313">
        <f t="shared" si="242"/>
        <v>-4872748.7200000007</v>
      </c>
      <c r="CJ100" s="313">
        <f t="shared" si="242"/>
        <v>-4872748.7200000007</v>
      </c>
      <c r="CK100" s="313">
        <f t="shared" si="242"/>
        <v>-4872748.7200000007</v>
      </c>
      <c r="CL100" s="313">
        <f t="shared" si="242"/>
        <v>-4872748.7200000007</v>
      </c>
      <c r="CM100" s="313">
        <f t="shared" si="242"/>
        <v>-4872748.7200000007</v>
      </c>
      <c r="CN100" s="313">
        <f t="shared" si="242"/>
        <v>-4872748.7200000007</v>
      </c>
      <c r="CO100" s="313">
        <f t="shared" si="242"/>
        <v>-4872748.7200000007</v>
      </c>
      <c r="CP100" s="313">
        <f t="shared" si="242"/>
        <v>-4872748.7200000007</v>
      </c>
      <c r="CQ100" s="313">
        <f t="shared" si="242"/>
        <v>-4872748.7200000007</v>
      </c>
      <c r="CR100" s="313">
        <f t="shared" si="242"/>
        <v>-4872748.7200000007</v>
      </c>
      <c r="CS100" s="313">
        <f t="shared" si="242"/>
        <v>0</v>
      </c>
      <c r="CT100" s="313">
        <f t="shared" si="242"/>
        <v>0</v>
      </c>
      <c r="CU100" s="313">
        <f t="shared" si="242"/>
        <v>-4872748.7200000007</v>
      </c>
      <c r="CV100" s="313"/>
      <c r="CW100" s="313">
        <f>+CW99-$CJ$3</f>
        <v>-4872748.7200000007</v>
      </c>
      <c r="CX100" s="313">
        <f>+CX99-$CZ$3</f>
        <v>0</v>
      </c>
      <c r="CY100" s="313">
        <f>+CY99-$CZ$3</f>
        <v>-1677416.1500000001</v>
      </c>
      <c r="CZ100" s="313">
        <f t="shared" ref="CZ100:DE100" si="243">+CZ99-$CJ$3</f>
        <v>-4872748.7200000007</v>
      </c>
      <c r="DA100" s="313">
        <f t="shared" si="243"/>
        <v>-4872748.7200000007</v>
      </c>
      <c r="DB100" s="313">
        <f t="shared" si="243"/>
        <v>-4872748.7200000007</v>
      </c>
      <c r="DC100" s="313">
        <f t="shared" si="243"/>
        <v>-4872748.7200000007</v>
      </c>
      <c r="DD100" s="313">
        <f t="shared" si="243"/>
        <v>-4872748.7200000007</v>
      </c>
      <c r="DE100" s="313">
        <f t="shared" si="243"/>
        <v>-4872748.7200000007</v>
      </c>
      <c r="DF100" s="311"/>
      <c r="DG100" s="313">
        <f>+DG99-$DJ$3</f>
        <v>0</v>
      </c>
      <c r="DH100" s="313">
        <f>+DH99-$DJ$3</f>
        <v>-506640.83999999997</v>
      </c>
      <c r="DI100" s="313">
        <f>+DI99-$DJ$3</f>
        <v>-506640.83999999997</v>
      </c>
      <c r="DJ100" s="313">
        <f>+DJ99-$DJ$3</f>
        <v>-506640.83999999997</v>
      </c>
      <c r="DK100" s="313">
        <f>+DK99-$DJ$3</f>
        <v>-506640.83999999997</v>
      </c>
      <c r="DL100" s="311"/>
      <c r="DM100" s="333"/>
      <c r="DN100" s="333"/>
      <c r="DO100" s="333"/>
      <c r="DP100" s="333"/>
      <c r="DQ100" s="333"/>
      <c r="DR100" s="333"/>
      <c r="DS100" s="313">
        <f t="shared" ref="DS100:EP100" si="244">+DS99-$DV$3</f>
        <v>-1332575.0000000002</v>
      </c>
      <c r="DT100" s="313">
        <f t="shared" si="244"/>
        <v>-1332575.0000000002</v>
      </c>
      <c r="DU100" s="313">
        <f t="shared" si="244"/>
        <v>0</v>
      </c>
      <c r="DV100" s="313">
        <f t="shared" si="244"/>
        <v>0</v>
      </c>
      <c r="DW100" s="313">
        <f t="shared" si="244"/>
        <v>0</v>
      </c>
      <c r="DX100" s="313">
        <f t="shared" si="244"/>
        <v>0</v>
      </c>
      <c r="DY100" s="313">
        <f t="shared" si="244"/>
        <v>0</v>
      </c>
      <c r="DZ100" s="313">
        <f t="shared" si="244"/>
        <v>0</v>
      </c>
      <c r="EA100" s="313">
        <f t="shared" si="244"/>
        <v>0</v>
      </c>
      <c r="EB100" s="313">
        <f t="shared" si="244"/>
        <v>-1332575.0000000002</v>
      </c>
      <c r="EC100" s="313">
        <f t="shared" si="244"/>
        <v>0</v>
      </c>
      <c r="ED100" s="313">
        <f t="shared" si="244"/>
        <v>0</v>
      </c>
      <c r="EE100" s="313">
        <f t="shared" si="244"/>
        <v>-1332575.0000000002</v>
      </c>
      <c r="EF100" s="313">
        <f>+EF99-$DV$3</f>
        <v>0</v>
      </c>
      <c r="EG100" s="313">
        <f t="shared" si="244"/>
        <v>0</v>
      </c>
      <c r="EH100" s="313">
        <f t="shared" si="244"/>
        <v>0</v>
      </c>
      <c r="EI100" s="313">
        <f t="shared" si="244"/>
        <v>-1332575.0000000002</v>
      </c>
      <c r="EJ100" s="313">
        <f t="shared" si="244"/>
        <v>0</v>
      </c>
      <c r="EK100" s="313">
        <f t="shared" si="244"/>
        <v>0</v>
      </c>
      <c r="EL100" s="313">
        <f t="shared" si="244"/>
        <v>-1332575.0000000002</v>
      </c>
      <c r="EM100" s="313">
        <f t="shared" si="244"/>
        <v>0</v>
      </c>
      <c r="EN100" s="313">
        <f t="shared" si="244"/>
        <v>0</v>
      </c>
      <c r="EO100" s="313">
        <f t="shared" si="244"/>
        <v>0</v>
      </c>
      <c r="EP100" s="313">
        <f t="shared" si="244"/>
        <v>0</v>
      </c>
      <c r="EQ100" s="311"/>
      <c r="ER100" s="313">
        <f t="shared" ref="ER100:EZ100" si="245">+ER99-$EU$3</f>
        <v>-131188.57</v>
      </c>
      <c r="ES100" s="313">
        <f t="shared" si="245"/>
        <v>-131188.57</v>
      </c>
      <c r="ET100" s="315">
        <f t="shared" si="245"/>
        <v>0</v>
      </c>
      <c r="EU100" s="313">
        <f t="shared" si="245"/>
        <v>0</v>
      </c>
      <c r="EV100" s="313">
        <f t="shared" si="245"/>
        <v>0</v>
      </c>
      <c r="EW100" s="313">
        <f t="shared" si="245"/>
        <v>-131188.57</v>
      </c>
      <c r="EX100" s="313">
        <f t="shared" si="245"/>
        <v>-131188.57</v>
      </c>
      <c r="EY100" s="313">
        <f t="shared" si="245"/>
        <v>-131188.57</v>
      </c>
      <c r="EZ100" s="313">
        <f t="shared" si="245"/>
        <v>0</v>
      </c>
      <c r="FA100" s="311"/>
      <c r="FB100" s="313">
        <f t="shared" ref="FB100:FJ100" si="246">+FB99-$FE$3</f>
        <v>0</v>
      </c>
      <c r="FC100" s="313">
        <f t="shared" si="246"/>
        <v>0</v>
      </c>
      <c r="FD100" s="313">
        <f t="shared" si="246"/>
        <v>0</v>
      </c>
      <c r="FE100" s="313">
        <f t="shared" si="246"/>
        <v>-295988.79000000015</v>
      </c>
      <c r="FF100" s="313">
        <f t="shared" si="246"/>
        <v>-295988.79000000015</v>
      </c>
      <c r="FG100" s="313">
        <f t="shared" si="246"/>
        <v>0</v>
      </c>
      <c r="FH100" s="313">
        <f t="shared" si="246"/>
        <v>-295988.79000000015</v>
      </c>
      <c r="FI100" s="313">
        <f t="shared" si="246"/>
        <v>-295988.79000000015</v>
      </c>
      <c r="FJ100" s="313">
        <f t="shared" si="246"/>
        <v>0</v>
      </c>
      <c r="FK100" s="311"/>
      <c r="FL100" s="313">
        <f t="shared" ref="FL100:FU100" si="247">+FL99-$FO$3</f>
        <v>0</v>
      </c>
      <c r="FM100" s="313">
        <f t="shared" si="247"/>
        <v>0</v>
      </c>
      <c r="FN100" s="313">
        <f t="shared" si="247"/>
        <v>0</v>
      </c>
      <c r="FO100" s="313">
        <f t="shared" si="247"/>
        <v>0</v>
      </c>
      <c r="FP100" s="313">
        <f t="shared" si="247"/>
        <v>0</v>
      </c>
      <c r="FQ100" s="313">
        <f t="shared" si="247"/>
        <v>0</v>
      </c>
      <c r="FR100" s="313">
        <f t="shared" si="247"/>
        <v>-1172863.17</v>
      </c>
      <c r="FS100" s="313">
        <f t="shared" si="247"/>
        <v>-1172863.17</v>
      </c>
      <c r="FT100" s="313">
        <f t="shared" si="247"/>
        <v>-1172863.17</v>
      </c>
      <c r="FU100" s="313">
        <f t="shared" si="247"/>
        <v>0</v>
      </c>
      <c r="FV100" s="333"/>
      <c r="FW100" s="355"/>
      <c r="FX100" s="309"/>
      <c r="FY100" s="309"/>
    </row>
    <row r="101" spans="1:181" s="308" customFormat="1" ht="21.75" x14ac:dyDescent="0.5">
      <c r="A101" s="302"/>
      <c r="B101" s="302"/>
      <c r="C101" s="302"/>
      <c r="D101" s="306"/>
      <c r="E101" s="307" t="s">
        <v>298</v>
      </c>
      <c r="F101" s="306"/>
      <c r="G101" s="306"/>
      <c r="H101" s="306"/>
      <c r="I101" s="306"/>
      <c r="K101" s="318">
        <f>หนอนห่อใบข้าว!K4</f>
        <v>4</v>
      </c>
      <c r="L101" s="318">
        <f>เพลี้ยกระโดดหลังขาว!K4</f>
        <v>6</v>
      </c>
      <c r="M101" s="318">
        <f>โรคไหม้ข้าว!K4</f>
        <v>15</v>
      </c>
      <c r="N101" s="318">
        <f>+แมลงหวี่ขาว!K4</f>
        <v>0</v>
      </c>
      <c r="O101" s="318">
        <f>เพลี้ยกระโดดสีน้ำตาล!K4</f>
        <v>11</v>
      </c>
      <c r="P101" s="318">
        <f>+แมลงสิง!K4</f>
        <v>0</v>
      </c>
      <c r="Q101" s="318">
        <f>+เพลี้ยไฟ!K4</f>
        <v>5</v>
      </c>
      <c r="R101" s="318">
        <f>+แมลงดำหนาม1!K4</f>
        <v>0</v>
      </c>
      <c r="S101" s="318">
        <f>+โรคขอบใบแห้ง!K4</f>
        <v>6</v>
      </c>
      <c r="T101" s="318">
        <f>+โรคกาบใบแห้ง!K4</f>
        <v>0</v>
      </c>
      <c r="U101" s="318">
        <f>+โรคใบจุดสีน้ำตาล!K4</f>
        <v>0</v>
      </c>
      <c r="V101" s="318">
        <f>+หนอนกระทู้กล้า!K4</f>
        <v>0</v>
      </c>
      <c r="W101" s="318">
        <f>+โรคใบขีดโปร่งแสง!K4</f>
        <v>0</v>
      </c>
      <c r="X101" s="318">
        <f>+โรคใบขีดสีน้ำตาล!K4</f>
        <v>0</v>
      </c>
      <c r="Y101" s="318">
        <f>+หนอนกัดใบข้าว!K4</f>
        <v>0</v>
      </c>
      <c r="Z101" s="318">
        <f>+แมลงหล่า!K4</f>
        <v>0</v>
      </c>
      <c r="AA101" s="318">
        <f>+แมลงบั่ว!K4</f>
        <v>0</v>
      </c>
      <c r="AB101" s="318">
        <f>+โรคเมล็ดด่าง!K4</f>
        <v>0</v>
      </c>
      <c r="AC101" s="318">
        <f>+ด้วงดำ!K4</f>
        <v>0</v>
      </c>
      <c r="AD101" s="318">
        <f>+ตั๊กแตนหนวดสั้น!K4</f>
        <v>0</v>
      </c>
      <c r="AE101" s="318">
        <f>+หนอนกอข้าว!K4</f>
        <v>5</v>
      </c>
      <c r="AF101" s="318">
        <f>+หนอนกระทู้ข้าว!K4</f>
        <v>0</v>
      </c>
      <c r="AG101" s="318">
        <f>+โรคกาบใบเน่า!K4</f>
        <v>0</v>
      </c>
      <c r="AH101" s="318">
        <f>+เพลี้ยจั๊กจั่นสีเขียว!K4</f>
        <v>4</v>
      </c>
      <c r="AI101" s="318">
        <f>+หอยเชอรี่!K4</f>
        <v>0</v>
      </c>
      <c r="AJ101" s="318">
        <f>+โรคใบสีส้ม!K4</f>
        <v>0</v>
      </c>
      <c r="AK101" s="318"/>
      <c r="AL101" s="340">
        <f>+หนอนหัวดำ!P5</f>
        <v>42</v>
      </c>
      <c r="AM101" s="340">
        <f>+แมลงดำหนาม!P5</f>
        <v>26</v>
      </c>
      <c r="AN101" s="340">
        <f>+'ด้วงแรด มะพร้าว'!L5</f>
        <v>27</v>
      </c>
      <c r="AO101" s="318">
        <f>+ด้วงงวง!L5</f>
        <v>18</v>
      </c>
      <c r="AP101" s="318">
        <f>+ไรสี่ขามะพร้าว!L5</f>
        <v>15</v>
      </c>
      <c r="AQ101" s="318">
        <f>+หนอนพาราซา!M5</f>
        <v>0</v>
      </c>
      <c r="AR101" s="318">
        <f>+หนอนกินใบมะพร้าว!M5</f>
        <v>0</v>
      </c>
      <c r="AS101" s="318"/>
      <c r="AT101" s="318">
        <f>+'ด้วงแรด ปาล์ม'!I4</f>
        <v>14</v>
      </c>
      <c r="AU101" s="318">
        <f>+หนอนปลอกเล็ก!I4</f>
        <v>6</v>
      </c>
      <c r="AV101" s="318">
        <f>+ด้วงกุหลาบ!I4</f>
        <v>11</v>
      </c>
      <c r="AW101" s="318">
        <f>+โรคทะลายเน่า!I4</f>
        <v>5</v>
      </c>
      <c r="AX101" s="318">
        <f>+โรคลำต้นเน่า!I4</f>
        <v>12</v>
      </c>
      <c r="AY101" s="340">
        <f>+'โรคใบจุด ปาล์ม'!I4</f>
        <v>6</v>
      </c>
      <c r="AZ101" s="340">
        <f>+โรคก้านทางใบเน่า!J4</f>
        <v>0</v>
      </c>
      <c r="BA101" s="340">
        <f>+หนอนหน้าแมว!I4</f>
        <v>4</v>
      </c>
      <c r="BB101" s="340">
        <f>+'หนอนหัวดำ ปาล์ม'!I4</f>
        <v>4</v>
      </c>
      <c r="BC101" s="318">
        <f>+'โรคใบจุดสาหร่าย ปาล์ม'!I4</f>
        <v>6</v>
      </c>
      <c r="BD101" s="318"/>
      <c r="BE101" s="318">
        <f>+โรครากขาว!I4</f>
        <v>6</v>
      </c>
      <c r="BF101" s="318">
        <f>+โรคใบร่วงยางพาราชนิดใหม่!I4</f>
        <v>22</v>
      </c>
      <c r="BG101" s="318">
        <f>+โรคใบร่วงยางพารา!I4</f>
        <v>12</v>
      </c>
      <c r="BH101" s="318">
        <f>+โรคราแป้งยางพารา!I4</f>
        <v>2</v>
      </c>
      <c r="BI101" s="318">
        <f>+โรคเส้นดำยางพารา!I4</f>
        <v>6</v>
      </c>
      <c r="BJ101" s="318">
        <f>+โรคหน้ายางแห้ง!I4</f>
        <v>7</v>
      </c>
      <c r="BK101" s="318"/>
      <c r="BL101" s="318">
        <f>+โรคราสนิม!J4</f>
        <v>0</v>
      </c>
      <c r="BM101" s="318">
        <f>+หนอนกาแฟสีแดง!J4</f>
        <v>1</v>
      </c>
      <c r="BN101" s="318">
        <f>+โรคผลเน่า!B5</f>
        <v>0</v>
      </c>
      <c r="BO101" s="318">
        <f>+หนอนเจาะกิ่งลำต้น!J4</f>
        <v>0</v>
      </c>
      <c r="BP101" s="318">
        <f>+มอดเจาะเมล็ดกาแฟ!J4</f>
        <v>0</v>
      </c>
      <c r="BQ101" s="318">
        <f>+'ด้วงหนวดยาว (กาแฟ)'!J4</f>
        <v>0</v>
      </c>
      <c r="BR101" s="318">
        <f>+มอดเจาะผลกาแฟ!J4</f>
        <v>0</v>
      </c>
      <c r="BS101" s="318"/>
      <c r="BT101" s="318">
        <f>+เพลี้ยแป้งมัน!L4</f>
        <v>7</v>
      </c>
      <c r="BU101" s="318">
        <f>+'โรคใบไหม้ (มัน)'!L4</f>
        <v>4</v>
      </c>
      <c r="BV101" s="318">
        <f>+ไรแดง!L4</f>
        <v>9</v>
      </c>
      <c r="BW101" s="318"/>
      <c r="BX101" s="318"/>
      <c r="BY101" s="318"/>
      <c r="BZ101" s="318"/>
      <c r="CA101" s="318"/>
      <c r="CB101" s="318">
        <f>+โรคโคนเน่าหัวเน่า!L4</f>
        <v>3</v>
      </c>
      <c r="CC101" s="318"/>
      <c r="CD101" s="318">
        <f>+โรคพุ่มแจ้!L4</f>
        <v>6</v>
      </c>
      <c r="CE101" s="340">
        <f>+โรคใบด่างมันสำปะหลัง!L4</f>
        <v>39</v>
      </c>
      <c r="CF101" s="318"/>
      <c r="CG101" s="318">
        <f>+หนอนกออ้อย!K4</f>
        <v>6</v>
      </c>
      <c r="CH101" s="318">
        <f>+'ด้วงหนวดยาว อ้อย'!K4</f>
        <v>2</v>
      </c>
      <c r="CI101" s="318"/>
      <c r="CJ101" s="318"/>
      <c r="CK101" s="318"/>
      <c r="CL101" s="318"/>
      <c r="CM101" s="318"/>
      <c r="CN101" s="318"/>
      <c r="CO101" s="318"/>
      <c r="CP101" s="318"/>
      <c r="CQ101" s="318"/>
      <c r="CR101" s="318"/>
      <c r="CS101" s="318">
        <f>+'โรคแส้ดำ อ้อย '!K4</f>
        <v>3</v>
      </c>
      <c r="CT101" s="318">
        <f>+'โรคใบขาว อ้อย'!K4</f>
        <v>7</v>
      </c>
      <c r="CU101" s="318"/>
      <c r="CV101" s="318"/>
      <c r="CW101" s="318"/>
      <c r="CX101" s="318">
        <f>+'หนอนกระทู้ข้าวโพดลายจุด (FAW)'!J4</f>
        <v>13</v>
      </c>
      <c r="CY101" s="318">
        <f>+โรคฝักเน่า!K4</f>
        <v>0</v>
      </c>
      <c r="CZ101" s="318"/>
      <c r="DA101" s="318"/>
      <c r="DB101" s="318"/>
      <c r="DC101" s="318"/>
      <c r="DD101" s="318"/>
      <c r="DE101" s="318"/>
      <c r="DF101" s="318"/>
      <c r="DG101" s="318">
        <f>+โรคเหี่ยว!I4</f>
        <v>3</v>
      </c>
      <c r="DH101" s="318"/>
      <c r="DI101" s="318"/>
      <c r="DJ101" s="318"/>
      <c r="DK101" s="318"/>
      <c r="DL101" s="318"/>
      <c r="DM101" s="341"/>
      <c r="DN101" s="341"/>
      <c r="DO101" s="341"/>
      <c r="DP101" s="341"/>
      <c r="DQ101" s="341"/>
      <c r="DR101" s="341"/>
      <c r="DS101" s="318"/>
      <c r="DT101" s="318"/>
      <c r="DU101" s="318">
        <f>+'เพลี้ยไฟ ทุเรียน'!I4</f>
        <v>6</v>
      </c>
      <c r="DV101" s="318">
        <f>+'เพลี้ยแป้ง ทุเรียน'!I4</f>
        <v>7</v>
      </c>
      <c r="DW101" s="318">
        <f>+เพลี้ยไก่แจ้ทุเรียน!I4</f>
        <v>11</v>
      </c>
      <c r="DX101" s="318">
        <f>+เพลี้ยหอยเกล็ด!I4</f>
        <v>9</v>
      </c>
      <c r="DY101" s="318">
        <f>+เพลี้ยจั๊กจั่นฝอย!I4</f>
        <v>11</v>
      </c>
      <c r="DZ101" s="318">
        <f>+หนอนเจาะเมล็ดทุเรียน!I4</f>
        <v>5</v>
      </c>
      <c r="EA101" s="318">
        <f>+ไรแดงทุเรียน!I4</f>
        <v>7</v>
      </c>
      <c r="EB101" s="318"/>
      <c r="EC101" s="340">
        <f>+โรครากเน่าโคนเน่า!I4</f>
        <v>17</v>
      </c>
      <c r="ED101" s="318">
        <f>+'โรคราดำ ทุเรียน'!I4</f>
        <v>4</v>
      </c>
      <c r="EE101" s="318"/>
      <c r="EF101" s="318">
        <f>+โรคผลเน่า!I5</f>
        <v>4</v>
      </c>
      <c r="EG101" s="318">
        <f>+โรคราสีชมพู!I4</f>
        <v>8</v>
      </c>
      <c r="EH101" s="318">
        <f>+โรคใบติดหรือใบไหม้!I4</f>
        <v>9</v>
      </c>
      <c r="EI101" s="318"/>
      <c r="EJ101" s="318">
        <f>+'โรคใบจุดสาหร่าย (durian)'!I4</f>
        <v>8</v>
      </c>
      <c r="EK101" s="318">
        <f>+มอดเจาะลำต้นทุเรียน!I4</f>
        <v>6</v>
      </c>
      <c r="EL101" s="318">
        <f>+ด้วงหนวดยาวเจาะลำต้นทุเรียน!I4</f>
        <v>0</v>
      </c>
      <c r="EM101" s="318">
        <f>+หนอนกินใบทุเรียน!I4</f>
        <v>4</v>
      </c>
      <c r="EN101" s="318">
        <f>+โรคกิ่งแห้งทุเรียน!I4</f>
        <v>7</v>
      </c>
      <c r="EO101" s="318">
        <f>+โรคแอนแทรกโนสทุเรียน!I4</f>
        <v>3</v>
      </c>
      <c r="EP101" s="318">
        <f>+หนอนเจาะผล!I4</f>
        <v>5</v>
      </c>
      <c r="EQ101" s="318"/>
      <c r="ER101" s="318"/>
      <c r="ES101" s="318">
        <f>+'เพลี้ยไฟ (เงาะ)'!I4</f>
        <v>0</v>
      </c>
      <c r="ET101" s="607">
        <f>+'เพลี้ยแป้ง (เงาะ)'!I4</f>
        <v>2</v>
      </c>
      <c r="EU101" s="318">
        <f>+หนอนคืบกินใบ!I4</f>
        <v>1</v>
      </c>
      <c r="EV101" s="318">
        <f>+'โรคราแป้ง (เงาะ)'!I4</f>
        <v>2</v>
      </c>
      <c r="EW101" s="318"/>
      <c r="EX101" s="318">
        <f>+'โรคขอบใบแห้ง (เงาะ)'!I4</f>
        <v>0</v>
      </c>
      <c r="EY101" s="318">
        <f>+หนอนกินช่อดอก!I4</f>
        <v>0</v>
      </c>
      <c r="EZ101" s="318">
        <f>+'โรคใบจุดสาหร่าย(เงาะ)'!I4</f>
        <v>2</v>
      </c>
      <c r="FA101" s="318"/>
      <c r="FB101" s="318">
        <f>+'เพลี้ยไฟ (mangosteen)'!I4</f>
        <v>6</v>
      </c>
      <c r="FC101" s="318">
        <f>+หนอนชอนใบ!I4</f>
        <v>4</v>
      </c>
      <c r="FD101" s="318">
        <f>+หนอนกินใบ!I4</f>
        <v>6</v>
      </c>
      <c r="FE101" s="318">
        <f>+'ไรแดง(มังคุด)'!I4</f>
        <v>0</v>
      </c>
      <c r="FF101" s="318">
        <f>+โรคแอนแทรคโนส!I4</f>
        <v>0</v>
      </c>
      <c r="FG101" s="318">
        <f>+'โรคใบจุดสาหร่าย (mangosteen)'!I4</f>
        <v>4</v>
      </c>
      <c r="FH101" s="318">
        <f>+โรคใบแห้งและขอบใบแห้ง!I4</f>
        <v>0</v>
      </c>
      <c r="FI101" s="318">
        <f>+เพลี้ยแป้ง!I4</f>
        <v>0</v>
      </c>
      <c r="FJ101" s="318">
        <f>+'โรคใบจุด (mangosteen)'!I4</f>
        <v>3</v>
      </c>
      <c r="FK101" s="318"/>
      <c r="FL101" s="318">
        <f>+โรคพุ่มไม้กวาด!I4</f>
        <v>2</v>
      </c>
      <c r="FM101" s="318">
        <f>+'เพลี้ยแป้ง (ลำไย)'!I4</f>
        <v>3</v>
      </c>
      <c r="FN101" s="318">
        <f>+'โรคราดำ (ลำไย)'!I4</f>
        <v>4</v>
      </c>
      <c r="FO101" s="318">
        <f>+'หนอนคืบกินใบ (ลำไย)'!I4</f>
        <v>1</v>
      </c>
      <c r="FP101" s="318">
        <f>+ไรกำมะหยี่!I4</f>
        <v>2</v>
      </c>
      <c r="FQ101" s="318">
        <f>+หนอนม้วนใบ!I4</f>
        <v>2</v>
      </c>
      <c r="FR101" s="318">
        <f>+หนอนเจาะกิ่งและลำต้น!I4</f>
        <v>0</v>
      </c>
      <c r="FS101" s="318">
        <f>+เพลี้ยไฟลำไย!I4</f>
        <v>0</v>
      </c>
      <c r="FT101" s="318">
        <f>+หนอนกินดอกลำไย!I4</f>
        <v>0</v>
      </c>
      <c r="FU101" s="318">
        <f>+มวนลำไย!I4</f>
        <v>2</v>
      </c>
      <c r="FV101" s="341"/>
      <c r="FW101" s="360"/>
      <c r="FX101" s="309"/>
      <c r="FY101" s="309"/>
    </row>
    <row r="102" spans="1:181" s="308" customFormat="1" ht="21.75" x14ac:dyDescent="0.5">
      <c r="A102" s="302"/>
      <c r="B102" s="302"/>
      <c r="C102" s="302"/>
      <c r="D102" s="306"/>
      <c r="E102" s="307"/>
      <c r="F102" s="306"/>
      <c r="G102" s="306"/>
      <c r="H102" s="306"/>
      <c r="I102" s="306"/>
      <c r="K102" s="309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  <c r="AG102" s="312"/>
      <c r="AH102" s="312"/>
      <c r="AI102" s="312"/>
      <c r="AJ102" s="312"/>
      <c r="AK102" s="309"/>
      <c r="AL102" s="310"/>
      <c r="AM102" s="310"/>
      <c r="AN102" s="310"/>
      <c r="AO102" s="309"/>
      <c r="AP102" s="309"/>
      <c r="AQ102" s="309"/>
      <c r="AR102" s="309"/>
      <c r="AS102" s="309"/>
      <c r="AT102" s="309"/>
      <c r="AU102" s="309"/>
      <c r="AV102" s="309"/>
      <c r="AW102" s="309"/>
      <c r="AX102" s="309"/>
      <c r="AY102" s="310"/>
      <c r="AZ102" s="310"/>
      <c r="BA102" s="310"/>
      <c r="BB102" s="310"/>
      <c r="BC102" s="309"/>
      <c r="BD102" s="309"/>
      <c r="BE102" s="309"/>
      <c r="BF102" s="309"/>
      <c r="BG102" s="309"/>
      <c r="BH102" s="309"/>
      <c r="BI102" s="309"/>
      <c r="BJ102" s="309"/>
      <c r="BK102" s="309"/>
      <c r="BL102" s="309"/>
      <c r="BM102" s="309"/>
      <c r="BN102" s="309"/>
      <c r="BO102" s="309"/>
      <c r="BP102" s="309"/>
      <c r="BQ102" s="309"/>
      <c r="BR102" s="309"/>
      <c r="BS102" s="309"/>
      <c r="BT102" s="309"/>
      <c r="BU102" s="309"/>
      <c r="BV102" s="309"/>
      <c r="BW102" s="309"/>
      <c r="BX102" s="309"/>
      <c r="BY102" s="309"/>
      <c r="BZ102" s="309"/>
      <c r="CA102" s="309"/>
      <c r="CB102" s="309"/>
      <c r="CC102" s="309"/>
      <c r="CD102" s="309"/>
      <c r="CE102" s="310"/>
      <c r="CF102" s="309"/>
      <c r="CG102" s="309"/>
      <c r="CH102" s="309"/>
      <c r="CI102" s="309"/>
      <c r="CJ102" s="309"/>
      <c r="CK102" s="309"/>
      <c r="CL102" s="309"/>
      <c r="CM102" s="309"/>
      <c r="CN102" s="309"/>
      <c r="CO102" s="309"/>
      <c r="CP102" s="309"/>
      <c r="CQ102" s="309"/>
      <c r="CR102" s="309"/>
      <c r="CS102" s="309"/>
      <c r="CT102" s="309"/>
      <c r="CU102" s="309"/>
      <c r="CV102" s="311"/>
      <c r="CW102" s="309"/>
      <c r="CX102" s="309"/>
      <c r="CY102" s="309"/>
      <c r="CZ102" s="309"/>
      <c r="DA102" s="309"/>
      <c r="DB102" s="309"/>
      <c r="DC102" s="309"/>
      <c r="DD102" s="309"/>
      <c r="DE102" s="309"/>
      <c r="DF102" s="311"/>
      <c r="DG102" s="309"/>
      <c r="DH102" s="309"/>
      <c r="DI102" s="309"/>
      <c r="DJ102" s="309"/>
      <c r="DK102" s="309"/>
      <c r="DL102" s="309"/>
      <c r="DM102" s="306"/>
      <c r="DN102" s="306"/>
      <c r="DO102" s="306"/>
      <c r="DP102" s="306"/>
      <c r="DQ102" s="306"/>
      <c r="DR102" s="306"/>
      <c r="DS102" s="309"/>
      <c r="DT102" s="309"/>
      <c r="DU102" s="309"/>
      <c r="DV102" s="309"/>
      <c r="DW102" s="309"/>
      <c r="DX102" s="309"/>
      <c r="DY102" s="309"/>
      <c r="DZ102" s="309"/>
      <c r="EA102" s="309"/>
      <c r="EB102" s="309"/>
      <c r="EC102" s="310"/>
      <c r="ED102" s="309"/>
      <c r="EE102" s="309"/>
      <c r="EF102" s="309"/>
      <c r="EG102" s="309"/>
      <c r="EH102" s="309"/>
      <c r="EI102" s="309"/>
      <c r="EJ102" s="309"/>
      <c r="EK102" s="309"/>
      <c r="EL102" s="309"/>
      <c r="EM102" s="309"/>
      <c r="EN102" s="309"/>
      <c r="EO102" s="309"/>
      <c r="EP102" s="309"/>
      <c r="EQ102" s="311"/>
      <c r="ER102" s="309"/>
      <c r="ES102" s="309"/>
      <c r="ET102" s="608"/>
      <c r="EU102" s="309"/>
      <c r="EV102" s="309"/>
      <c r="EW102" s="309"/>
      <c r="EX102" s="309"/>
      <c r="EY102" s="309"/>
      <c r="EZ102" s="309"/>
      <c r="FA102" s="309"/>
      <c r="FB102" s="309"/>
      <c r="FC102" s="309"/>
      <c r="FD102" s="309"/>
      <c r="FE102" s="309"/>
      <c r="FF102" s="309"/>
      <c r="FG102" s="309"/>
      <c r="FH102" s="309"/>
      <c r="FI102" s="309"/>
      <c r="FJ102" s="309"/>
      <c r="FK102" s="309"/>
      <c r="FL102" s="309"/>
      <c r="FM102" s="309"/>
      <c r="FN102" s="309"/>
      <c r="FO102" s="309"/>
      <c r="FP102" s="309"/>
      <c r="FQ102" s="309"/>
      <c r="FR102" s="309"/>
      <c r="FS102" s="309"/>
      <c r="FT102" s="309"/>
      <c r="FU102" s="309"/>
      <c r="FV102" s="306"/>
      <c r="FW102" s="361"/>
      <c r="FX102" s="309"/>
      <c r="FY102" s="309"/>
    </row>
    <row r="103" spans="1:181" s="78" customFormat="1" ht="21.75" x14ac:dyDescent="0.5">
      <c r="A103" s="302"/>
      <c r="B103" s="302"/>
      <c r="C103" s="302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6"/>
      <c r="AC103" s="80"/>
      <c r="AD103" s="80"/>
      <c r="AE103" s="80"/>
      <c r="AF103" s="80"/>
      <c r="AG103" s="80"/>
      <c r="AH103" s="80"/>
      <c r="AI103" s="80"/>
      <c r="AJ103" s="80"/>
      <c r="AK103" s="121"/>
      <c r="AL103" s="113"/>
      <c r="AM103" s="113"/>
      <c r="AN103" s="113"/>
      <c r="AO103" s="80"/>
      <c r="AP103" s="80"/>
      <c r="AQ103" s="80"/>
      <c r="AR103" s="80"/>
      <c r="AS103" s="121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1"/>
      <c r="BE103" s="80"/>
      <c r="BF103" s="80"/>
      <c r="BG103" s="80"/>
      <c r="BH103" s="80"/>
      <c r="BI103" s="80"/>
      <c r="BJ103" s="80"/>
      <c r="BK103" s="121"/>
      <c r="BL103" s="80"/>
      <c r="BM103" s="80"/>
      <c r="BN103" s="80"/>
      <c r="BO103" s="80"/>
      <c r="BP103" s="80"/>
      <c r="BQ103" s="80"/>
      <c r="BR103" s="80"/>
      <c r="BS103" s="121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1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7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7"/>
      <c r="DG103" s="80"/>
      <c r="DH103" s="80"/>
      <c r="DI103" s="80"/>
      <c r="DJ103" s="80"/>
      <c r="DK103" s="80"/>
      <c r="DL103" s="121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7"/>
      <c r="ER103" s="80"/>
      <c r="ES103" s="80"/>
      <c r="ET103" s="126"/>
      <c r="EU103" s="80"/>
      <c r="EV103" s="80"/>
      <c r="EW103" s="80"/>
      <c r="EX103" s="80"/>
      <c r="EY103" s="80"/>
      <c r="EZ103" s="80"/>
      <c r="FA103" s="121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1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8"/>
      <c r="FW103" s="354"/>
      <c r="FX103" s="80"/>
      <c r="FY103" s="80"/>
    </row>
    <row r="104" spans="1:181" s="78" customFormat="1" ht="21.75" x14ac:dyDescent="0.5">
      <c r="A104" s="302"/>
      <c r="B104" s="302"/>
      <c r="C104" s="302"/>
      <c r="D104" s="77"/>
      <c r="E104" s="82"/>
      <c r="F104" s="77"/>
      <c r="G104" s="77"/>
      <c r="H104" s="77"/>
      <c r="I104" s="77"/>
      <c r="K104" s="80"/>
      <c r="L104" s="80"/>
      <c r="M104" s="120"/>
      <c r="N104" s="12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0"/>
      <c r="AA104" s="80"/>
      <c r="AB104" s="126"/>
      <c r="AC104" s="80"/>
      <c r="AD104" s="80"/>
      <c r="AE104" s="80"/>
      <c r="AF104" s="80"/>
      <c r="AG104" s="80"/>
      <c r="AH104" s="80"/>
      <c r="AI104" s="80"/>
      <c r="AJ104" s="80"/>
      <c r="AK104" s="121"/>
      <c r="AL104" s="113"/>
      <c r="AM104" s="113"/>
      <c r="AN104" s="113"/>
      <c r="AO104" s="80"/>
      <c r="AP104" s="80"/>
      <c r="AQ104" s="80"/>
      <c r="AR104" s="80"/>
      <c r="AS104" s="121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1"/>
      <c r="BE104" s="80"/>
      <c r="BF104" s="80"/>
      <c r="BG104" s="80"/>
      <c r="BH104" s="80"/>
      <c r="BI104" s="80"/>
      <c r="BJ104" s="80"/>
      <c r="BK104" s="121"/>
      <c r="BL104" s="80"/>
      <c r="BM104" s="80"/>
      <c r="BN104" s="80"/>
      <c r="BO104" s="80"/>
      <c r="BP104" s="80"/>
      <c r="BQ104" s="80"/>
      <c r="BR104" s="80"/>
      <c r="BS104" s="121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1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7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7"/>
      <c r="DG104" s="80"/>
      <c r="DH104" s="80"/>
      <c r="DI104" s="80"/>
      <c r="DJ104" s="80"/>
      <c r="DK104" s="80"/>
      <c r="DL104" s="121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7"/>
      <c r="ER104" s="80"/>
      <c r="ES104" s="80"/>
      <c r="ET104" s="126"/>
      <c r="EU104" s="80"/>
      <c r="EV104" s="80"/>
      <c r="EW104" s="80"/>
      <c r="EX104" s="80"/>
      <c r="EY104" s="80"/>
      <c r="EZ104" s="80"/>
      <c r="FA104" s="121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1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8"/>
      <c r="FW104" s="354"/>
      <c r="FX104" s="80"/>
      <c r="FY104" s="80"/>
    </row>
    <row r="105" spans="1:181" s="78" customFormat="1" ht="21.75" x14ac:dyDescent="0.5">
      <c r="A105" s="302"/>
      <c r="B105" s="302"/>
      <c r="C105" s="302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6"/>
      <c r="AC105" s="80"/>
      <c r="AD105" s="80"/>
      <c r="AE105" s="80"/>
      <c r="AF105" s="80"/>
      <c r="AG105" s="80"/>
      <c r="AH105" s="80"/>
      <c r="AI105" s="80"/>
      <c r="AJ105" s="80"/>
      <c r="AK105" s="121"/>
      <c r="AL105" s="113"/>
      <c r="AM105" s="113"/>
      <c r="AN105" s="113"/>
      <c r="AO105" s="80"/>
      <c r="AP105" s="80"/>
      <c r="AQ105" s="80"/>
      <c r="AR105" s="80"/>
      <c r="AS105" s="121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1"/>
      <c r="BE105" s="80"/>
      <c r="BF105" s="80"/>
      <c r="BG105" s="80"/>
      <c r="BH105" s="80"/>
      <c r="BI105" s="80"/>
      <c r="BJ105" s="80"/>
      <c r="BK105" s="121"/>
      <c r="BL105" s="80"/>
      <c r="BM105" s="80"/>
      <c r="BN105" s="80"/>
      <c r="BO105" s="80"/>
      <c r="BP105" s="80"/>
      <c r="BQ105" s="80"/>
      <c r="BR105" s="80"/>
      <c r="BS105" s="121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1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7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7"/>
      <c r="DG105" s="80"/>
      <c r="DH105" s="80"/>
      <c r="DI105" s="80"/>
      <c r="DJ105" s="80"/>
      <c r="DK105" s="80"/>
      <c r="DL105" s="121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7"/>
      <c r="ER105" s="80"/>
      <c r="ES105" s="80"/>
      <c r="ET105" s="126"/>
      <c r="EU105" s="80"/>
      <c r="EV105" s="80"/>
      <c r="EW105" s="80"/>
      <c r="EX105" s="80"/>
      <c r="EY105" s="80"/>
      <c r="EZ105" s="80"/>
      <c r="FA105" s="121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1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8"/>
      <c r="FW105" s="354"/>
      <c r="FX105" s="80"/>
      <c r="FY105" s="80"/>
    </row>
    <row r="106" spans="1:181" s="78" customFormat="1" ht="21.75" x14ac:dyDescent="0.5">
      <c r="A106" s="302"/>
      <c r="B106" s="302"/>
      <c r="C106" s="302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6"/>
      <c r="AC106" s="80"/>
      <c r="AD106" s="80"/>
      <c r="AE106" s="80"/>
      <c r="AF106" s="80"/>
      <c r="AG106" s="80"/>
      <c r="AH106" s="80"/>
      <c r="AI106" s="80"/>
      <c r="AJ106" s="80"/>
      <c r="AK106" s="121"/>
      <c r="AL106" s="113"/>
      <c r="AM106" s="113"/>
      <c r="AN106" s="113"/>
      <c r="AO106" s="80"/>
      <c r="AP106" s="80"/>
      <c r="AQ106" s="80"/>
      <c r="AR106" s="80"/>
      <c r="AS106" s="121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1"/>
      <c r="BE106" s="80"/>
      <c r="BF106" s="80"/>
      <c r="BG106" s="80"/>
      <c r="BH106" s="80"/>
      <c r="BI106" s="80"/>
      <c r="BJ106" s="80"/>
      <c r="BK106" s="121"/>
      <c r="BL106" s="80"/>
      <c r="BM106" s="80"/>
      <c r="BN106" s="80"/>
      <c r="BO106" s="80"/>
      <c r="BP106" s="80"/>
      <c r="BQ106" s="80"/>
      <c r="BR106" s="80"/>
      <c r="BS106" s="121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1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7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7"/>
      <c r="DG106" s="80"/>
      <c r="DH106" s="80"/>
      <c r="DI106" s="80"/>
      <c r="DJ106" s="80"/>
      <c r="DK106" s="80"/>
      <c r="DL106" s="121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7"/>
      <c r="ER106" s="80"/>
      <c r="ES106" s="80"/>
      <c r="ET106" s="126"/>
      <c r="EU106" s="80"/>
      <c r="EV106" s="80"/>
      <c r="EW106" s="80"/>
      <c r="EX106" s="80"/>
      <c r="EY106" s="80"/>
      <c r="EZ106" s="80"/>
      <c r="FA106" s="121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1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8"/>
      <c r="FW106" s="354"/>
      <c r="FX106" s="80"/>
      <c r="FY106" s="80"/>
    </row>
    <row r="107" spans="1:181" s="78" customFormat="1" ht="21.75" x14ac:dyDescent="0.5">
      <c r="A107" s="302"/>
      <c r="B107" s="302"/>
      <c r="C107" s="302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6"/>
      <c r="AC107" s="80"/>
      <c r="AD107" s="80"/>
      <c r="AE107" s="80"/>
      <c r="AF107" s="80"/>
      <c r="AG107" s="80"/>
      <c r="AH107" s="80"/>
      <c r="AI107" s="80"/>
      <c r="AJ107" s="80"/>
      <c r="AK107" s="121"/>
      <c r="AL107" s="113"/>
      <c r="AM107" s="113"/>
      <c r="AN107" s="113"/>
      <c r="AO107" s="80"/>
      <c r="AP107" s="80"/>
      <c r="AQ107" s="80"/>
      <c r="AR107" s="80"/>
      <c r="AS107" s="121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1"/>
      <c r="BE107" s="80"/>
      <c r="BF107" s="80"/>
      <c r="BG107" s="80"/>
      <c r="BH107" s="80"/>
      <c r="BI107" s="80"/>
      <c r="BJ107" s="80"/>
      <c r="BK107" s="121"/>
      <c r="BL107" s="80"/>
      <c r="BM107" s="80"/>
      <c r="BN107" s="80"/>
      <c r="BO107" s="80"/>
      <c r="BP107" s="80"/>
      <c r="BQ107" s="80"/>
      <c r="BR107" s="80"/>
      <c r="BS107" s="121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1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7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7"/>
      <c r="DG107" s="80"/>
      <c r="DH107" s="80"/>
      <c r="DI107" s="80"/>
      <c r="DJ107" s="80"/>
      <c r="DK107" s="80"/>
      <c r="DL107" s="121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7"/>
      <c r="ER107" s="80"/>
      <c r="ES107" s="80"/>
      <c r="ET107" s="126"/>
      <c r="EU107" s="80"/>
      <c r="EV107" s="80"/>
      <c r="EW107" s="80"/>
      <c r="EX107" s="80"/>
      <c r="EY107" s="80"/>
      <c r="EZ107" s="80"/>
      <c r="FA107" s="121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1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8"/>
      <c r="FW107" s="354"/>
      <c r="FX107" s="80"/>
      <c r="FY107" s="80"/>
    </row>
    <row r="108" spans="1:181" s="78" customFormat="1" ht="21.75" x14ac:dyDescent="0.5">
      <c r="A108" s="302"/>
      <c r="B108" s="302"/>
      <c r="C108" s="302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6"/>
      <c r="AC108" s="80"/>
      <c r="AD108" s="80"/>
      <c r="AE108" s="80"/>
      <c r="AF108" s="80"/>
      <c r="AG108" s="80"/>
      <c r="AH108" s="80"/>
      <c r="AI108" s="80"/>
      <c r="AJ108" s="80"/>
      <c r="AK108" s="121"/>
      <c r="AL108" s="113"/>
      <c r="AM108" s="113"/>
      <c r="AN108" s="113"/>
      <c r="AO108" s="80"/>
      <c r="AP108" s="80"/>
      <c r="AQ108" s="80"/>
      <c r="AR108" s="80"/>
      <c r="AS108" s="121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1"/>
      <c r="BE108" s="80"/>
      <c r="BF108" s="80"/>
      <c r="BG108" s="80"/>
      <c r="BH108" s="80"/>
      <c r="BI108" s="80"/>
      <c r="BJ108" s="80"/>
      <c r="BK108" s="121"/>
      <c r="BL108" s="80"/>
      <c r="BM108" s="80"/>
      <c r="BN108" s="80"/>
      <c r="BO108" s="80"/>
      <c r="BP108" s="80"/>
      <c r="BQ108" s="80"/>
      <c r="BR108" s="80"/>
      <c r="BS108" s="121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1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7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7"/>
      <c r="DG108" s="80"/>
      <c r="DH108" s="80"/>
      <c r="DI108" s="80"/>
      <c r="DJ108" s="80"/>
      <c r="DK108" s="80"/>
      <c r="DL108" s="121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7"/>
      <c r="ER108" s="80"/>
      <c r="ES108" s="80"/>
      <c r="ET108" s="126"/>
      <c r="EU108" s="80"/>
      <c r="EV108" s="80"/>
      <c r="EW108" s="80"/>
      <c r="EX108" s="80"/>
      <c r="EY108" s="80"/>
      <c r="EZ108" s="80"/>
      <c r="FA108" s="121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1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8"/>
      <c r="FW108" s="354"/>
      <c r="FX108" s="80"/>
      <c r="FY108" s="80"/>
    </row>
    <row r="109" spans="1:181" s="78" customFormat="1" ht="21.75" x14ac:dyDescent="0.5">
      <c r="A109" s="302"/>
      <c r="B109" s="302"/>
      <c r="C109" s="302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6"/>
      <c r="AC109" s="80"/>
      <c r="AD109" s="80"/>
      <c r="AE109" s="80"/>
      <c r="AF109" s="80"/>
      <c r="AG109" s="80"/>
      <c r="AH109" s="80"/>
      <c r="AI109" s="80"/>
      <c r="AJ109" s="80"/>
      <c r="AK109" s="121"/>
      <c r="AL109" s="113"/>
      <c r="AM109" s="113"/>
      <c r="AN109" s="113"/>
      <c r="AO109" s="80"/>
      <c r="AP109" s="80"/>
      <c r="AQ109" s="80"/>
      <c r="AR109" s="80"/>
      <c r="AS109" s="121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1"/>
      <c r="BE109" s="80"/>
      <c r="BF109" s="80"/>
      <c r="BG109" s="80"/>
      <c r="BH109" s="80"/>
      <c r="BI109" s="80"/>
      <c r="BJ109" s="80"/>
      <c r="BK109" s="121"/>
      <c r="BL109" s="80"/>
      <c r="BM109" s="80"/>
      <c r="BN109" s="80"/>
      <c r="BO109" s="80"/>
      <c r="BP109" s="80"/>
      <c r="BQ109" s="80"/>
      <c r="BR109" s="80"/>
      <c r="BS109" s="121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1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7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7"/>
      <c r="DG109" s="80"/>
      <c r="DH109" s="80"/>
      <c r="DI109" s="80"/>
      <c r="DJ109" s="80"/>
      <c r="DK109" s="80"/>
      <c r="DL109" s="121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7"/>
      <c r="ER109" s="80"/>
      <c r="ES109" s="80"/>
      <c r="ET109" s="126"/>
      <c r="EU109" s="80"/>
      <c r="EV109" s="80"/>
      <c r="EW109" s="80"/>
      <c r="EX109" s="80"/>
      <c r="EY109" s="80"/>
      <c r="EZ109" s="80"/>
      <c r="FA109" s="121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1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8"/>
      <c r="FW109" s="354"/>
      <c r="FX109" s="80"/>
      <c r="FY109" s="80"/>
    </row>
    <row r="110" spans="1:181" s="78" customFormat="1" ht="21.75" x14ac:dyDescent="0.5">
      <c r="A110" s="302"/>
      <c r="B110" s="302"/>
      <c r="C110" s="302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6"/>
      <c r="AC110" s="80"/>
      <c r="AD110" s="80"/>
      <c r="AE110" s="80"/>
      <c r="AF110" s="80"/>
      <c r="AG110" s="80"/>
      <c r="AH110" s="80"/>
      <c r="AI110" s="80"/>
      <c r="AJ110" s="80"/>
      <c r="AK110" s="121"/>
      <c r="AL110" s="113"/>
      <c r="AM110" s="113"/>
      <c r="AN110" s="113"/>
      <c r="AO110" s="80"/>
      <c r="AP110" s="80"/>
      <c r="AQ110" s="80"/>
      <c r="AR110" s="80"/>
      <c r="AS110" s="121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1"/>
      <c r="BE110" s="80"/>
      <c r="BF110" s="80"/>
      <c r="BG110" s="80"/>
      <c r="BH110" s="80"/>
      <c r="BI110" s="80"/>
      <c r="BJ110" s="80"/>
      <c r="BK110" s="121"/>
      <c r="BL110" s="80"/>
      <c r="BM110" s="80"/>
      <c r="BN110" s="80"/>
      <c r="BO110" s="80"/>
      <c r="BP110" s="80"/>
      <c r="BQ110" s="80"/>
      <c r="BR110" s="80"/>
      <c r="BS110" s="121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1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7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7"/>
      <c r="DG110" s="80"/>
      <c r="DH110" s="80"/>
      <c r="DI110" s="80"/>
      <c r="DJ110" s="80"/>
      <c r="DK110" s="80"/>
      <c r="DL110" s="121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7"/>
      <c r="ER110" s="80"/>
      <c r="ES110" s="80"/>
      <c r="ET110" s="126"/>
      <c r="EU110" s="80"/>
      <c r="EV110" s="80"/>
      <c r="EW110" s="80"/>
      <c r="EX110" s="80"/>
      <c r="EY110" s="80"/>
      <c r="EZ110" s="80"/>
      <c r="FA110" s="121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1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8"/>
      <c r="FW110" s="354"/>
      <c r="FX110" s="80"/>
      <c r="FY110" s="80"/>
    </row>
    <row r="111" spans="1:181" s="78" customFormat="1" ht="21.75" x14ac:dyDescent="0.5">
      <c r="A111" s="302"/>
      <c r="B111" s="302"/>
      <c r="C111" s="302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6"/>
      <c r="AC111" s="80"/>
      <c r="AD111" s="80"/>
      <c r="AE111" s="80"/>
      <c r="AF111" s="80"/>
      <c r="AG111" s="80"/>
      <c r="AH111" s="80"/>
      <c r="AI111" s="80"/>
      <c r="AJ111" s="80"/>
      <c r="AK111" s="121"/>
      <c r="AL111" s="113"/>
      <c r="AM111" s="113"/>
      <c r="AN111" s="113"/>
      <c r="AO111" s="80"/>
      <c r="AP111" s="80"/>
      <c r="AQ111" s="80"/>
      <c r="AR111" s="80"/>
      <c r="AS111" s="121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1"/>
      <c r="BE111" s="80"/>
      <c r="BF111" s="80"/>
      <c r="BG111" s="80"/>
      <c r="BH111" s="80"/>
      <c r="BI111" s="80"/>
      <c r="BJ111" s="80"/>
      <c r="BK111" s="121"/>
      <c r="BL111" s="80"/>
      <c r="BM111" s="80"/>
      <c r="BN111" s="80"/>
      <c r="BO111" s="80"/>
      <c r="BP111" s="80"/>
      <c r="BQ111" s="80"/>
      <c r="BR111" s="80"/>
      <c r="BS111" s="121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1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7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7"/>
      <c r="DG111" s="80"/>
      <c r="DH111" s="80"/>
      <c r="DI111" s="80"/>
      <c r="DJ111" s="80"/>
      <c r="DK111" s="80"/>
      <c r="DL111" s="121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7"/>
      <c r="ER111" s="80"/>
      <c r="ES111" s="80"/>
      <c r="ET111" s="126"/>
      <c r="EU111" s="80"/>
      <c r="EV111" s="80"/>
      <c r="EW111" s="80"/>
      <c r="EX111" s="80"/>
      <c r="EY111" s="80"/>
      <c r="EZ111" s="80"/>
      <c r="FA111" s="121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1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8"/>
      <c r="FW111" s="354"/>
      <c r="FX111" s="80"/>
      <c r="FY111" s="80"/>
    </row>
    <row r="112" spans="1:181" s="78" customFormat="1" ht="21.75" x14ac:dyDescent="0.5">
      <c r="A112" s="302"/>
      <c r="B112" s="302"/>
      <c r="C112" s="302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6"/>
      <c r="AC112" s="80"/>
      <c r="AD112" s="80"/>
      <c r="AE112" s="80"/>
      <c r="AF112" s="80"/>
      <c r="AG112" s="80"/>
      <c r="AH112" s="80"/>
      <c r="AI112" s="80"/>
      <c r="AJ112" s="80"/>
      <c r="AK112" s="121"/>
      <c r="AL112" s="113"/>
      <c r="AM112" s="113"/>
      <c r="AN112" s="113"/>
      <c r="AO112" s="80"/>
      <c r="AP112" s="80"/>
      <c r="AQ112" s="80"/>
      <c r="AR112" s="80"/>
      <c r="AS112" s="121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1"/>
      <c r="BE112" s="80"/>
      <c r="BF112" s="80"/>
      <c r="BG112" s="80"/>
      <c r="BH112" s="80"/>
      <c r="BI112" s="80"/>
      <c r="BJ112" s="80"/>
      <c r="BK112" s="121"/>
      <c r="BL112" s="80"/>
      <c r="BM112" s="80"/>
      <c r="BN112" s="80"/>
      <c r="BO112" s="80"/>
      <c r="BP112" s="80"/>
      <c r="BQ112" s="80"/>
      <c r="BR112" s="80"/>
      <c r="BS112" s="121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1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7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7"/>
      <c r="DG112" s="80"/>
      <c r="DH112" s="80"/>
      <c r="DI112" s="80"/>
      <c r="DJ112" s="80"/>
      <c r="DK112" s="80"/>
      <c r="DL112" s="121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7"/>
      <c r="ER112" s="80"/>
      <c r="ES112" s="80"/>
      <c r="ET112" s="126"/>
      <c r="EU112" s="80"/>
      <c r="EV112" s="80"/>
      <c r="EW112" s="80"/>
      <c r="EX112" s="80"/>
      <c r="EY112" s="80"/>
      <c r="EZ112" s="80"/>
      <c r="FA112" s="121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1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8"/>
      <c r="FW112" s="354"/>
      <c r="FX112" s="80"/>
      <c r="FY112" s="80"/>
    </row>
    <row r="113" spans="1:181" s="78" customFormat="1" ht="21.75" x14ac:dyDescent="0.5">
      <c r="A113" s="302"/>
      <c r="B113" s="302"/>
      <c r="C113" s="302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6"/>
      <c r="AC113" s="80"/>
      <c r="AD113" s="80"/>
      <c r="AE113" s="80"/>
      <c r="AF113" s="80"/>
      <c r="AG113" s="80"/>
      <c r="AH113" s="80"/>
      <c r="AI113" s="80"/>
      <c r="AJ113" s="80"/>
      <c r="AK113" s="121"/>
      <c r="AL113" s="113"/>
      <c r="AM113" s="113"/>
      <c r="AN113" s="113"/>
      <c r="AO113" s="80"/>
      <c r="AP113" s="80"/>
      <c r="AQ113" s="80"/>
      <c r="AR113" s="80"/>
      <c r="AS113" s="121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1"/>
      <c r="BE113" s="80"/>
      <c r="BF113" s="80"/>
      <c r="BG113" s="80"/>
      <c r="BH113" s="80"/>
      <c r="BI113" s="80"/>
      <c r="BJ113" s="80"/>
      <c r="BK113" s="121"/>
      <c r="BL113" s="80"/>
      <c r="BM113" s="80"/>
      <c r="BN113" s="80"/>
      <c r="BO113" s="80"/>
      <c r="BP113" s="80"/>
      <c r="BQ113" s="80"/>
      <c r="BR113" s="80"/>
      <c r="BS113" s="121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1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7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7"/>
      <c r="DG113" s="80"/>
      <c r="DH113" s="80"/>
      <c r="DI113" s="80"/>
      <c r="DJ113" s="80"/>
      <c r="DK113" s="80"/>
      <c r="DL113" s="121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7"/>
      <c r="ER113" s="80"/>
      <c r="ES113" s="80"/>
      <c r="ET113" s="126"/>
      <c r="EU113" s="80"/>
      <c r="EV113" s="80"/>
      <c r="EW113" s="80"/>
      <c r="EX113" s="80"/>
      <c r="EY113" s="80"/>
      <c r="EZ113" s="80"/>
      <c r="FA113" s="121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1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8"/>
      <c r="FW113" s="354"/>
      <c r="FX113" s="80"/>
      <c r="FY113" s="80"/>
    </row>
    <row r="114" spans="1:181" s="78" customFormat="1" ht="21.75" x14ac:dyDescent="0.5">
      <c r="A114" s="302"/>
      <c r="B114" s="302"/>
      <c r="C114" s="302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6"/>
      <c r="AC114" s="80"/>
      <c r="AD114" s="80"/>
      <c r="AE114" s="80"/>
      <c r="AF114" s="80"/>
      <c r="AG114" s="80"/>
      <c r="AH114" s="80"/>
      <c r="AI114" s="80"/>
      <c r="AJ114" s="80"/>
      <c r="AK114" s="121"/>
      <c r="AL114" s="113"/>
      <c r="AM114" s="113"/>
      <c r="AN114" s="113"/>
      <c r="AO114" s="80"/>
      <c r="AP114" s="80"/>
      <c r="AQ114" s="80"/>
      <c r="AR114" s="80"/>
      <c r="AS114" s="121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1"/>
      <c r="BE114" s="80"/>
      <c r="BF114" s="80"/>
      <c r="BG114" s="80"/>
      <c r="BH114" s="80"/>
      <c r="BI114" s="80"/>
      <c r="BJ114" s="80"/>
      <c r="BK114" s="121"/>
      <c r="BL114" s="80"/>
      <c r="BM114" s="80"/>
      <c r="BN114" s="80"/>
      <c r="BO114" s="80"/>
      <c r="BP114" s="80"/>
      <c r="BQ114" s="80"/>
      <c r="BR114" s="80"/>
      <c r="BS114" s="121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1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7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7"/>
      <c r="DG114" s="80"/>
      <c r="DH114" s="80"/>
      <c r="DI114" s="80"/>
      <c r="DJ114" s="80"/>
      <c r="DK114" s="80"/>
      <c r="DL114" s="121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7"/>
      <c r="ER114" s="80"/>
      <c r="ES114" s="80"/>
      <c r="ET114" s="126"/>
      <c r="EU114" s="80"/>
      <c r="EV114" s="80"/>
      <c r="EW114" s="80"/>
      <c r="EX114" s="80"/>
      <c r="EY114" s="80"/>
      <c r="EZ114" s="80"/>
      <c r="FA114" s="121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1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8"/>
      <c r="FW114" s="354"/>
      <c r="FX114" s="80"/>
      <c r="FY114" s="80"/>
    </row>
    <row r="115" spans="1:181" s="78" customFormat="1" ht="21.75" x14ac:dyDescent="0.5">
      <c r="A115" s="302"/>
      <c r="B115" s="302"/>
      <c r="C115" s="302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6"/>
      <c r="AC115" s="80"/>
      <c r="AD115" s="80"/>
      <c r="AE115" s="80"/>
      <c r="AF115" s="80"/>
      <c r="AG115" s="80"/>
      <c r="AH115" s="80"/>
      <c r="AI115" s="80"/>
      <c r="AJ115" s="80"/>
      <c r="AK115" s="121"/>
      <c r="AL115" s="113"/>
      <c r="AM115" s="113"/>
      <c r="AN115" s="113"/>
      <c r="AO115" s="80"/>
      <c r="AP115" s="80"/>
      <c r="AQ115" s="80"/>
      <c r="AR115" s="80"/>
      <c r="AS115" s="121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1"/>
      <c r="BE115" s="80"/>
      <c r="BF115" s="80"/>
      <c r="BG115" s="80"/>
      <c r="BH115" s="80"/>
      <c r="BI115" s="80"/>
      <c r="BJ115" s="80"/>
      <c r="BK115" s="121"/>
      <c r="BL115" s="80"/>
      <c r="BM115" s="80"/>
      <c r="BN115" s="80"/>
      <c r="BO115" s="80"/>
      <c r="BP115" s="80"/>
      <c r="BQ115" s="80"/>
      <c r="BR115" s="80"/>
      <c r="BS115" s="121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1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7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7"/>
      <c r="DG115" s="80"/>
      <c r="DH115" s="80"/>
      <c r="DI115" s="80"/>
      <c r="DJ115" s="80"/>
      <c r="DK115" s="80"/>
      <c r="DL115" s="121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7"/>
      <c r="ER115" s="80"/>
      <c r="ES115" s="80"/>
      <c r="ET115" s="126"/>
      <c r="EU115" s="80"/>
      <c r="EV115" s="80"/>
      <c r="EW115" s="80"/>
      <c r="EX115" s="80"/>
      <c r="EY115" s="80"/>
      <c r="EZ115" s="80"/>
      <c r="FA115" s="121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1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8"/>
      <c r="FW115" s="354"/>
      <c r="FX115" s="80"/>
      <c r="FY115" s="80"/>
    </row>
    <row r="116" spans="1:181" s="78" customFormat="1" ht="21.75" x14ac:dyDescent="0.5">
      <c r="A116" s="302"/>
      <c r="B116" s="302"/>
      <c r="C116" s="302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6"/>
      <c r="AC116" s="80"/>
      <c r="AD116" s="80"/>
      <c r="AE116" s="80"/>
      <c r="AF116" s="80"/>
      <c r="AG116" s="80"/>
      <c r="AH116" s="80"/>
      <c r="AI116" s="80"/>
      <c r="AJ116" s="80"/>
      <c r="AK116" s="121"/>
      <c r="AL116" s="113"/>
      <c r="AM116" s="113"/>
      <c r="AN116" s="113"/>
      <c r="AO116" s="80"/>
      <c r="AP116" s="80"/>
      <c r="AQ116" s="80"/>
      <c r="AR116" s="80"/>
      <c r="AS116" s="121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1"/>
      <c r="BE116" s="80"/>
      <c r="BF116" s="80"/>
      <c r="BG116" s="80"/>
      <c r="BH116" s="80"/>
      <c r="BI116" s="80"/>
      <c r="BJ116" s="80"/>
      <c r="BK116" s="121"/>
      <c r="BL116" s="80"/>
      <c r="BM116" s="80"/>
      <c r="BN116" s="80"/>
      <c r="BO116" s="80"/>
      <c r="BP116" s="80"/>
      <c r="BQ116" s="80"/>
      <c r="BR116" s="80"/>
      <c r="BS116" s="121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1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7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7"/>
      <c r="DG116" s="80"/>
      <c r="DH116" s="80"/>
      <c r="DI116" s="80"/>
      <c r="DJ116" s="80"/>
      <c r="DK116" s="80"/>
      <c r="DL116" s="121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7"/>
      <c r="ER116" s="80"/>
      <c r="ES116" s="80"/>
      <c r="ET116" s="126"/>
      <c r="EU116" s="80"/>
      <c r="EV116" s="80"/>
      <c r="EW116" s="80"/>
      <c r="EX116" s="80"/>
      <c r="EY116" s="80"/>
      <c r="EZ116" s="80"/>
      <c r="FA116" s="121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1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8"/>
      <c r="FW116" s="354"/>
      <c r="FX116" s="80"/>
      <c r="FY116" s="80"/>
    </row>
    <row r="117" spans="1:181" s="78" customFormat="1" ht="21.75" x14ac:dyDescent="0.5">
      <c r="A117" s="302"/>
      <c r="B117" s="302"/>
      <c r="C117" s="302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6"/>
      <c r="AC117" s="80"/>
      <c r="AD117" s="80"/>
      <c r="AE117" s="80"/>
      <c r="AF117" s="80"/>
      <c r="AG117" s="80"/>
      <c r="AH117" s="80"/>
      <c r="AI117" s="80"/>
      <c r="AJ117" s="80"/>
      <c r="AK117" s="121"/>
      <c r="AL117" s="113"/>
      <c r="AM117" s="113"/>
      <c r="AN117" s="113"/>
      <c r="AO117" s="80"/>
      <c r="AP117" s="80"/>
      <c r="AQ117" s="80"/>
      <c r="AR117" s="80"/>
      <c r="AS117" s="121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1"/>
      <c r="BE117" s="80"/>
      <c r="BF117" s="80"/>
      <c r="BG117" s="80"/>
      <c r="BH117" s="80"/>
      <c r="BI117" s="80"/>
      <c r="BJ117" s="80"/>
      <c r="BK117" s="121"/>
      <c r="BL117" s="80"/>
      <c r="BM117" s="80"/>
      <c r="BN117" s="80"/>
      <c r="BO117" s="80"/>
      <c r="BP117" s="80"/>
      <c r="BQ117" s="80"/>
      <c r="BR117" s="80"/>
      <c r="BS117" s="121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1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7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7"/>
      <c r="DG117" s="80"/>
      <c r="DH117" s="80"/>
      <c r="DI117" s="80"/>
      <c r="DJ117" s="80"/>
      <c r="DK117" s="80"/>
      <c r="DL117" s="121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7"/>
      <c r="ER117" s="80"/>
      <c r="ES117" s="80"/>
      <c r="ET117" s="126"/>
      <c r="EU117" s="80"/>
      <c r="EV117" s="80"/>
      <c r="EW117" s="80"/>
      <c r="EX117" s="80"/>
      <c r="EY117" s="80"/>
      <c r="EZ117" s="80"/>
      <c r="FA117" s="121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1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8"/>
      <c r="FW117" s="354"/>
      <c r="FX117" s="80"/>
      <c r="FY117" s="80"/>
    </row>
    <row r="118" spans="1:181" s="78" customFormat="1" ht="21.75" x14ac:dyDescent="0.5">
      <c r="A118" s="302"/>
      <c r="B118" s="302"/>
      <c r="C118" s="302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6"/>
      <c r="AC118" s="80"/>
      <c r="AD118" s="80"/>
      <c r="AE118" s="80"/>
      <c r="AF118" s="80"/>
      <c r="AG118" s="80"/>
      <c r="AH118" s="80"/>
      <c r="AI118" s="80"/>
      <c r="AJ118" s="80"/>
      <c r="AK118" s="121"/>
      <c r="AL118" s="113"/>
      <c r="AM118" s="113"/>
      <c r="AN118" s="113"/>
      <c r="AO118" s="80"/>
      <c r="AP118" s="80"/>
      <c r="AQ118" s="80"/>
      <c r="AR118" s="80"/>
      <c r="AS118" s="121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1"/>
      <c r="BE118" s="80"/>
      <c r="BF118" s="80"/>
      <c r="BG118" s="80"/>
      <c r="BH118" s="80"/>
      <c r="BI118" s="80"/>
      <c r="BJ118" s="80"/>
      <c r="BK118" s="121"/>
      <c r="BL118" s="80"/>
      <c r="BM118" s="80"/>
      <c r="BN118" s="80"/>
      <c r="BO118" s="80"/>
      <c r="BP118" s="80"/>
      <c r="BQ118" s="80"/>
      <c r="BR118" s="80"/>
      <c r="BS118" s="121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1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7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7"/>
      <c r="DG118" s="80"/>
      <c r="DH118" s="80"/>
      <c r="DI118" s="80"/>
      <c r="DJ118" s="80"/>
      <c r="DK118" s="80"/>
      <c r="DL118" s="121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7"/>
      <c r="ER118" s="80"/>
      <c r="ES118" s="80"/>
      <c r="ET118" s="126"/>
      <c r="EU118" s="80"/>
      <c r="EV118" s="80"/>
      <c r="EW118" s="80"/>
      <c r="EX118" s="80"/>
      <c r="EY118" s="80"/>
      <c r="EZ118" s="80"/>
      <c r="FA118" s="121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1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8"/>
      <c r="FW118" s="354"/>
      <c r="FX118" s="80"/>
      <c r="FY118" s="80"/>
    </row>
    <row r="119" spans="1:181" s="78" customFormat="1" ht="21.75" x14ac:dyDescent="0.5">
      <c r="A119" s="302"/>
      <c r="B119" s="302"/>
      <c r="C119" s="302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6"/>
      <c r="AC119" s="80"/>
      <c r="AD119" s="80"/>
      <c r="AE119" s="80"/>
      <c r="AF119" s="80"/>
      <c r="AG119" s="80"/>
      <c r="AH119" s="80"/>
      <c r="AI119" s="80"/>
      <c r="AJ119" s="80"/>
      <c r="AK119" s="121"/>
      <c r="AL119" s="113"/>
      <c r="AM119" s="113"/>
      <c r="AN119" s="113"/>
      <c r="AO119" s="80"/>
      <c r="AP119" s="80"/>
      <c r="AQ119" s="80"/>
      <c r="AR119" s="80"/>
      <c r="AS119" s="121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1"/>
      <c r="BE119" s="80"/>
      <c r="BF119" s="80"/>
      <c r="BG119" s="80"/>
      <c r="BH119" s="80"/>
      <c r="BI119" s="80"/>
      <c r="BJ119" s="80"/>
      <c r="BK119" s="121"/>
      <c r="BL119" s="80"/>
      <c r="BM119" s="80"/>
      <c r="BN119" s="80"/>
      <c r="BO119" s="80"/>
      <c r="BP119" s="80"/>
      <c r="BQ119" s="80"/>
      <c r="BR119" s="80"/>
      <c r="BS119" s="121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1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7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7"/>
      <c r="DG119" s="80"/>
      <c r="DH119" s="80"/>
      <c r="DI119" s="80"/>
      <c r="DJ119" s="80"/>
      <c r="DK119" s="80"/>
      <c r="DL119" s="121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7"/>
      <c r="ER119" s="80"/>
      <c r="ES119" s="80"/>
      <c r="ET119" s="126"/>
      <c r="EU119" s="80"/>
      <c r="EV119" s="80"/>
      <c r="EW119" s="80"/>
      <c r="EX119" s="80"/>
      <c r="EY119" s="80"/>
      <c r="EZ119" s="80"/>
      <c r="FA119" s="121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1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8"/>
      <c r="FW119" s="354"/>
      <c r="FX119" s="80"/>
      <c r="FY119" s="80"/>
    </row>
    <row r="120" spans="1:181" s="78" customFormat="1" ht="21.75" x14ac:dyDescent="0.5">
      <c r="A120" s="302"/>
      <c r="B120" s="302"/>
      <c r="C120" s="302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6"/>
      <c r="AC120" s="80"/>
      <c r="AD120" s="80"/>
      <c r="AE120" s="80"/>
      <c r="AF120" s="80"/>
      <c r="AG120" s="80"/>
      <c r="AH120" s="80"/>
      <c r="AI120" s="80"/>
      <c r="AJ120" s="80"/>
      <c r="AK120" s="121"/>
      <c r="AL120" s="113"/>
      <c r="AM120" s="113"/>
      <c r="AN120" s="113"/>
      <c r="AO120" s="80"/>
      <c r="AP120" s="80"/>
      <c r="AQ120" s="80"/>
      <c r="AR120" s="80"/>
      <c r="AS120" s="121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1"/>
      <c r="BE120" s="80"/>
      <c r="BF120" s="80"/>
      <c r="BG120" s="80"/>
      <c r="BH120" s="80"/>
      <c r="BI120" s="80"/>
      <c r="BJ120" s="80"/>
      <c r="BK120" s="121"/>
      <c r="BL120" s="80"/>
      <c r="BM120" s="80"/>
      <c r="BN120" s="80"/>
      <c r="BO120" s="80"/>
      <c r="BP120" s="80"/>
      <c r="BQ120" s="80"/>
      <c r="BR120" s="80"/>
      <c r="BS120" s="121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1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7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7"/>
      <c r="DG120" s="80"/>
      <c r="DH120" s="80"/>
      <c r="DI120" s="80"/>
      <c r="DJ120" s="80"/>
      <c r="DK120" s="80"/>
      <c r="DL120" s="121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7"/>
      <c r="ER120" s="80"/>
      <c r="ES120" s="80"/>
      <c r="ET120" s="126"/>
      <c r="EU120" s="80"/>
      <c r="EV120" s="80"/>
      <c r="EW120" s="80"/>
      <c r="EX120" s="80"/>
      <c r="EY120" s="80"/>
      <c r="EZ120" s="80"/>
      <c r="FA120" s="121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1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8"/>
      <c r="FW120" s="354"/>
      <c r="FX120" s="80"/>
      <c r="FY120" s="80"/>
    </row>
    <row r="121" spans="1:181" s="78" customFormat="1" ht="21.75" x14ac:dyDescent="0.5">
      <c r="A121" s="302"/>
      <c r="B121" s="302"/>
      <c r="C121" s="302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6"/>
      <c r="AC121" s="80"/>
      <c r="AD121" s="80"/>
      <c r="AE121" s="80"/>
      <c r="AF121" s="80"/>
      <c r="AG121" s="80"/>
      <c r="AH121" s="80"/>
      <c r="AI121" s="80"/>
      <c r="AJ121" s="80"/>
      <c r="AK121" s="121"/>
      <c r="AL121" s="113"/>
      <c r="AM121" s="113"/>
      <c r="AN121" s="113"/>
      <c r="AO121" s="80"/>
      <c r="AP121" s="80"/>
      <c r="AQ121" s="80"/>
      <c r="AR121" s="80"/>
      <c r="AS121" s="121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1"/>
      <c r="BE121" s="80"/>
      <c r="BF121" s="80"/>
      <c r="BG121" s="80"/>
      <c r="BH121" s="80"/>
      <c r="BI121" s="80"/>
      <c r="BJ121" s="80"/>
      <c r="BK121" s="121"/>
      <c r="BL121" s="80"/>
      <c r="BM121" s="80"/>
      <c r="BN121" s="80"/>
      <c r="BO121" s="80"/>
      <c r="BP121" s="80"/>
      <c r="BQ121" s="80"/>
      <c r="BR121" s="80"/>
      <c r="BS121" s="121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1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7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7"/>
      <c r="DG121" s="80"/>
      <c r="DH121" s="80"/>
      <c r="DI121" s="80"/>
      <c r="DJ121" s="80"/>
      <c r="DK121" s="80"/>
      <c r="DL121" s="121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7"/>
      <c r="ER121" s="80"/>
      <c r="ES121" s="80"/>
      <c r="ET121" s="126"/>
      <c r="EU121" s="80"/>
      <c r="EV121" s="80"/>
      <c r="EW121" s="80"/>
      <c r="EX121" s="80"/>
      <c r="EY121" s="80"/>
      <c r="EZ121" s="80"/>
      <c r="FA121" s="121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1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8"/>
      <c r="FW121" s="354"/>
      <c r="FX121" s="80"/>
      <c r="FY121" s="80"/>
    </row>
    <row r="122" spans="1:181" s="78" customFormat="1" ht="21.75" x14ac:dyDescent="0.5">
      <c r="A122" s="302"/>
      <c r="B122" s="302"/>
      <c r="C122" s="302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6"/>
      <c r="AC122" s="80"/>
      <c r="AD122" s="80"/>
      <c r="AE122" s="80"/>
      <c r="AF122" s="80"/>
      <c r="AG122" s="80"/>
      <c r="AH122" s="80"/>
      <c r="AI122" s="80"/>
      <c r="AJ122" s="80"/>
      <c r="AK122" s="121"/>
      <c r="AL122" s="113"/>
      <c r="AM122" s="113"/>
      <c r="AN122" s="113"/>
      <c r="AO122" s="80"/>
      <c r="AP122" s="80"/>
      <c r="AQ122" s="80"/>
      <c r="AR122" s="80"/>
      <c r="AS122" s="121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1"/>
      <c r="BE122" s="80"/>
      <c r="BF122" s="80"/>
      <c r="BG122" s="80"/>
      <c r="BH122" s="80"/>
      <c r="BI122" s="80"/>
      <c r="BJ122" s="80"/>
      <c r="BK122" s="121"/>
      <c r="BL122" s="80"/>
      <c r="BM122" s="80"/>
      <c r="BN122" s="80"/>
      <c r="BO122" s="80"/>
      <c r="BP122" s="80"/>
      <c r="BQ122" s="80"/>
      <c r="BR122" s="80"/>
      <c r="BS122" s="121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1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7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7"/>
      <c r="DG122" s="80"/>
      <c r="DH122" s="80"/>
      <c r="DI122" s="80"/>
      <c r="DJ122" s="80"/>
      <c r="DK122" s="80"/>
      <c r="DL122" s="121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7"/>
      <c r="ER122" s="80"/>
      <c r="ES122" s="80"/>
      <c r="ET122" s="126"/>
      <c r="EU122" s="80"/>
      <c r="EV122" s="80"/>
      <c r="EW122" s="80"/>
      <c r="EX122" s="80"/>
      <c r="EY122" s="80"/>
      <c r="EZ122" s="80"/>
      <c r="FA122" s="121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1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8"/>
      <c r="FW122" s="354"/>
      <c r="FX122" s="80"/>
      <c r="FY122" s="80"/>
    </row>
    <row r="123" spans="1:181" s="78" customFormat="1" ht="21.75" x14ac:dyDescent="0.5">
      <c r="A123" s="302"/>
      <c r="B123" s="302"/>
      <c r="C123" s="302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6"/>
      <c r="AC123" s="80"/>
      <c r="AD123" s="80"/>
      <c r="AE123" s="80"/>
      <c r="AF123" s="80"/>
      <c r="AG123" s="80"/>
      <c r="AH123" s="80"/>
      <c r="AI123" s="80"/>
      <c r="AJ123" s="80"/>
      <c r="AK123" s="121"/>
      <c r="AL123" s="113"/>
      <c r="AM123" s="113"/>
      <c r="AN123" s="113"/>
      <c r="AO123" s="80"/>
      <c r="AP123" s="80"/>
      <c r="AQ123" s="80"/>
      <c r="AR123" s="80"/>
      <c r="AS123" s="121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1"/>
      <c r="BE123" s="80"/>
      <c r="BF123" s="80"/>
      <c r="BG123" s="80"/>
      <c r="BH123" s="80"/>
      <c r="BI123" s="80"/>
      <c r="BJ123" s="80"/>
      <c r="BK123" s="121"/>
      <c r="BL123" s="80"/>
      <c r="BM123" s="80"/>
      <c r="BN123" s="80"/>
      <c r="BO123" s="80"/>
      <c r="BP123" s="80"/>
      <c r="BQ123" s="80"/>
      <c r="BR123" s="80"/>
      <c r="BS123" s="121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1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7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7"/>
      <c r="DG123" s="80"/>
      <c r="DH123" s="80"/>
      <c r="DI123" s="80"/>
      <c r="DJ123" s="80"/>
      <c r="DK123" s="80"/>
      <c r="DL123" s="121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7"/>
      <c r="ER123" s="80"/>
      <c r="ES123" s="80"/>
      <c r="ET123" s="126"/>
      <c r="EU123" s="80"/>
      <c r="EV123" s="80"/>
      <c r="EW123" s="80"/>
      <c r="EX123" s="80"/>
      <c r="EY123" s="80"/>
      <c r="EZ123" s="80"/>
      <c r="FA123" s="121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1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8"/>
      <c r="FW123" s="354"/>
      <c r="FX123" s="80"/>
      <c r="FY123" s="80"/>
    </row>
    <row r="124" spans="1:181" s="78" customFormat="1" ht="21.75" x14ac:dyDescent="0.5">
      <c r="A124" s="302"/>
      <c r="B124" s="302"/>
      <c r="C124" s="302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6"/>
      <c r="AC124" s="80"/>
      <c r="AD124" s="80"/>
      <c r="AE124" s="80"/>
      <c r="AF124" s="80"/>
      <c r="AG124" s="80"/>
      <c r="AH124" s="80"/>
      <c r="AI124" s="80"/>
      <c r="AJ124" s="80"/>
      <c r="AK124" s="121"/>
      <c r="AL124" s="113"/>
      <c r="AM124" s="113"/>
      <c r="AN124" s="113"/>
      <c r="AO124" s="80"/>
      <c r="AP124" s="80"/>
      <c r="AQ124" s="80"/>
      <c r="AR124" s="80"/>
      <c r="AS124" s="121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1"/>
      <c r="BE124" s="80"/>
      <c r="BF124" s="80"/>
      <c r="BG124" s="80"/>
      <c r="BH124" s="80"/>
      <c r="BI124" s="80"/>
      <c r="BJ124" s="80"/>
      <c r="BK124" s="121"/>
      <c r="BL124" s="80"/>
      <c r="BM124" s="80"/>
      <c r="BN124" s="80"/>
      <c r="BO124" s="80"/>
      <c r="BP124" s="80"/>
      <c r="BQ124" s="80"/>
      <c r="BR124" s="80"/>
      <c r="BS124" s="121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1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7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7"/>
      <c r="DG124" s="80"/>
      <c r="DH124" s="80"/>
      <c r="DI124" s="80"/>
      <c r="DJ124" s="80"/>
      <c r="DK124" s="80"/>
      <c r="DL124" s="121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7"/>
      <c r="ER124" s="80"/>
      <c r="ES124" s="80"/>
      <c r="ET124" s="126"/>
      <c r="EU124" s="80"/>
      <c r="EV124" s="80"/>
      <c r="EW124" s="80"/>
      <c r="EX124" s="80"/>
      <c r="EY124" s="80"/>
      <c r="EZ124" s="80"/>
      <c r="FA124" s="121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1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8"/>
      <c r="FW124" s="354"/>
      <c r="FX124" s="80"/>
      <c r="FY124" s="80"/>
    </row>
    <row r="125" spans="1:181" s="78" customFormat="1" ht="21.75" x14ac:dyDescent="0.5">
      <c r="A125" s="302"/>
      <c r="B125" s="302"/>
      <c r="C125" s="302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6"/>
      <c r="AC125" s="80"/>
      <c r="AD125" s="80"/>
      <c r="AE125" s="80"/>
      <c r="AF125" s="80"/>
      <c r="AG125" s="80"/>
      <c r="AH125" s="80"/>
      <c r="AI125" s="80"/>
      <c r="AJ125" s="80"/>
      <c r="AK125" s="121"/>
      <c r="AL125" s="113"/>
      <c r="AM125" s="113"/>
      <c r="AN125" s="113"/>
      <c r="AO125" s="80"/>
      <c r="AP125" s="80"/>
      <c r="AQ125" s="80"/>
      <c r="AR125" s="80"/>
      <c r="AS125" s="121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1"/>
      <c r="BE125" s="80"/>
      <c r="BF125" s="80"/>
      <c r="BG125" s="80"/>
      <c r="BH125" s="80"/>
      <c r="BI125" s="80"/>
      <c r="BJ125" s="80"/>
      <c r="BK125" s="121"/>
      <c r="BL125" s="80"/>
      <c r="BM125" s="80"/>
      <c r="BN125" s="80"/>
      <c r="BO125" s="80"/>
      <c r="BP125" s="80"/>
      <c r="BQ125" s="80"/>
      <c r="BR125" s="80"/>
      <c r="BS125" s="121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1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7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7"/>
      <c r="DG125" s="80"/>
      <c r="DH125" s="80"/>
      <c r="DI125" s="80"/>
      <c r="DJ125" s="80"/>
      <c r="DK125" s="80"/>
      <c r="DL125" s="121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7"/>
      <c r="ER125" s="80"/>
      <c r="ES125" s="80"/>
      <c r="ET125" s="126"/>
      <c r="EU125" s="80"/>
      <c r="EV125" s="80"/>
      <c r="EW125" s="80"/>
      <c r="EX125" s="80"/>
      <c r="EY125" s="80"/>
      <c r="EZ125" s="80"/>
      <c r="FA125" s="121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1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8"/>
      <c r="FW125" s="354"/>
      <c r="FX125" s="80"/>
      <c r="FY125" s="80"/>
    </row>
    <row r="126" spans="1:181" s="78" customFormat="1" ht="21.75" x14ac:dyDescent="0.5">
      <c r="A126" s="302"/>
      <c r="B126" s="302"/>
      <c r="C126" s="302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6"/>
      <c r="AC126" s="80"/>
      <c r="AD126" s="80"/>
      <c r="AE126" s="80"/>
      <c r="AF126" s="80"/>
      <c r="AG126" s="80"/>
      <c r="AH126" s="80"/>
      <c r="AI126" s="80"/>
      <c r="AJ126" s="80"/>
      <c r="AK126" s="121"/>
      <c r="AL126" s="113"/>
      <c r="AM126" s="113"/>
      <c r="AN126" s="113"/>
      <c r="AO126" s="80"/>
      <c r="AP126" s="80"/>
      <c r="AQ126" s="80"/>
      <c r="AR126" s="80"/>
      <c r="AS126" s="121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1"/>
      <c r="BE126" s="80"/>
      <c r="BF126" s="80"/>
      <c r="BG126" s="80"/>
      <c r="BH126" s="80"/>
      <c r="BI126" s="80"/>
      <c r="BJ126" s="80"/>
      <c r="BK126" s="121"/>
      <c r="BL126" s="80"/>
      <c r="BM126" s="80"/>
      <c r="BN126" s="80"/>
      <c r="BO126" s="80"/>
      <c r="BP126" s="80"/>
      <c r="BQ126" s="80"/>
      <c r="BR126" s="80"/>
      <c r="BS126" s="121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1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7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7"/>
      <c r="DG126" s="80"/>
      <c r="DH126" s="80"/>
      <c r="DI126" s="80"/>
      <c r="DJ126" s="80"/>
      <c r="DK126" s="80"/>
      <c r="DL126" s="121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7"/>
      <c r="ER126" s="80"/>
      <c r="ES126" s="80"/>
      <c r="ET126" s="126"/>
      <c r="EU126" s="80"/>
      <c r="EV126" s="80"/>
      <c r="EW126" s="80"/>
      <c r="EX126" s="80"/>
      <c r="EY126" s="80"/>
      <c r="EZ126" s="80"/>
      <c r="FA126" s="121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1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8"/>
      <c r="FW126" s="354"/>
      <c r="FX126" s="80"/>
      <c r="FY126" s="80"/>
    </row>
    <row r="127" spans="1:181" s="78" customFormat="1" ht="21.75" x14ac:dyDescent="0.5">
      <c r="A127" s="302"/>
      <c r="B127" s="302"/>
      <c r="C127" s="302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6"/>
      <c r="AC127" s="80"/>
      <c r="AD127" s="80"/>
      <c r="AE127" s="80"/>
      <c r="AF127" s="80"/>
      <c r="AG127" s="80"/>
      <c r="AH127" s="80"/>
      <c r="AI127" s="80"/>
      <c r="AJ127" s="80"/>
      <c r="AK127" s="121"/>
      <c r="AL127" s="113"/>
      <c r="AM127" s="113"/>
      <c r="AN127" s="113"/>
      <c r="AO127" s="80"/>
      <c r="AP127" s="80"/>
      <c r="AQ127" s="80"/>
      <c r="AR127" s="80"/>
      <c r="AS127" s="121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1"/>
      <c r="BE127" s="80"/>
      <c r="BF127" s="80"/>
      <c r="BG127" s="80"/>
      <c r="BH127" s="80"/>
      <c r="BI127" s="80"/>
      <c r="BJ127" s="80"/>
      <c r="BK127" s="121"/>
      <c r="BL127" s="80"/>
      <c r="BM127" s="80"/>
      <c r="BN127" s="80"/>
      <c r="BO127" s="80"/>
      <c r="BP127" s="80"/>
      <c r="BQ127" s="80"/>
      <c r="BR127" s="80"/>
      <c r="BS127" s="121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1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7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7"/>
      <c r="DG127" s="80"/>
      <c r="DH127" s="80"/>
      <c r="DI127" s="80"/>
      <c r="DJ127" s="80"/>
      <c r="DK127" s="80"/>
      <c r="DL127" s="121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7"/>
      <c r="ER127" s="80"/>
      <c r="ES127" s="80"/>
      <c r="ET127" s="126"/>
      <c r="EU127" s="80"/>
      <c r="EV127" s="80"/>
      <c r="EW127" s="80"/>
      <c r="EX127" s="80"/>
      <c r="EY127" s="80"/>
      <c r="EZ127" s="80"/>
      <c r="FA127" s="121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1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8"/>
      <c r="FW127" s="354"/>
      <c r="FX127" s="80"/>
      <c r="FY127" s="80"/>
    </row>
    <row r="128" spans="1:181" s="78" customFormat="1" ht="21.75" x14ac:dyDescent="0.5">
      <c r="A128" s="302"/>
      <c r="B128" s="302"/>
      <c r="C128" s="302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6"/>
      <c r="AC128" s="80"/>
      <c r="AD128" s="80"/>
      <c r="AE128" s="80"/>
      <c r="AF128" s="80"/>
      <c r="AG128" s="80"/>
      <c r="AH128" s="80"/>
      <c r="AI128" s="80"/>
      <c r="AJ128" s="80"/>
      <c r="AK128" s="121"/>
      <c r="AL128" s="113"/>
      <c r="AM128" s="113"/>
      <c r="AN128" s="113"/>
      <c r="AO128" s="80"/>
      <c r="AP128" s="80"/>
      <c r="AQ128" s="80"/>
      <c r="AR128" s="80"/>
      <c r="AS128" s="121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1"/>
      <c r="BE128" s="80"/>
      <c r="BF128" s="80"/>
      <c r="BG128" s="80"/>
      <c r="BH128" s="80"/>
      <c r="BI128" s="80"/>
      <c r="BJ128" s="80"/>
      <c r="BK128" s="121"/>
      <c r="BL128" s="80"/>
      <c r="BM128" s="80"/>
      <c r="BN128" s="80"/>
      <c r="BO128" s="80"/>
      <c r="BP128" s="80"/>
      <c r="BQ128" s="80"/>
      <c r="BR128" s="80"/>
      <c r="BS128" s="121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1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7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7"/>
      <c r="DG128" s="80"/>
      <c r="DH128" s="80"/>
      <c r="DI128" s="80"/>
      <c r="DJ128" s="80"/>
      <c r="DK128" s="80"/>
      <c r="DL128" s="121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7"/>
      <c r="ER128" s="80"/>
      <c r="ES128" s="80"/>
      <c r="ET128" s="126"/>
      <c r="EU128" s="80"/>
      <c r="EV128" s="80"/>
      <c r="EW128" s="80"/>
      <c r="EX128" s="80"/>
      <c r="EY128" s="80"/>
      <c r="EZ128" s="80"/>
      <c r="FA128" s="121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1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8"/>
      <c r="FW128" s="354"/>
      <c r="FX128" s="80"/>
      <c r="FY128" s="80"/>
    </row>
    <row r="129" spans="1:181" s="78" customFormat="1" ht="21.75" x14ac:dyDescent="0.5">
      <c r="A129" s="302"/>
      <c r="B129" s="302"/>
      <c r="C129" s="302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6"/>
      <c r="AC129" s="80"/>
      <c r="AD129" s="80"/>
      <c r="AE129" s="80"/>
      <c r="AF129" s="80"/>
      <c r="AG129" s="80"/>
      <c r="AH129" s="80"/>
      <c r="AI129" s="80"/>
      <c r="AJ129" s="80"/>
      <c r="AK129" s="121"/>
      <c r="AL129" s="113"/>
      <c r="AM129" s="113"/>
      <c r="AN129" s="113"/>
      <c r="AO129" s="80"/>
      <c r="AP129" s="80"/>
      <c r="AQ129" s="80"/>
      <c r="AR129" s="80"/>
      <c r="AS129" s="121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1"/>
      <c r="BE129" s="80"/>
      <c r="BF129" s="80"/>
      <c r="BG129" s="80"/>
      <c r="BH129" s="80"/>
      <c r="BI129" s="80"/>
      <c r="BJ129" s="80"/>
      <c r="BK129" s="121"/>
      <c r="BL129" s="80"/>
      <c r="BM129" s="80"/>
      <c r="BN129" s="80"/>
      <c r="BO129" s="80"/>
      <c r="BP129" s="80"/>
      <c r="BQ129" s="80"/>
      <c r="BR129" s="80"/>
      <c r="BS129" s="121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1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7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7"/>
      <c r="DG129" s="80"/>
      <c r="DH129" s="80"/>
      <c r="DI129" s="80"/>
      <c r="DJ129" s="80"/>
      <c r="DK129" s="80"/>
      <c r="DL129" s="121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7"/>
      <c r="ER129" s="80"/>
      <c r="ES129" s="80"/>
      <c r="ET129" s="126"/>
      <c r="EU129" s="80"/>
      <c r="EV129" s="80"/>
      <c r="EW129" s="80"/>
      <c r="EX129" s="80"/>
      <c r="EY129" s="80"/>
      <c r="EZ129" s="80"/>
      <c r="FA129" s="121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1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8"/>
      <c r="FW129" s="354"/>
      <c r="FX129" s="80"/>
      <c r="FY129" s="80"/>
    </row>
    <row r="130" spans="1:181" s="78" customFormat="1" ht="21.75" x14ac:dyDescent="0.5">
      <c r="A130" s="302"/>
      <c r="B130" s="302"/>
      <c r="C130" s="302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6"/>
      <c r="AC130" s="80"/>
      <c r="AD130" s="80"/>
      <c r="AE130" s="80"/>
      <c r="AF130" s="80"/>
      <c r="AG130" s="80"/>
      <c r="AH130" s="80"/>
      <c r="AI130" s="80"/>
      <c r="AJ130" s="80"/>
      <c r="AK130" s="121"/>
      <c r="AL130" s="113"/>
      <c r="AM130" s="113"/>
      <c r="AN130" s="113"/>
      <c r="AO130" s="80"/>
      <c r="AP130" s="80"/>
      <c r="AQ130" s="80"/>
      <c r="AR130" s="80"/>
      <c r="AS130" s="121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1"/>
      <c r="BE130" s="80"/>
      <c r="BF130" s="80"/>
      <c r="BG130" s="80"/>
      <c r="BH130" s="80"/>
      <c r="BI130" s="80"/>
      <c r="BJ130" s="80"/>
      <c r="BK130" s="121"/>
      <c r="BL130" s="80"/>
      <c r="BM130" s="80"/>
      <c r="BN130" s="80"/>
      <c r="BO130" s="80"/>
      <c r="BP130" s="80"/>
      <c r="BQ130" s="80"/>
      <c r="BR130" s="80"/>
      <c r="BS130" s="121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1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7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7"/>
      <c r="DG130" s="80"/>
      <c r="DH130" s="80"/>
      <c r="DI130" s="80"/>
      <c r="DJ130" s="80"/>
      <c r="DK130" s="80"/>
      <c r="DL130" s="121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7"/>
      <c r="ER130" s="80"/>
      <c r="ES130" s="80"/>
      <c r="ET130" s="126"/>
      <c r="EU130" s="80"/>
      <c r="EV130" s="80"/>
      <c r="EW130" s="80"/>
      <c r="EX130" s="80"/>
      <c r="EY130" s="80"/>
      <c r="EZ130" s="80"/>
      <c r="FA130" s="121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1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8"/>
      <c r="FW130" s="354"/>
      <c r="FX130" s="80"/>
      <c r="FY130" s="80"/>
    </row>
    <row r="131" spans="1:181" s="78" customFormat="1" ht="21.75" x14ac:dyDescent="0.5">
      <c r="A131" s="302"/>
      <c r="B131" s="302"/>
      <c r="C131" s="302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6"/>
      <c r="AC131" s="80"/>
      <c r="AD131" s="80"/>
      <c r="AE131" s="80"/>
      <c r="AF131" s="80"/>
      <c r="AG131" s="80"/>
      <c r="AH131" s="80"/>
      <c r="AI131" s="80"/>
      <c r="AJ131" s="80"/>
      <c r="AK131" s="121"/>
      <c r="AL131" s="113"/>
      <c r="AM131" s="113"/>
      <c r="AN131" s="113"/>
      <c r="AO131" s="80"/>
      <c r="AP131" s="80"/>
      <c r="AQ131" s="80"/>
      <c r="AR131" s="80"/>
      <c r="AS131" s="121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1"/>
      <c r="BE131" s="80"/>
      <c r="BF131" s="80"/>
      <c r="BG131" s="80"/>
      <c r="BH131" s="80"/>
      <c r="BI131" s="80"/>
      <c r="BJ131" s="80"/>
      <c r="BK131" s="121"/>
      <c r="BL131" s="80"/>
      <c r="BM131" s="80"/>
      <c r="BN131" s="80"/>
      <c r="BO131" s="80"/>
      <c r="BP131" s="80"/>
      <c r="BQ131" s="80"/>
      <c r="BR131" s="80"/>
      <c r="BS131" s="121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1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7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7"/>
      <c r="DG131" s="80"/>
      <c r="DH131" s="80"/>
      <c r="DI131" s="80"/>
      <c r="DJ131" s="80"/>
      <c r="DK131" s="80"/>
      <c r="DL131" s="121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7"/>
      <c r="ER131" s="80"/>
      <c r="ES131" s="80"/>
      <c r="ET131" s="126"/>
      <c r="EU131" s="80"/>
      <c r="EV131" s="80"/>
      <c r="EW131" s="80"/>
      <c r="EX131" s="80"/>
      <c r="EY131" s="80"/>
      <c r="EZ131" s="80"/>
      <c r="FA131" s="121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1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8"/>
      <c r="FW131" s="354"/>
      <c r="FX131" s="80"/>
      <c r="FY131" s="80"/>
    </row>
    <row r="132" spans="1:181" s="78" customFormat="1" ht="21.75" x14ac:dyDescent="0.5">
      <c r="A132" s="302"/>
      <c r="B132" s="302"/>
      <c r="C132" s="302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6"/>
      <c r="AC132" s="80"/>
      <c r="AD132" s="80"/>
      <c r="AE132" s="80"/>
      <c r="AF132" s="80"/>
      <c r="AG132" s="80"/>
      <c r="AH132" s="80"/>
      <c r="AI132" s="80"/>
      <c r="AJ132" s="80"/>
      <c r="AK132" s="121"/>
      <c r="AL132" s="113"/>
      <c r="AM132" s="113"/>
      <c r="AN132" s="113"/>
      <c r="AO132" s="80"/>
      <c r="AP132" s="80"/>
      <c r="AQ132" s="80"/>
      <c r="AR132" s="80"/>
      <c r="AS132" s="121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1"/>
      <c r="BE132" s="80"/>
      <c r="BF132" s="80"/>
      <c r="BG132" s="80"/>
      <c r="BH132" s="80"/>
      <c r="BI132" s="80"/>
      <c r="BJ132" s="80"/>
      <c r="BK132" s="121"/>
      <c r="BL132" s="80"/>
      <c r="BM132" s="80"/>
      <c r="BN132" s="80"/>
      <c r="BO132" s="80"/>
      <c r="BP132" s="80"/>
      <c r="BQ132" s="80"/>
      <c r="BR132" s="80"/>
      <c r="BS132" s="121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1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7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7"/>
      <c r="DG132" s="80"/>
      <c r="DH132" s="80"/>
      <c r="DI132" s="80"/>
      <c r="DJ132" s="80"/>
      <c r="DK132" s="80"/>
      <c r="DL132" s="121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7"/>
      <c r="ER132" s="80"/>
      <c r="ES132" s="80"/>
      <c r="ET132" s="126"/>
      <c r="EU132" s="80"/>
      <c r="EV132" s="80"/>
      <c r="EW132" s="80"/>
      <c r="EX132" s="80"/>
      <c r="EY132" s="80"/>
      <c r="EZ132" s="80"/>
      <c r="FA132" s="121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1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8"/>
      <c r="FW132" s="354"/>
      <c r="FX132" s="80"/>
      <c r="FY132" s="80"/>
    </row>
    <row r="133" spans="1:181" s="78" customFormat="1" ht="21.75" x14ac:dyDescent="0.5">
      <c r="A133" s="302"/>
      <c r="B133" s="302"/>
      <c r="C133" s="302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6"/>
      <c r="AC133" s="80"/>
      <c r="AD133" s="80"/>
      <c r="AE133" s="80"/>
      <c r="AF133" s="80"/>
      <c r="AG133" s="80"/>
      <c r="AH133" s="80"/>
      <c r="AI133" s="80"/>
      <c r="AJ133" s="80"/>
      <c r="AK133" s="121"/>
      <c r="AL133" s="113"/>
      <c r="AM133" s="113"/>
      <c r="AN133" s="113"/>
      <c r="AO133" s="80"/>
      <c r="AP133" s="80"/>
      <c r="AQ133" s="80"/>
      <c r="AR133" s="80"/>
      <c r="AS133" s="121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1"/>
      <c r="BE133" s="80"/>
      <c r="BF133" s="80"/>
      <c r="BG133" s="80"/>
      <c r="BH133" s="80"/>
      <c r="BI133" s="80"/>
      <c r="BJ133" s="80"/>
      <c r="BK133" s="121"/>
      <c r="BL133" s="80"/>
      <c r="BM133" s="80"/>
      <c r="BN133" s="80"/>
      <c r="BO133" s="80"/>
      <c r="BP133" s="80"/>
      <c r="BQ133" s="80"/>
      <c r="BR133" s="80"/>
      <c r="BS133" s="121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1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7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7"/>
      <c r="DG133" s="80"/>
      <c r="DH133" s="80"/>
      <c r="DI133" s="80"/>
      <c r="DJ133" s="80"/>
      <c r="DK133" s="80"/>
      <c r="DL133" s="121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7"/>
      <c r="ER133" s="80"/>
      <c r="ES133" s="80"/>
      <c r="ET133" s="126"/>
      <c r="EU133" s="80"/>
      <c r="EV133" s="80"/>
      <c r="EW133" s="80"/>
      <c r="EX133" s="80"/>
      <c r="EY133" s="80"/>
      <c r="EZ133" s="80"/>
      <c r="FA133" s="121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1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8"/>
      <c r="FW133" s="354"/>
      <c r="FX133" s="80"/>
      <c r="FY133" s="80"/>
    </row>
    <row r="134" spans="1:181" s="78" customFormat="1" ht="21.75" x14ac:dyDescent="0.5">
      <c r="A134" s="302"/>
      <c r="B134" s="302"/>
      <c r="C134" s="302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6"/>
      <c r="AC134" s="80"/>
      <c r="AD134" s="80"/>
      <c r="AE134" s="80"/>
      <c r="AF134" s="80"/>
      <c r="AG134" s="80"/>
      <c r="AH134" s="80"/>
      <c r="AI134" s="80"/>
      <c r="AJ134" s="80"/>
      <c r="AK134" s="121"/>
      <c r="AL134" s="113"/>
      <c r="AM134" s="113"/>
      <c r="AN134" s="113"/>
      <c r="AO134" s="80"/>
      <c r="AP134" s="80"/>
      <c r="AQ134" s="80"/>
      <c r="AR134" s="80"/>
      <c r="AS134" s="121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1"/>
      <c r="BE134" s="80"/>
      <c r="BF134" s="80"/>
      <c r="BG134" s="80"/>
      <c r="BH134" s="80"/>
      <c r="BI134" s="80"/>
      <c r="BJ134" s="80"/>
      <c r="BK134" s="121"/>
      <c r="BL134" s="80"/>
      <c r="BM134" s="80"/>
      <c r="BN134" s="80"/>
      <c r="BO134" s="80"/>
      <c r="BP134" s="80"/>
      <c r="BQ134" s="80"/>
      <c r="BR134" s="80"/>
      <c r="BS134" s="121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1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7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7"/>
      <c r="DG134" s="80"/>
      <c r="DH134" s="80"/>
      <c r="DI134" s="80"/>
      <c r="DJ134" s="80"/>
      <c r="DK134" s="80"/>
      <c r="DL134" s="121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7"/>
      <c r="ER134" s="80"/>
      <c r="ES134" s="80"/>
      <c r="ET134" s="126"/>
      <c r="EU134" s="80"/>
      <c r="EV134" s="80"/>
      <c r="EW134" s="80"/>
      <c r="EX134" s="80"/>
      <c r="EY134" s="80"/>
      <c r="EZ134" s="80"/>
      <c r="FA134" s="121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1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8"/>
      <c r="FW134" s="354"/>
      <c r="FX134" s="80"/>
      <c r="FY134" s="80"/>
    </row>
    <row r="135" spans="1:181" s="78" customFormat="1" ht="21.75" x14ac:dyDescent="0.5">
      <c r="A135" s="302"/>
      <c r="B135" s="302"/>
      <c r="C135" s="302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6"/>
      <c r="AC135" s="80"/>
      <c r="AD135" s="80"/>
      <c r="AE135" s="80"/>
      <c r="AF135" s="80"/>
      <c r="AG135" s="80"/>
      <c r="AH135" s="80"/>
      <c r="AI135" s="80"/>
      <c r="AJ135" s="80"/>
      <c r="AK135" s="121"/>
      <c r="AL135" s="113"/>
      <c r="AM135" s="113"/>
      <c r="AN135" s="113"/>
      <c r="AO135" s="80"/>
      <c r="AP135" s="80"/>
      <c r="AQ135" s="80"/>
      <c r="AR135" s="80"/>
      <c r="AS135" s="121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1"/>
      <c r="BE135" s="80"/>
      <c r="BF135" s="80"/>
      <c r="BG135" s="80"/>
      <c r="BH135" s="80"/>
      <c r="BI135" s="80"/>
      <c r="BJ135" s="80"/>
      <c r="BK135" s="121"/>
      <c r="BL135" s="80"/>
      <c r="BM135" s="80"/>
      <c r="BN135" s="80"/>
      <c r="BO135" s="80"/>
      <c r="BP135" s="80"/>
      <c r="BQ135" s="80"/>
      <c r="BR135" s="80"/>
      <c r="BS135" s="121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1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7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7"/>
      <c r="DG135" s="80"/>
      <c r="DH135" s="80"/>
      <c r="DI135" s="80"/>
      <c r="DJ135" s="80"/>
      <c r="DK135" s="80"/>
      <c r="DL135" s="121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7"/>
      <c r="ER135" s="80"/>
      <c r="ES135" s="80"/>
      <c r="ET135" s="126"/>
      <c r="EU135" s="80"/>
      <c r="EV135" s="80"/>
      <c r="EW135" s="80"/>
      <c r="EX135" s="80"/>
      <c r="EY135" s="80"/>
      <c r="EZ135" s="80"/>
      <c r="FA135" s="121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1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8"/>
      <c r="FW135" s="354"/>
      <c r="FX135" s="80"/>
      <c r="FY135" s="80"/>
    </row>
    <row r="136" spans="1:181" s="78" customFormat="1" ht="21.75" x14ac:dyDescent="0.5">
      <c r="A136" s="302"/>
      <c r="B136" s="302"/>
      <c r="C136" s="302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6"/>
      <c r="AC136" s="80"/>
      <c r="AD136" s="80"/>
      <c r="AE136" s="80"/>
      <c r="AF136" s="80"/>
      <c r="AG136" s="80"/>
      <c r="AH136" s="80"/>
      <c r="AI136" s="80"/>
      <c r="AJ136" s="80"/>
      <c r="AK136" s="121"/>
      <c r="AL136" s="113"/>
      <c r="AM136" s="113"/>
      <c r="AN136" s="113"/>
      <c r="AO136" s="80"/>
      <c r="AP136" s="80"/>
      <c r="AQ136" s="80"/>
      <c r="AR136" s="80"/>
      <c r="AS136" s="121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1"/>
      <c r="BE136" s="80"/>
      <c r="BF136" s="80"/>
      <c r="BG136" s="80"/>
      <c r="BH136" s="80"/>
      <c r="BI136" s="80"/>
      <c r="BJ136" s="80"/>
      <c r="BK136" s="121"/>
      <c r="BL136" s="80"/>
      <c r="BM136" s="80"/>
      <c r="BN136" s="80"/>
      <c r="BO136" s="80"/>
      <c r="BP136" s="80"/>
      <c r="BQ136" s="80"/>
      <c r="BR136" s="80"/>
      <c r="BS136" s="121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1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7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7"/>
      <c r="DG136" s="80"/>
      <c r="DH136" s="80"/>
      <c r="DI136" s="80"/>
      <c r="DJ136" s="80"/>
      <c r="DK136" s="80"/>
      <c r="DL136" s="121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7"/>
      <c r="ER136" s="80"/>
      <c r="ES136" s="80"/>
      <c r="ET136" s="126"/>
      <c r="EU136" s="80"/>
      <c r="EV136" s="80"/>
      <c r="EW136" s="80"/>
      <c r="EX136" s="80"/>
      <c r="EY136" s="80"/>
      <c r="EZ136" s="80"/>
      <c r="FA136" s="121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1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8"/>
      <c r="FW136" s="354"/>
      <c r="FX136" s="80"/>
      <c r="FY136" s="80"/>
    </row>
    <row r="137" spans="1:181" s="78" customFormat="1" ht="21.75" x14ac:dyDescent="0.5">
      <c r="A137" s="302"/>
      <c r="B137" s="302"/>
      <c r="C137" s="302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6"/>
      <c r="AC137" s="80"/>
      <c r="AD137" s="80"/>
      <c r="AE137" s="80"/>
      <c r="AF137" s="80"/>
      <c r="AG137" s="80"/>
      <c r="AH137" s="80"/>
      <c r="AI137" s="80"/>
      <c r="AJ137" s="80"/>
      <c r="AK137" s="121"/>
      <c r="AL137" s="113"/>
      <c r="AM137" s="113"/>
      <c r="AN137" s="113"/>
      <c r="AO137" s="80"/>
      <c r="AP137" s="80"/>
      <c r="AQ137" s="80"/>
      <c r="AR137" s="80"/>
      <c r="AS137" s="121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1"/>
      <c r="BE137" s="80"/>
      <c r="BF137" s="80"/>
      <c r="BG137" s="80"/>
      <c r="BH137" s="80"/>
      <c r="BI137" s="80"/>
      <c r="BJ137" s="80"/>
      <c r="BK137" s="121"/>
      <c r="BL137" s="80"/>
      <c r="BM137" s="80"/>
      <c r="BN137" s="80"/>
      <c r="BO137" s="80"/>
      <c r="BP137" s="80"/>
      <c r="BQ137" s="80"/>
      <c r="BR137" s="80"/>
      <c r="BS137" s="121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1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7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7"/>
      <c r="DG137" s="80"/>
      <c r="DH137" s="80"/>
      <c r="DI137" s="80"/>
      <c r="DJ137" s="80"/>
      <c r="DK137" s="80"/>
      <c r="DL137" s="121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7"/>
      <c r="ER137" s="80"/>
      <c r="ES137" s="80"/>
      <c r="ET137" s="126"/>
      <c r="EU137" s="80"/>
      <c r="EV137" s="80"/>
      <c r="EW137" s="80"/>
      <c r="EX137" s="80"/>
      <c r="EY137" s="80"/>
      <c r="EZ137" s="80"/>
      <c r="FA137" s="121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1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8"/>
      <c r="FW137" s="354"/>
      <c r="FX137" s="80"/>
      <c r="FY137" s="80"/>
    </row>
    <row r="138" spans="1:181" s="78" customFormat="1" ht="21.75" x14ac:dyDescent="0.5">
      <c r="A138" s="302"/>
      <c r="B138" s="302"/>
      <c r="C138" s="302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6"/>
      <c r="AC138" s="80"/>
      <c r="AD138" s="80"/>
      <c r="AE138" s="80"/>
      <c r="AF138" s="80"/>
      <c r="AG138" s="80"/>
      <c r="AH138" s="80"/>
      <c r="AI138" s="80"/>
      <c r="AJ138" s="80"/>
      <c r="AK138" s="121"/>
      <c r="AL138" s="113"/>
      <c r="AM138" s="113"/>
      <c r="AN138" s="113"/>
      <c r="AO138" s="80"/>
      <c r="AP138" s="80"/>
      <c r="AQ138" s="80"/>
      <c r="AR138" s="80"/>
      <c r="AS138" s="121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1"/>
      <c r="BE138" s="80"/>
      <c r="BF138" s="80"/>
      <c r="BG138" s="80"/>
      <c r="BH138" s="80"/>
      <c r="BI138" s="80"/>
      <c r="BJ138" s="80"/>
      <c r="BK138" s="121"/>
      <c r="BL138" s="80"/>
      <c r="BM138" s="80"/>
      <c r="BN138" s="80"/>
      <c r="BO138" s="80"/>
      <c r="BP138" s="80"/>
      <c r="BQ138" s="80"/>
      <c r="BR138" s="80"/>
      <c r="BS138" s="121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1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7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7"/>
      <c r="DG138" s="80"/>
      <c r="DH138" s="80"/>
      <c r="DI138" s="80"/>
      <c r="DJ138" s="80"/>
      <c r="DK138" s="80"/>
      <c r="DL138" s="121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7"/>
      <c r="ER138" s="80"/>
      <c r="ES138" s="80"/>
      <c r="ET138" s="126"/>
      <c r="EU138" s="80"/>
      <c r="EV138" s="80"/>
      <c r="EW138" s="80"/>
      <c r="EX138" s="80"/>
      <c r="EY138" s="80"/>
      <c r="EZ138" s="80"/>
      <c r="FA138" s="121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1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8"/>
      <c r="FW138" s="354"/>
      <c r="FX138" s="80"/>
      <c r="FY138" s="80"/>
    </row>
    <row r="139" spans="1:181" s="78" customFormat="1" ht="21.75" x14ac:dyDescent="0.5">
      <c r="A139" s="302"/>
      <c r="B139" s="302"/>
      <c r="C139" s="302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6"/>
      <c r="AC139" s="80"/>
      <c r="AD139" s="80"/>
      <c r="AE139" s="80"/>
      <c r="AF139" s="80"/>
      <c r="AG139" s="80"/>
      <c r="AH139" s="80"/>
      <c r="AI139" s="80"/>
      <c r="AJ139" s="80"/>
      <c r="AK139" s="121"/>
      <c r="AL139" s="113"/>
      <c r="AM139" s="113"/>
      <c r="AN139" s="113"/>
      <c r="AO139" s="80"/>
      <c r="AP139" s="80"/>
      <c r="AQ139" s="80"/>
      <c r="AR139" s="80"/>
      <c r="AS139" s="121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1"/>
      <c r="BE139" s="80"/>
      <c r="BF139" s="80"/>
      <c r="BG139" s="80"/>
      <c r="BH139" s="80"/>
      <c r="BI139" s="80"/>
      <c r="BJ139" s="80"/>
      <c r="BK139" s="121"/>
      <c r="BL139" s="80"/>
      <c r="BM139" s="80"/>
      <c r="BN139" s="80"/>
      <c r="BO139" s="80"/>
      <c r="BP139" s="80"/>
      <c r="BQ139" s="80"/>
      <c r="BR139" s="80"/>
      <c r="BS139" s="121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1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7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7"/>
      <c r="DG139" s="80"/>
      <c r="DH139" s="80"/>
      <c r="DI139" s="80"/>
      <c r="DJ139" s="80"/>
      <c r="DK139" s="80"/>
      <c r="DL139" s="121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7"/>
      <c r="ER139" s="80"/>
      <c r="ES139" s="80"/>
      <c r="ET139" s="126"/>
      <c r="EU139" s="80"/>
      <c r="EV139" s="80"/>
      <c r="EW139" s="80"/>
      <c r="EX139" s="80"/>
      <c r="EY139" s="80"/>
      <c r="EZ139" s="80"/>
      <c r="FA139" s="121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1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8"/>
      <c r="FW139" s="354"/>
      <c r="FX139" s="80"/>
      <c r="FY139" s="80"/>
    </row>
    <row r="140" spans="1:181" s="78" customFormat="1" ht="21.75" x14ac:dyDescent="0.5">
      <c r="A140" s="302"/>
      <c r="B140" s="302"/>
      <c r="C140" s="302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6"/>
      <c r="AC140" s="80"/>
      <c r="AD140" s="80"/>
      <c r="AE140" s="80"/>
      <c r="AF140" s="80"/>
      <c r="AG140" s="80"/>
      <c r="AH140" s="80"/>
      <c r="AI140" s="80"/>
      <c r="AJ140" s="80"/>
      <c r="AK140" s="121"/>
      <c r="AL140" s="113"/>
      <c r="AM140" s="113"/>
      <c r="AN140" s="113"/>
      <c r="AO140" s="80"/>
      <c r="AP140" s="80"/>
      <c r="AQ140" s="80"/>
      <c r="AR140" s="80"/>
      <c r="AS140" s="121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1"/>
      <c r="BE140" s="80"/>
      <c r="BF140" s="80"/>
      <c r="BG140" s="80"/>
      <c r="BH140" s="80"/>
      <c r="BI140" s="80"/>
      <c r="BJ140" s="80"/>
      <c r="BK140" s="121"/>
      <c r="BL140" s="80"/>
      <c r="BM140" s="80"/>
      <c r="BN140" s="80"/>
      <c r="BO140" s="80"/>
      <c r="BP140" s="80"/>
      <c r="BQ140" s="80"/>
      <c r="BR140" s="80"/>
      <c r="BS140" s="121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1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7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7"/>
      <c r="DG140" s="80"/>
      <c r="DH140" s="80"/>
      <c r="DI140" s="80"/>
      <c r="DJ140" s="80"/>
      <c r="DK140" s="80"/>
      <c r="DL140" s="121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7"/>
      <c r="ER140" s="80"/>
      <c r="ES140" s="80"/>
      <c r="ET140" s="126"/>
      <c r="EU140" s="80"/>
      <c r="EV140" s="80"/>
      <c r="EW140" s="80"/>
      <c r="EX140" s="80"/>
      <c r="EY140" s="80"/>
      <c r="EZ140" s="80"/>
      <c r="FA140" s="121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1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8"/>
      <c r="FW140" s="354"/>
      <c r="FX140" s="80"/>
      <c r="FY140" s="80"/>
    </row>
    <row r="141" spans="1:181" s="78" customFormat="1" ht="21.75" x14ac:dyDescent="0.5">
      <c r="A141" s="302"/>
      <c r="B141" s="302"/>
      <c r="C141" s="302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6"/>
      <c r="AC141" s="80"/>
      <c r="AD141" s="80"/>
      <c r="AE141" s="80"/>
      <c r="AF141" s="80"/>
      <c r="AG141" s="80"/>
      <c r="AH141" s="80"/>
      <c r="AI141" s="80"/>
      <c r="AJ141" s="80"/>
      <c r="AK141" s="121"/>
      <c r="AL141" s="113"/>
      <c r="AM141" s="113"/>
      <c r="AN141" s="113"/>
      <c r="AO141" s="80"/>
      <c r="AP141" s="80"/>
      <c r="AQ141" s="80"/>
      <c r="AR141" s="80"/>
      <c r="AS141" s="121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1"/>
      <c r="BE141" s="80"/>
      <c r="BF141" s="80"/>
      <c r="BG141" s="80"/>
      <c r="BH141" s="80"/>
      <c r="BI141" s="80"/>
      <c r="BJ141" s="80"/>
      <c r="BK141" s="121"/>
      <c r="BL141" s="80"/>
      <c r="BM141" s="80"/>
      <c r="BN141" s="80"/>
      <c r="BO141" s="80"/>
      <c r="BP141" s="80"/>
      <c r="BQ141" s="80"/>
      <c r="BR141" s="80"/>
      <c r="BS141" s="121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1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7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7"/>
      <c r="DG141" s="80"/>
      <c r="DH141" s="80"/>
      <c r="DI141" s="80"/>
      <c r="DJ141" s="80"/>
      <c r="DK141" s="80"/>
      <c r="DL141" s="121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7"/>
      <c r="ER141" s="80"/>
      <c r="ES141" s="80"/>
      <c r="ET141" s="126"/>
      <c r="EU141" s="80"/>
      <c r="EV141" s="80"/>
      <c r="EW141" s="80"/>
      <c r="EX141" s="80"/>
      <c r="EY141" s="80"/>
      <c r="EZ141" s="80"/>
      <c r="FA141" s="121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1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8"/>
      <c r="FW141" s="354"/>
      <c r="FX141" s="80"/>
      <c r="FY141" s="80"/>
    </row>
    <row r="142" spans="1:181" s="78" customFormat="1" ht="21.75" x14ac:dyDescent="0.5">
      <c r="A142" s="302"/>
      <c r="B142" s="302"/>
      <c r="C142" s="302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6"/>
      <c r="AC142" s="80"/>
      <c r="AD142" s="80"/>
      <c r="AE142" s="80"/>
      <c r="AF142" s="80"/>
      <c r="AG142" s="80"/>
      <c r="AH142" s="80"/>
      <c r="AI142" s="80"/>
      <c r="AJ142" s="80"/>
      <c r="AK142" s="121"/>
      <c r="AL142" s="113"/>
      <c r="AM142" s="113"/>
      <c r="AN142" s="113"/>
      <c r="AO142" s="80"/>
      <c r="AP142" s="80"/>
      <c r="AQ142" s="80"/>
      <c r="AR142" s="80"/>
      <c r="AS142" s="121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1"/>
      <c r="BE142" s="80"/>
      <c r="BF142" s="80"/>
      <c r="BG142" s="80"/>
      <c r="BH142" s="80"/>
      <c r="BI142" s="80"/>
      <c r="BJ142" s="80"/>
      <c r="BK142" s="121"/>
      <c r="BL142" s="80"/>
      <c r="BM142" s="80"/>
      <c r="BN142" s="80"/>
      <c r="BO142" s="80"/>
      <c r="BP142" s="80"/>
      <c r="BQ142" s="80"/>
      <c r="BR142" s="80"/>
      <c r="BS142" s="121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1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7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7"/>
      <c r="DG142" s="80"/>
      <c r="DH142" s="80"/>
      <c r="DI142" s="80"/>
      <c r="DJ142" s="80"/>
      <c r="DK142" s="80"/>
      <c r="DL142" s="121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7"/>
      <c r="ER142" s="80"/>
      <c r="ES142" s="80"/>
      <c r="ET142" s="126"/>
      <c r="EU142" s="80"/>
      <c r="EV142" s="80"/>
      <c r="EW142" s="80"/>
      <c r="EX142" s="80"/>
      <c r="EY142" s="80"/>
      <c r="EZ142" s="80"/>
      <c r="FA142" s="121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1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8"/>
      <c r="FW142" s="354"/>
      <c r="FX142" s="80"/>
      <c r="FY142" s="80"/>
    </row>
    <row r="143" spans="1:181" s="78" customFormat="1" ht="21.75" x14ac:dyDescent="0.5">
      <c r="A143" s="302"/>
      <c r="B143" s="302"/>
      <c r="C143" s="302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6"/>
      <c r="AC143" s="80"/>
      <c r="AD143" s="80"/>
      <c r="AE143" s="80"/>
      <c r="AF143" s="80"/>
      <c r="AG143" s="80"/>
      <c r="AH143" s="80"/>
      <c r="AI143" s="80"/>
      <c r="AJ143" s="80"/>
      <c r="AK143" s="121"/>
      <c r="AL143" s="113"/>
      <c r="AM143" s="113"/>
      <c r="AN143" s="113"/>
      <c r="AO143" s="80"/>
      <c r="AP143" s="80"/>
      <c r="AQ143" s="80"/>
      <c r="AR143" s="80"/>
      <c r="AS143" s="121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1"/>
      <c r="BE143" s="80"/>
      <c r="BF143" s="80"/>
      <c r="BG143" s="80"/>
      <c r="BH143" s="80"/>
      <c r="BI143" s="80"/>
      <c r="BJ143" s="80"/>
      <c r="BK143" s="121"/>
      <c r="BL143" s="80"/>
      <c r="BM143" s="80"/>
      <c r="BN143" s="80"/>
      <c r="BO143" s="80"/>
      <c r="BP143" s="80"/>
      <c r="BQ143" s="80"/>
      <c r="BR143" s="80"/>
      <c r="BS143" s="121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1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7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7"/>
      <c r="DG143" s="80"/>
      <c r="DH143" s="80"/>
      <c r="DI143" s="80"/>
      <c r="DJ143" s="80"/>
      <c r="DK143" s="80"/>
      <c r="DL143" s="121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7"/>
      <c r="ER143" s="80"/>
      <c r="ES143" s="80"/>
      <c r="ET143" s="126"/>
      <c r="EU143" s="80"/>
      <c r="EV143" s="80"/>
      <c r="EW143" s="80"/>
      <c r="EX143" s="80"/>
      <c r="EY143" s="80"/>
      <c r="EZ143" s="80"/>
      <c r="FA143" s="121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1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8"/>
      <c r="FW143" s="354"/>
      <c r="FX143" s="80"/>
      <c r="FY143" s="80"/>
    </row>
    <row r="144" spans="1:181" s="78" customFormat="1" ht="21.75" x14ac:dyDescent="0.5">
      <c r="A144" s="302"/>
      <c r="B144" s="302"/>
      <c r="C144" s="302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6"/>
      <c r="AC144" s="80"/>
      <c r="AD144" s="80"/>
      <c r="AE144" s="80"/>
      <c r="AF144" s="80"/>
      <c r="AG144" s="80"/>
      <c r="AH144" s="80"/>
      <c r="AI144" s="80"/>
      <c r="AJ144" s="80"/>
      <c r="AK144" s="121"/>
      <c r="AL144" s="113"/>
      <c r="AM144" s="113"/>
      <c r="AN144" s="113"/>
      <c r="AO144" s="80"/>
      <c r="AP144" s="80"/>
      <c r="AQ144" s="80"/>
      <c r="AR144" s="80"/>
      <c r="AS144" s="121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1"/>
      <c r="BE144" s="80"/>
      <c r="BF144" s="80"/>
      <c r="BG144" s="80"/>
      <c r="BH144" s="80"/>
      <c r="BI144" s="80"/>
      <c r="BJ144" s="80"/>
      <c r="BK144" s="121"/>
      <c r="BL144" s="80"/>
      <c r="BM144" s="80"/>
      <c r="BN144" s="80"/>
      <c r="BO144" s="80"/>
      <c r="BP144" s="80"/>
      <c r="BQ144" s="80"/>
      <c r="BR144" s="80"/>
      <c r="BS144" s="121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1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7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7"/>
      <c r="DG144" s="80"/>
      <c r="DH144" s="80"/>
      <c r="DI144" s="80"/>
      <c r="DJ144" s="80"/>
      <c r="DK144" s="80"/>
      <c r="DL144" s="121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7"/>
      <c r="ER144" s="80"/>
      <c r="ES144" s="80"/>
      <c r="ET144" s="126"/>
      <c r="EU144" s="80"/>
      <c r="EV144" s="80"/>
      <c r="EW144" s="80"/>
      <c r="EX144" s="80"/>
      <c r="EY144" s="80"/>
      <c r="EZ144" s="80"/>
      <c r="FA144" s="121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1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8"/>
      <c r="FW144" s="354"/>
      <c r="FX144" s="80"/>
      <c r="FY144" s="80"/>
    </row>
    <row r="145" spans="1:181" s="78" customFormat="1" ht="21.75" x14ac:dyDescent="0.5">
      <c r="A145" s="302"/>
      <c r="B145" s="302"/>
      <c r="C145" s="302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6"/>
      <c r="AC145" s="80"/>
      <c r="AD145" s="80"/>
      <c r="AE145" s="80"/>
      <c r="AF145" s="80"/>
      <c r="AG145" s="80"/>
      <c r="AH145" s="80"/>
      <c r="AI145" s="80"/>
      <c r="AJ145" s="80"/>
      <c r="AK145" s="121"/>
      <c r="AL145" s="113"/>
      <c r="AM145" s="113"/>
      <c r="AN145" s="113"/>
      <c r="AO145" s="80"/>
      <c r="AP145" s="80"/>
      <c r="AQ145" s="80"/>
      <c r="AR145" s="80"/>
      <c r="AS145" s="121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1"/>
      <c r="BE145" s="80"/>
      <c r="BF145" s="80"/>
      <c r="BG145" s="80"/>
      <c r="BH145" s="80"/>
      <c r="BI145" s="80"/>
      <c r="BJ145" s="80"/>
      <c r="BK145" s="121"/>
      <c r="BL145" s="80"/>
      <c r="BM145" s="80"/>
      <c r="BN145" s="80"/>
      <c r="BO145" s="80"/>
      <c r="BP145" s="80"/>
      <c r="BQ145" s="80"/>
      <c r="BR145" s="80"/>
      <c r="BS145" s="121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1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7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7"/>
      <c r="DG145" s="80"/>
      <c r="DH145" s="80"/>
      <c r="DI145" s="80"/>
      <c r="DJ145" s="80"/>
      <c r="DK145" s="80"/>
      <c r="DL145" s="121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7"/>
      <c r="ER145" s="80"/>
      <c r="ES145" s="80"/>
      <c r="ET145" s="126"/>
      <c r="EU145" s="80"/>
      <c r="EV145" s="80"/>
      <c r="EW145" s="80"/>
      <c r="EX145" s="80"/>
      <c r="EY145" s="80"/>
      <c r="EZ145" s="80"/>
      <c r="FA145" s="121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1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8"/>
      <c r="FW145" s="354"/>
      <c r="FX145" s="80"/>
      <c r="FY145" s="80"/>
    </row>
    <row r="146" spans="1:181" s="78" customFormat="1" ht="21.75" x14ac:dyDescent="0.5">
      <c r="A146" s="302"/>
      <c r="B146" s="302"/>
      <c r="C146" s="302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6"/>
      <c r="AC146" s="80"/>
      <c r="AD146" s="80"/>
      <c r="AE146" s="80"/>
      <c r="AF146" s="80"/>
      <c r="AG146" s="80"/>
      <c r="AH146" s="80"/>
      <c r="AI146" s="80"/>
      <c r="AJ146" s="80"/>
      <c r="AK146" s="121"/>
      <c r="AL146" s="113"/>
      <c r="AM146" s="113"/>
      <c r="AN146" s="113"/>
      <c r="AO146" s="80"/>
      <c r="AP146" s="80"/>
      <c r="AQ146" s="80"/>
      <c r="AR146" s="80"/>
      <c r="AS146" s="121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1"/>
      <c r="BE146" s="80"/>
      <c r="BF146" s="80"/>
      <c r="BG146" s="80"/>
      <c r="BH146" s="80"/>
      <c r="BI146" s="80"/>
      <c r="BJ146" s="80"/>
      <c r="BK146" s="121"/>
      <c r="BL146" s="80"/>
      <c r="BM146" s="80"/>
      <c r="BN146" s="80"/>
      <c r="BO146" s="80"/>
      <c r="BP146" s="80"/>
      <c r="BQ146" s="80"/>
      <c r="BR146" s="80"/>
      <c r="BS146" s="121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1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7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7"/>
      <c r="DG146" s="80"/>
      <c r="DH146" s="80"/>
      <c r="DI146" s="80"/>
      <c r="DJ146" s="80"/>
      <c r="DK146" s="80"/>
      <c r="DL146" s="121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7"/>
      <c r="ER146" s="80"/>
      <c r="ES146" s="80"/>
      <c r="ET146" s="126"/>
      <c r="EU146" s="80"/>
      <c r="EV146" s="80"/>
      <c r="EW146" s="80"/>
      <c r="EX146" s="80"/>
      <c r="EY146" s="80"/>
      <c r="EZ146" s="80"/>
      <c r="FA146" s="121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1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8"/>
      <c r="FW146" s="354"/>
      <c r="FX146" s="80"/>
      <c r="FY146" s="80"/>
    </row>
    <row r="147" spans="1:181" s="78" customFormat="1" ht="21.75" x14ac:dyDescent="0.5">
      <c r="A147" s="302"/>
      <c r="B147" s="302"/>
      <c r="C147" s="302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6"/>
      <c r="AC147" s="80"/>
      <c r="AD147" s="80"/>
      <c r="AE147" s="80"/>
      <c r="AF147" s="80"/>
      <c r="AG147" s="80"/>
      <c r="AH147" s="80"/>
      <c r="AI147" s="80"/>
      <c r="AJ147" s="80"/>
      <c r="AK147" s="121"/>
      <c r="AL147" s="113"/>
      <c r="AM147" s="113"/>
      <c r="AN147" s="113"/>
      <c r="AO147" s="80"/>
      <c r="AP147" s="80"/>
      <c r="AQ147" s="80"/>
      <c r="AR147" s="80"/>
      <c r="AS147" s="121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1"/>
      <c r="BE147" s="80"/>
      <c r="BF147" s="80"/>
      <c r="BG147" s="80"/>
      <c r="BH147" s="80"/>
      <c r="BI147" s="80"/>
      <c r="BJ147" s="80"/>
      <c r="BK147" s="121"/>
      <c r="BL147" s="80"/>
      <c r="BM147" s="80"/>
      <c r="BN147" s="80"/>
      <c r="BO147" s="80"/>
      <c r="BP147" s="80"/>
      <c r="BQ147" s="80"/>
      <c r="BR147" s="80"/>
      <c r="BS147" s="121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1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7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7"/>
      <c r="DG147" s="80"/>
      <c r="DH147" s="80"/>
      <c r="DI147" s="80"/>
      <c r="DJ147" s="80"/>
      <c r="DK147" s="80"/>
      <c r="DL147" s="121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7"/>
      <c r="ER147" s="80"/>
      <c r="ES147" s="80"/>
      <c r="ET147" s="126"/>
      <c r="EU147" s="80"/>
      <c r="EV147" s="80"/>
      <c r="EW147" s="80"/>
      <c r="EX147" s="80"/>
      <c r="EY147" s="80"/>
      <c r="EZ147" s="80"/>
      <c r="FA147" s="121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1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8"/>
      <c r="FW147" s="354"/>
      <c r="FX147" s="80"/>
      <c r="FY147" s="80"/>
    </row>
    <row r="148" spans="1:181" s="78" customFormat="1" ht="21.75" x14ac:dyDescent="0.5">
      <c r="A148" s="302"/>
      <c r="B148" s="302"/>
      <c r="C148" s="302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6"/>
      <c r="AC148" s="80"/>
      <c r="AD148" s="80"/>
      <c r="AE148" s="80"/>
      <c r="AF148" s="80"/>
      <c r="AG148" s="80"/>
      <c r="AH148" s="80"/>
      <c r="AI148" s="80"/>
      <c r="AJ148" s="80"/>
      <c r="AK148" s="121"/>
      <c r="AL148" s="113"/>
      <c r="AM148" s="113"/>
      <c r="AN148" s="113"/>
      <c r="AO148" s="80"/>
      <c r="AP148" s="80"/>
      <c r="AQ148" s="80"/>
      <c r="AR148" s="80"/>
      <c r="AS148" s="121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1"/>
      <c r="BE148" s="80"/>
      <c r="BF148" s="80"/>
      <c r="BG148" s="80"/>
      <c r="BH148" s="80"/>
      <c r="BI148" s="80"/>
      <c r="BJ148" s="80"/>
      <c r="BK148" s="121"/>
      <c r="BL148" s="80"/>
      <c r="BM148" s="80"/>
      <c r="BN148" s="80"/>
      <c r="BO148" s="80"/>
      <c r="BP148" s="80"/>
      <c r="BQ148" s="80"/>
      <c r="BR148" s="80"/>
      <c r="BS148" s="121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1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7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7"/>
      <c r="DG148" s="80"/>
      <c r="DH148" s="80"/>
      <c r="DI148" s="80"/>
      <c r="DJ148" s="80"/>
      <c r="DK148" s="80"/>
      <c r="DL148" s="121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7"/>
      <c r="ER148" s="80"/>
      <c r="ES148" s="80"/>
      <c r="ET148" s="126"/>
      <c r="EU148" s="80"/>
      <c r="EV148" s="80"/>
      <c r="EW148" s="80"/>
      <c r="EX148" s="80"/>
      <c r="EY148" s="80"/>
      <c r="EZ148" s="80"/>
      <c r="FA148" s="121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1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8"/>
      <c r="FW148" s="354"/>
      <c r="FX148" s="80"/>
      <c r="FY148" s="80"/>
    </row>
    <row r="149" spans="1:181" s="78" customFormat="1" ht="21.75" x14ac:dyDescent="0.5">
      <c r="A149" s="302"/>
      <c r="B149" s="302"/>
      <c r="C149" s="302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6"/>
      <c r="AC149" s="80"/>
      <c r="AD149" s="80"/>
      <c r="AE149" s="80"/>
      <c r="AF149" s="80"/>
      <c r="AG149" s="80"/>
      <c r="AH149" s="80"/>
      <c r="AI149" s="80"/>
      <c r="AJ149" s="80"/>
      <c r="AK149" s="121"/>
      <c r="AL149" s="113"/>
      <c r="AM149" s="113"/>
      <c r="AN149" s="113"/>
      <c r="AO149" s="80"/>
      <c r="AP149" s="80"/>
      <c r="AQ149" s="80"/>
      <c r="AR149" s="80"/>
      <c r="AS149" s="121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1"/>
      <c r="BE149" s="80"/>
      <c r="BF149" s="80"/>
      <c r="BG149" s="80"/>
      <c r="BH149" s="80"/>
      <c r="BI149" s="80"/>
      <c r="BJ149" s="80"/>
      <c r="BK149" s="121"/>
      <c r="BL149" s="80"/>
      <c r="BM149" s="80"/>
      <c r="BN149" s="80"/>
      <c r="BO149" s="80"/>
      <c r="BP149" s="80"/>
      <c r="BQ149" s="80"/>
      <c r="BR149" s="80"/>
      <c r="BS149" s="121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1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7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7"/>
      <c r="DG149" s="80"/>
      <c r="DH149" s="80"/>
      <c r="DI149" s="80"/>
      <c r="DJ149" s="80"/>
      <c r="DK149" s="80"/>
      <c r="DL149" s="121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7"/>
      <c r="ER149" s="80"/>
      <c r="ES149" s="80"/>
      <c r="ET149" s="126"/>
      <c r="EU149" s="80"/>
      <c r="EV149" s="80"/>
      <c r="EW149" s="80"/>
      <c r="EX149" s="80"/>
      <c r="EY149" s="80"/>
      <c r="EZ149" s="80"/>
      <c r="FA149" s="121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1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8"/>
      <c r="FW149" s="354"/>
      <c r="FX149" s="80"/>
      <c r="FY149" s="80"/>
    </row>
    <row r="150" spans="1:181" s="78" customFormat="1" ht="21.75" x14ac:dyDescent="0.5">
      <c r="A150" s="302"/>
      <c r="B150" s="302"/>
      <c r="C150" s="302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6"/>
      <c r="AC150" s="80"/>
      <c r="AD150" s="80"/>
      <c r="AE150" s="80"/>
      <c r="AF150" s="80"/>
      <c r="AG150" s="80"/>
      <c r="AH150" s="80"/>
      <c r="AI150" s="80"/>
      <c r="AJ150" s="80"/>
      <c r="AK150" s="121"/>
      <c r="AL150" s="113"/>
      <c r="AM150" s="113"/>
      <c r="AN150" s="113"/>
      <c r="AO150" s="80"/>
      <c r="AP150" s="80"/>
      <c r="AQ150" s="80"/>
      <c r="AR150" s="80"/>
      <c r="AS150" s="121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1"/>
      <c r="BE150" s="80"/>
      <c r="BF150" s="80"/>
      <c r="BG150" s="80"/>
      <c r="BH150" s="80"/>
      <c r="BI150" s="80"/>
      <c r="BJ150" s="80"/>
      <c r="BK150" s="121"/>
      <c r="BL150" s="80"/>
      <c r="BM150" s="80"/>
      <c r="BN150" s="80"/>
      <c r="BO150" s="80"/>
      <c r="BP150" s="80"/>
      <c r="BQ150" s="80"/>
      <c r="BR150" s="80"/>
      <c r="BS150" s="121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1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7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7"/>
      <c r="DG150" s="80"/>
      <c r="DH150" s="80"/>
      <c r="DI150" s="80"/>
      <c r="DJ150" s="80"/>
      <c r="DK150" s="80"/>
      <c r="DL150" s="121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7"/>
      <c r="ER150" s="80"/>
      <c r="ES150" s="80"/>
      <c r="ET150" s="126"/>
      <c r="EU150" s="80"/>
      <c r="EV150" s="80"/>
      <c r="EW150" s="80"/>
      <c r="EX150" s="80"/>
      <c r="EY150" s="80"/>
      <c r="EZ150" s="80"/>
      <c r="FA150" s="121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1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8"/>
      <c r="FW150" s="354"/>
      <c r="FX150" s="80"/>
      <c r="FY150" s="80"/>
    </row>
    <row r="151" spans="1:181" s="78" customFormat="1" ht="21.75" x14ac:dyDescent="0.5">
      <c r="A151" s="302"/>
      <c r="B151" s="302"/>
      <c r="C151" s="302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6"/>
      <c r="AC151" s="80"/>
      <c r="AD151" s="80"/>
      <c r="AE151" s="80"/>
      <c r="AF151" s="80"/>
      <c r="AG151" s="80"/>
      <c r="AH151" s="80"/>
      <c r="AI151" s="80"/>
      <c r="AJ151" s="80"/>
      <c r="AK151" s="121"/>
      <c r="AL151" s="113"/>
      <c r="AM151" s="113"/>
      <c r="AN151" s="113"/>
      <c r="AO151" s="80"/>
      <c r="AP151" s="80"/>
      <c r="AQ151" s="80"/>
      <c r="AR151" s="80"/>
      <c r="AS151" s="121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1"/>
      <c r="BE151" s="80"/>
      <c r="BF151" s="80"/>
      <c r="BG151" s="80"/>
      <c r="BH151" s="80"/>
      <c r="BI151" s="80"/>
      <c r="BJ151" s="80"/>
      <c r="BK151" s="121"/>
      <c r="BL151" s="80"/>
      <c r="BM151" s="80"/>
      <c r="BN151" s="80"/>
      <c r="BO151" s="80"/>
      <c r="BP151" s="80"/>
      <c r="BQ151" s="80"/>
      <c r="BR151" s="80"/>
      <c r="BS151" s="121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1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7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7"/>
      <c r="DG151" s="80"/>
      <c r="DH151" s="80"/>
      <c r="DI151" s="80"/>
      <c r="DJ151" s="80"/>
      <c r="DK151" s="80"/>
      <c r="DL151" s="121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7"/>
      <c r="ER151" s="80"/>
      <c r="ES151" s="80"/>
      <c r="ET151" s="126"/>
      <c r="EU151" s="80"/>
      <c r="EV151" s="80"/>
      <c r="EW151" s="80"/>
      <c r="EX151" s="80"/>
      <c r="EY151" s="80"/>
      <c r="EZ151" s="80"/>
      <c r="FA151" s="121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1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8"/>
      <c r="FW151" s="354"/>
      <c r="FX151" s="80"/>
      <c r="FY151" s="80"/>
    </row>
    <row r="152" spans="1:181" s="78" customFormat="1" ht="21.75" x14ac:dyDescent="0.5">
      <c r="A152" s="302"/>
      <c r="B152" s="302"/>
      <c r="C152" s="302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6"/>
      <c r="AC152" s="80"/>
      <c r="AD152" s="80"/>
      <c r="AE152" s="80"/>
      <c r="AF152" s="80"/>
      <c r="AG152" s="80"/>
      <c r="AH152" s="80"/>
      <c r="AI152" s="80"/>
      <c r="AJ152" s="80"/>
      <c r="AK152" s="121"/>
      <c r="AL152" s="113"/>
      <c r="AM152" s="113"/>
      <c r="AN152" s="113"/>
      <c r="AO152" s="80"/>
      <c r="AP152" s="80"/>
      <c r="AQ152" s="80"/>
      <c r="AR152" s="80"/>
      <c r="AS152" s="121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1"/>
      <c r="BE152" s="80"/>
      <c r="BF152" s="80"/>
      <c r="BG152" s="80"/>
      <c r="BH152" s="80"/>
      <c r="BI152" s="80"/>
      <c r="BJ152" s="80"/>
      <c r="BK152" s="121"/>
      <c r="BL152" s="80"/>
      <c r="BM152" s="80"/>
      <c r="BN152" s="80"/>
      <c r="BO152" s="80"/>
      <c r="BP152" s="80"/>
      <c r="BQ152" s="80"/>
      <c r="BR152" s="80"/>
      <c r="BS152" s="121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1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7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7"/>
      <c r="DG152" s="80"/>
      <c r="DH152" s="80"/>
      <c r="DI152" s="80"/>
      <c r="DJ152" s="80"/>
      <c r="DK152" s="80"/>
      <c r="DL152" s="121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7"/>
      <c r="ER152" s="80"/>
      <c r="ES152" s="80"/>
      <c r="ET152" s="126"/>
      <c r="EU152" s="80"/>
      <c r="EV152" s="80"/>
      <c r="EW152" s="80"/>
      <c r="EX152" s="80"/>
      <c r="EY152" s="80"/>
      <c r="EZ152" s="80"/>
      <c r="FA152" s="121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1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8"/>
      <c r="FW152" s="354"/>
      <c r="FX152" s="80"/>
      <c r="FY152" s="80"/>
    </row>
    <row r="153" spans="1:181" s="78" customFormat="1" ht="21.75" x14ac:dyDescent="0.5">
      <c r="A153" s="302"/>
      <c r="B153" s="302"/>
      <c r="C153" s="302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6"/>
      <c r="AC153" s="80"/>
      <c r="AD153" s="80"/>
      <c r="AE153" s="80"/>
      <c r="AF153" s="80"/>
      <c r="AG153" s="80"/>
      <c r="AH153" s="80"/>
      <c r="AI153" s="80"/>
      <c r="AJ153" s="80"/>
      <c r="AK153" s="121"/>
      <c r="AL153" s="113"/>
      <c r="AM153" s="113"/>
      <c r="AN153" s="113"/>
      <c r="AO153" s="80"/>
      <c r="AP153" s="80"/>
      <c r="AQ153" s="80"/>
      <c r="AR153" s="80"/>
      <c r="AS153" s="121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1"/>
      <c r="BE153" s="80"/>
      <c r="BF153" s="80"/>
      <c r="BG153" s="80"/>
      <c r="BH153" s="80"/>
      <c r="BI153" s="80"/>
      <c r="BJ153" s="80"/>
      <c r="BK153" s="121"/>
      <c r="BL153" s="80"/>
      <c r="BM153" s="80"/>
      <c r="BN153" s="80"/>
      <c r="BO153" s="80"/>
      <c r="BP153" s="80"/>
      <c r="BQ153" s="80"/>
      <c r="BR153" s="80"/>
      <c r="BS153" s="121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1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7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7"/>
      <c r="DG153" s="80"/>
      <c r="DH153" s="80"/>
      <c r="DI153" s="80"/>
      <c r="DJ153" s="80"/>
      <c r="DK153" s="80"/>
      <c r="DL153" s="121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7"/>
      <c r="ER153" s="80"/>
      <c r="ES153" s="80"/>
      <c r="ET153" s="126"/>
      <c r="EU153" s="80"/>
      <c r="EV153" s="80"/>
      <c r="EW153" s="80"/>
      <c r="EX153" s="80"/>
      <c r="EY153" s="80"/>
      <c r="EZ153" s="80"/>
      <c r="FA153" s="121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1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8"/>
      <c r="FW153" s="354"/>
      <c r="FX153" s="80"/>
      <c r="FY153" s="80"/>
    </row>
    <row r="154" spans="1:181" s="78" customFormat="1" ht="21.75" x14ac:dyDescent="0.5">
      <c r="A154" s="302"/>
      <c r="B154" s="302"/>
      <c r="C154" s="302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6"/>
      <c r="AC154" s="80"/>
      <c r="AD154" s="80"/>
      <c r="AE154" s="80"/>
      <c r="AF154" s="80"/>
      <c r="AG154" s="80"/>
      <c r="AH154" s="80"/>
      <c r="AI154" s="80"/>
      <c r="AJ154" s="80"/>
      <c r="AK154" s="121"/>
      <c r="AL154" s="113"/>
      <c r="AM154" s="113"/>
      <c r="AN154" s="113"/>
      <c r="AO154" s="80"/>
      <c r="AP154" s="80"/>
      <c r="AQ154" s="80"/>
      <c r="AR154" s="80"/>
      <c r="AS154" s="121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1"/>
      <c r="BE154" s="80"/>
      <c r="BF154" s="80"/>
      <c r="BG154" s="80"/>
      <c r="BH154" s="80"/>
      <c r="BI154" s="80"/>
      <c r="BJ154" s="80"/>
      <c r="BK154" s="121"/>
      <c r="BL154" s="80"/>
      <c r="BM154" s="80"/>
      <c r="BN154" s="80"/>
      <c r="BO154" s="80"/>
      <c r="BP154" s="80"/>
      <c r="BQ154" s="80"/>
      <c r="BR154" s="80"/>
      <c r="BS154" s="121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1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7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7"/>
      <c r="DG154" s="80"/>
      <c r="DH154" s="80"/>
      <c r="DI154" s="80"/>
      <c r="DJ154" s="80"/>
      <c r="DK154" s="80"/>
      <c r="DL154" s="121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7"/>
      <c r="ER154" s="80"/>
      <c r="ES154" s="80"/>
      <c r="ET154" s="126"/>
      <c r="EU154" s="80"/>
      <c r="EV154" s="80"/>
      <c r="EW154" s="80"/>
      <c r="EX154" s="80"/>
      <c r="EY154" s="80"/>
      <c r="EZ154" s="80"/>
      <c r="FA154" s="121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1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8"/>
      <c r="FW154" s="354"/>
      <c r="FX154" s="80"/>
      <c r="FY154" s="80"/>
    </row>
    <row r="155" spans="1:181" s="78" customFormat="1" ht="21.75" x14ac:dyDescent="0.5">
      <c r="A155" s="302"/>
      <c r="B155" s="302"/>
      <c r="C155" s="302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6"/>
      <c r="AC155" s="80"/>
      <c r="AD155" s="80"/>
      <c r="AE155" s="80"/>
      <c r="AF155" s="80"/>
      <c r="AG155" s="80"/>
      <c r="AH155" s="80"/>
      <c r="AI155" s="80"/>
      <c r="AJ155" s="80"/>
      <c r="AK155" s="121"/>
      <c r="AL155" s="113"/>
      <c r="AM155" s="113"/>
      <c r="AN155" s="113"/>
      <c r="AO155" s="80"/>
      <c r="AP155" s="80"/>
      <c r="AQ155" s="80"/>
      <c r="AR155" s="80"/>
      <c r="AS155" s="121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1"/>
      <c r="BE155" s="80"/>
      <c r="BF155" s="80"/>
      <c r="BG155" s="80"/>
      <c r="BH155" s="80"/>
      <c r="BI155" s="80"/>
      <c r="BJ155" s="80"/>
      <c r="BK155" s="121"/>
      <c r="BL155" s="80"/>
      <c r="BM155" s="80"/>
      <c r="BN155" s="80"/>
      <c r="BO155" s="80"/>
      <c r="BP155" s="80"/>
      <c r="BQ155" s="80"/>
      <c r="BR155" s="80"/>
      <c r="BS155" s="121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1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7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7"/>
      <c r="DG155" s="80"/>
      <c r="DH155" s="80"/>
      <c r="DI155" s="80"/>
      <c r="DJ155" s="80"/>
      <c r="DK155" s="80"/>
      <c r="DL155" s="121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7"/>
      <c r="ER155" s="80"/>
      <c r="ES155" s="80"/>
      <c r="ET155" s="126"/>
      <c r="EU155" s="80"/>
      <c r="EV155" s="80"/>
      <c r="EW155" s="80"/>
      <c r="EX155" s="80"/>
      <c r="EY155" s="80"/>
      <c r="EZ155" s="80"/>
      <c r="FA155" s="121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1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8"/>
      <c r="FW155" s="354"/>
      <c r="FX155" s="80"/>
      <c r="FY155" s="80"/>
    </row>
    <row r="156" spans="1:181" s="78" customFormat="1" ht="21.75" x14ac:dyDescent="0.5">
      <c r="A156" s="302"/>
      <c r="B156" s="302"/>
      <c r="C156" s="302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6"/>
      <c r="AC156" s="80"/>
      <c r="AD156" s="80"/>
      <c r="AE156" s="80"/>
      <c r="AF156" s="80"/>
      <c r="AG156" s="80"/>
      <c r="AH156" s="80"/>
      <c r="AI156" s="80"/>
      <c r="AJ156" s="80"/>
      <c r="AK156" s="121"/>
      <c r="AL156" s="113"/>
      <c r="AM156" s="113"/>
      <c r="AN156" s="113"/>
      <c r="AO156" s="80"/>
      <c r="AP156" s="80"/>
      <c r="AQ156" s="80"/>
      <c r="AR156" s="80"/>
      <c r="AS156" s="121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1"/>
      <c r="BE156" s="80"/>
      <c r="BF156" s="80"/>
      <c r="BG156" s="80"/>
      <c r="BH156" s="80"/>
      <c r="BI156" s="80"/>
      <c r="BJ156" s="80"/>
      <c r="BK156" s="121"/>
      <c r="BL156" s="80"/>
      <c r="BM156" s="80"/>
      <c r="BN156" s="80"/>
      <c r="BO156" s="80"/>
      <c r="BP156" s="80"/>
      <c r="BQ156" s="80"/>
      <c r="BR156" s="80"/>
      <c r="BS156" s="121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1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7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7"/>
      <c r="DG156" s="80"/>
      <c r="DH156" s="80"/>
      <c r="DI156" s="80"/>
      <c r="DJ156" s="80"/>
      <c r="DK156" s="80"/>
      <c r="DL156" s="121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7"/>
      <c r="ER156" s="80"/>
      <c r="ES156" s="80"/>
      <c r="ET156" s="126"/>
      <c r="EU156" s="80"/>
      <c r="EV156" s="80"/>
      <c r="EW156" s="80"/>
      <c r="EX156" s="80"/>
      <c r="EY156" s="80"/>
      <c r="EZ156" s="80"/>
      <c r="FA156" s="121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1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8"/>
      <c r="FW156" s="354"/>
      <c r="FX156" s="80"/>
      <c r="FY156" s="80"/>
    </row>
    <row r="157" spans="1:181" s="78" customFormat="1" ht="21.75" x14ac:dyDescent="0.5">
      <c r="A157" s="302"/>
      <c r="B157" s="302"/>
      <c r="C157" s="302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6"/>
      <c r="AC157" s="80"/>
      <c r="AD157" s="80"/>
      <c r="AE157" s="80"/>
      <c r="AF157" s="80"/>
      <c r="AG157" s="80"/>
      <c r="AH157" s="80"/>
      <c r="AI157" s="80"/>
      <c r="AJ157" s="80"/>
      <c r="AK157" s="121"/>
      <c r="AL157" s="113"/>
      <c r="AM157" s="113"/>
      <c r="AN157" s="113"/>
      <c r="AO157" s="80"/>
      <c r="AP157" s="80"/>
      <c r="AQ157" s="80"/>
      <c r="AR157" s="80"/>
      <c r="AS157" s="121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1"/>
      <c r="BE157" s="80"/>
      <c r="BF157" s="80"/>
      <c r="BG157" s="80"/>
      <c r="BH157" s="80"/>
      <c r="BI157" s="80"/>
      <c r="BJ157" s="80"/>
      <c r="BK157" s="121"/>
      <c r="BL157" s="80"/>
      <c r="BM157" s="80"/>
      <c r="BN157" s="80"/>
      <c r="BO157" s="80"/>
      <c r="BP157" s="80"/>
      <c r="BQ157" s="80"/>
      <c r="BR157" s="80"/>
      <c r="BS157" s="121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1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7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7"/>
      <c r="DG157" s="80"/>
      <c r="DH157" s="80"/>
      <c r="DI157" s="80"/>
      <c r="DJ157" s="80"/>
      <c r="DK157" s="80"/>
      <c r="DL157" s="121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7"/>
      <c r="ER157" s="80"/>
      <c r="ES157" s="80"/>
      <c r="ET157" s="126"/>
      <c r="EU157" s="80"/>
      <c r="EV157" s="80"/>
      <c r="EW157" s="80"/>
      <c r="EX157" s="80"/>
      <c r="EY157" s="80"/>
      <c r="EZ157" s="80"/>
      <c r="FA157" s="121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1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8"/>
      <c r="FW157" s="354"/>
      <c r="FX157" s="80"/>
      <c r="FY157" s="80"/>
    </row>
    <row r="158" spans="1:181" s="78" customFormat="1" ht="21.75" x14ac:dyDescent="0.5">
      <c r="A158" s="302"/>
      <c r="B158" s="302"/>
      <c r="C158" s="302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6"/>
      <c r="AC158" s="80"/>
      <c r="AD158" s="80"/>
      <c r="AE158" s="80"/>
      <c r="AF158" s="80"/>
      <c r="AG158" s="80"/>
      <c r="AH158" s="80"/>
      <c r="AI158" s="80"/>
      <c r="AJ158" s="80"/>
      <c r="AK158" s="121"/>
      <c r="AL158" s="113"/>
      <c r="AM158" s="113"/>
      <c r="AN158" s="113"/>
      <c r="AO158" s="80"/>
      <c r="AP158" s="80"/>
      <c r="AQ158" s="80"/>
      <c r="AR158" s="80"/>
      <c r="AS158" s="121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1"/>
      <c r="BE158" s="80"/>
      <c r="BF158" s="80"/>
      <c r="BG158" s="80"/>
      <c r="BH158" s="80"/>
      <c r="BI158" s="80"/>
      <c r="BJ158" s="80"/>
      <c r="BK158" s="121"/>
      <c r="BL158" s="80"/>
      <c r="BM158" s="80"/>
      <c r="BN158" s="80"/>
      <c r="BO158" s="80"/>
      <c r="BP158" s="80"/>
      <c r="BQ158" s="80"/>
      <c r="BR158" s="80"/>
      <c r="BS158" s="121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1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7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7"/>
      <c r="DG158" s="80"/>
      <c r="DH158" s="80"/>
      <c r="DI158" s="80"/>
      <c r="DJ158" s="80"/>
      <c r="DK158" s="80"/>
      <c r="DL158" s="121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7"/>
      <c r="ER158" s="80"/>
      <c r="ES158" s="80"/>
      <c r="ET158" s="126"/>
      <c r="EU158" s="80"/>
      <c r="EV158" s="80"/>
      <c r="EW158" s="80"/>
      <c r="EX158" s="80"/>
      <c r="EY158" s="80"/>
      <c r="EZ158" s="80"/>
      <c r="FA158" s="121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1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8"/>
      <c r="FW158" s="354"/>
      <c r="FX158" s="80"/>
      <c r="FY158" s="80"/>
    </row>
    <row r="159" spans="1:181" s="78" customFormat="1" ht="21.75" x14ac:dyDescent="0.5">
      <c r="A159" s="302"/>
      <c r="B159" s="302"/>
      <c r="C159" s="302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6"/>
      <c r="AC159" s="80"/>
      <c r="AD159" s="80"/>
      <c r="AE159" s="80"/>
      <c r="AF159" s="80"/>
      <c r="AG159" s="80"/>
      <c r="AH159" s="80"/>
      <c r="AI159" s="80"/>
      <c r="AJ159" s="80"/>
      <c r="AK159" s="121"/>
      <c r="AL159" s="113"/>
      <c r="AM159" s="113"/>
      <c r="AN159" s="113"/>
      <c r="AO159" s="80"/>
      <c r="AP159" s="80"/>
      <c r="AQ159" s="80"/>
      <c r="AR159" s="80"/>
      <c r="AS159" s="121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1"/>
      <c r="BE159" s="80"/>
      <c r="BF159" s="80"/>
      <c r="BG159" s="80"/>
      <c r="BH159" s="80"/>
      <c r="BI159" s="80"/>
      <c r="BJ159" s="80"/>
      <c r="BK159" s="121"/>
      <c r="BL159" s="80"/>
      <c r="BM159" s="80"/>
      <c r="BN159" s="80"/>
      <c r="BO159" s="80"/>
      <c r="BP159" s="80"/>
      <c r="BQ159" s="80"/>
      <c r="BR159" s="80"/>
      <c r="BS159" s="121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1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7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7"/>
      <c r="DG159" s="80"/>
      <c r="DH159" s="80"/>
      <c r="DI159" s="80"/>
      <c r="DJ159" s="80"/>
      <c r="DK159" s="80"/>
      <c r="DL159" s="121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7"/>
      <c r="ER159" s="80"/>
      <c r="ES159" s="80"/>
      <c r="ET159" s="126"/>
      <c r="EU159" s="80"/>
      <c r="EV159" s="80"/>
      <c r="EW159" s="80"/>
      <c r="EX159" s="80"/>
      <c r="EY159" s="80"/>
      <c r="EZ159" s="80"/>
      <c r="FA159" s="121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1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8"/>
      <c r="FW159" s="354"/>
      <c r="FX159" s="80"/>
      <c r="FY159" s="80"/>
    </row>
  </sheetData>
  <autoFilter ref="A5:FY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9" showButton="0"/>
  </autoFilter>
  <mergeCells count="22"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</mergeCells>
  <phoneticPr fontId="23" type="noConversion"/>
  <printOptions horizontalCentered="1"/>
  <pageMargins left="0" right="0" top="0.39370078740157483" bottom="0" header="0" footer="0"/>
  <pageSetup paperSize="9" scale="35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1" manualBreakCount="1"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6"/>
  <sheetViews>
    <sheetView showGridLines="0" zoomScaleNormal="100" workbookViewId="0">
      <selection sqref="A1:G35"/>
    </sheetView>
  </sheetViews>
  <sheetFormatPr defaultColWidth="8.75" defaultRowHeight="20.25" x14ac:dyDescent="0.3"/>
  <cols>
    <col min="1" max="1" width="4.75" style="1143" customWidth="1"/>
    <col min="2" max="2" width="18.625" style="1143" customWidth="1"/>
    <col min="3" max="3" width="14.125" style="1148" customWidth="1"/>
    <col min="4" max="4" width="0" style="1143" hidden="1" customWidth="1"/>
    <col min="5" max="5" width="6.125" style="1144" customWidth="1"/>
    <col min="6" max="6" width="19" style="1143" customWidth="1"/>
    <col min="7" max="7" width="13.75" style="1143" bestFit="1" customWidth="1"/>
    <col min="8" max="8" width="8.75" style="1143"/>
    <col min="9" max="9" width="8.75" style="1143" customWidth="1"/>
    <col min="10" max="10" width="8.75" style="1143"/>
    <col min="11" max="11" width="14.25" style="1143" customWidth="1"/>
    <col min="12" max="12" width="3.375" style="1140" bestFit="1" customWidth="1"/>
    <col min="13" max="13" width="18.875" style="1140" bestFit="1" customWidth="1"/>
    <col min="14" max="14" width="16.25" style="1140" customWidth="1"/>
    <col min="15" max="15" width="2.5" style="1140" customWidth="1"/>
    <col min="16" max="16" width="3.375" style="1140" bestFit="1" customWidth="1"/>
    <col min="17" max="17" width="18.875" style="1140" bestFit="1" customWidth="1"/>
    <col min="18" max="18" width="15.75" style="1140" customWidth="1"/>
    <col min="19" max="16384" width="8.75" style="1143"/>
  </cols>
  <sheetData>
    <row r="1" spans="1:18" ht="23.25" x14ac:dyDescent="0.5">
      <c r="A1" s="1140">
        <v>1</v>
      </c>
      <c r="B1" s="1140" t="s">
        <v>198</v>
      </c>
      <c r="C1" s="1146" t="s">
        <v>116</v>
      </c>
      <c r="D1" s="1141"/>
      <c r="E1" s="1142">
        <v>36</v>
      </c>
      <c r="F1" s="1140" t="s">
        <v>198</v>
      </c>
      <c r="G1" s="1146" t="s">
        <v>153</v>
      </c>
      <c r="L1" s="1147">
        <v>1</v>
      </c>
      <c r="M1" s="1147" t="s">
        <v>198</v>
      </c>
      <c r="N1" s="1147" t="s">
        <v>116</v>
      </c>
      <c r="O1" s="1147"/>
      <c r="P1" s="1147">
        <v>39</v>
      </c>
      <c r="Q1" s="1147" t="s">
        <v>198</v>
      </c>
      <c r="R1" s="1147" t="s">
        <v>157</v>
      </c>
    </row>
    <row r="2" spans="1:18" ht="23.25" x14ac:dyDescent="0.5">
      <c r="A2" s="1140">
        <v>2</v>
      </c>
      <c r="B2" s="1140" t="s">
        <v>198</v>
      </c>
      <c r="C2" s="1146" t="s">
        <v>117</v>
      </c>
      <c r="D2" s="1141"/>
      <c r="E2" s="1142">
        <v>37</v>
      </c>
      <c r="F2" s="1140" t="s">
        <v>198</v>
      </c>
      <c r="G2" s="1146" t="s">
        <v>156</v>
      </c>
      <c r="L2" s="1147">
        <v>2</v>
      </c>
      <c r="M2" s="1147" t="s">
        <v>198</v>
      </c>
      <c r="N2" s="1147" t="s">
        <v>118</v>
      </c>
      <c r="O2" s="1147"/>
      <c r="P2" s="1147">
        <v>40</v>
      </c>
      <c r="Q2" s="1147" t="s">
        <v>198</v>
      </c>
      <c r="R2" s="1147" t="s">
        <v>217</v>
      </c>
    </row>
    <row r="3" spans="1:18" ht="23.25" x14ac:dyDescent="0.5">
      <c r="A3" s="1140">
        <v>3</v>
      </c>
      <c r="B3" s="1140" t="s">
        <v>198</v>
      </c>
      <c r="C3" s="1146" t="s">
        <v>119</v>
      </c>
      <c r="D3" s="1141"/>
      <c r="E3" s="1142">
        <v>38</v>
      </c>
      <c r="F3" s="1140" t="s">
        <v>198</v>
      </c>
      <c r="G3" s="1146" t="s">
        <v>159</v>
      </c>
      <c r="L3" s="1147">
        <v>3</v>
      </c>
      <c r="M3" s="1147" t="s">
        <v>198</v>
      </c>
      <c r="N3" s="1147" t="s">
        <v>117</v>
      </c>
      <c r="O3" s="1147"/>
      <c r="P3" s="1147">
        <v>41</v>
      </c>
      <c r="Q3" s="1147" t="s">
        <v>198</v>
      </c>
      <c r="R3" s="1147" t="s">
        <v>158</v>
      </c>
    </row>
    <row r="4" spans="1:18" ht="23.25" x14ac:dyDescent="0.5">
      <c r="A4" s="1140">
        <v>4</v>
      </c>
      <c r="B4" s="1140" t="s">
        <v>198</v>
      </c>
      <c r="C4" s="1146" t="s">
        <v>120</v>
      </c>
      <c r="D4" s="1141"/>
      <c r="E4" s="1142">
        <v>39</v>
      </c>
      <c r="F4" s="1140" t="s">
        <v>198</v>
      </c>
      <c r="G4" s="1146" t="s">
        <v>160</v>
      </c>
      <c r="L4" s="1147">
        <v>4</v>
      </c>
      <c r="M4" s="1147" t="s">
        <v>198</v>
      </c>
      <c r="N4" s="1147" t="s">
        <v>119</v>
      </c>
      <c r="O4" s="1147"/>
      <c r="P4" s="1147">
        <v>42</v>
      </c>
      <c r="Q4" s="1147" t="s">
        <v>198</v>
      </c>
      <c r="R4" s="1147" t="s">
        <v>159</v>
      </c>
    </row>
    <row r="5" spans="1:18" ht="23.25" x14ac:dyDescent="0.5">
      <c r="A5" s="1140">
        <v>5</v>
      </c>
      <c r="B5" s="1140" t="s">
        <v>198</v>
      </c>
      <c r="C5" s="1146" t="s">
        <v>121</v>
      </c>
      <c r="D5" s="1141"/>
      <c r="E5" s="1142">
        <v>40</v>
      </c>
      <c r="F5" s="1140" t="s">
        <v>198</v>
      </c>
      <c r="G5" s="1146" t="s">
        <v>164</v>
      </c>
      <c r="L5" s="1147">
        <v>5</v>
      </c>
      <c r="M5" s="1147" t="s">
        <v>198</v>
      </c>
      <c r="N5" s="1147" t="s">
        <v>120</v>
      </c>
      <c r="O5" s="1147"/>
      <c r="P5" s="1147">
        <v>43</v>
      </c>
      <c r="Q5" s="1147" t="s">
        <v>198</v>
      </c>
      <c r="R5" s="1147" t="s">
        <v>160</v>
      </c>
    </row>
    <row r="6" spans="1:18" ht="23.25" x14ac:dyDescent="0.5">
      <c r="A6" s="1140">
        <v>6</v>
      </c>
      <c r="B6" s="1140" t="s">
        <v>198</v>
      </c>
      <c r="C6" s="1146" t="s">
        <v>122</v>
      </c>
      <c r="D6" s="1141"/>
      <c r="E6" s="1142">
        <v>41</v>
      </c>
      <c r="F6" s="1140" t="s">
        <v>198</v>
      </c>
      <c r="G6" s="1146" t="s">
        <v>165</v>
      </c>
      <c r="L6" s="1147">
        <v>6</v>
      </c>
      <c r="M6" s="1147" t="s">
        <v>198</v>
      </c>
      <c r="N6" s="1147" t="s">
        <v>121</v>
      </c>
      <c r="O6" s="1147"/>
      <c r="P6" s="1147">
        <v>44</v>
      </c>
      <c r="Q6" s="1147" t="s">
        <v>198</v>
      </c>
      <c r="R6" s="1147" t="s">
        <v>161</v>
      </c>
    </row>
    <row r="7" spans="1:18" ht="23.25" x14ac:dyDescent="0.5">
      <c r="A7" s="1140">
        <v>7</v>
      </c>
      <c r="B7" s="1140" t="s">
        <v>198</v>
      </c>
      <c r="C7" s="1146" t="s">
        <v>123</v>
      </c>
      <c r="D7" s="1141"/>
      <c r="E7" s="1142">
        <v>42</v>
      </c>
      <c r="F7" s="1140" t="s">
        <v>198</v>
      </c>
      <c r="G7" s="1146" t="s">
        <v>166</v>
      </c>
      <c r="L7" s="1147">
        <v>7</v>
      </c>
      <c r="M7" s="1147" t="s">
        <v>198</v>
      </c>
      <c r="N7" s="1147" t="s">
        <v>122</v>
      </c>
      <c r="O7" s="1147"/>
      <c r="P7" s="1147">
        <v>45</v>
      </c>
      <c r="Q7" s="1147" t="s">
        <v>198</v>
      </c>
      <c r="R7" s="1147" t="s">
        <v>162</v>
      </c>
    </row>
    <row r="8" spans="1:18" ht="23.25" x14ac:dyDescent="0.5">
      <c r="A8" s="1140">
        <v>8</v>
      </c>
      <c r="B8" s="1140" t="s">
        <v>198</v>
      </c>
      <c r="C8" s="1146" t="s">
        <v>124</v>
      </c>
      <c r="D8" s="1141"/>
      <c r="E8" s="1142">
        <v>43</v>
      </c>
      <c r="F8" s="1140" t="s">
        <v>198</v>
      </c>
      <c r="G8" s="1146" t="s">
        <v>167</v>
      </c>
      <c r="L8" s="1147">
        <v>8</v>
      </c>
      <c r="M8" s="1147" t="s">
        <v>198</v>
      </c>
      <c r="N8" s="1147" t="s">
        <v>123</v>
      </c>
      <c r="O8" s="1147"/>
      <c r="P8" s="1147">
        <v>46</v>
      </c>
      <c r="Q8" s="1147" t="s">
        <v>198</v>
      </c>
      <c r="R8" s="1147" t="s">
        <v>164</v>
      </c>
    </row>
    <row r="9" spans="1:18" ht="23.25" x14ac:dyDescent="0.5">
      <c r="A9" s="1140">
        <v>9</v>
      </c>
      <c r="B9" s="1140" t="s">
        <v>198</v>
      </c>
      <c r="C9" s="1146" t="s">
        <v>125</v>
      </c>
      <c r="D9" s="1141"/>
      <c r="E9" s="1142">
        <v>44</v>
      </c>
      <c r="F9" s="1140" t="s">
        <v>198</v>
      </c>
      <c r="G9" s="1146" t="s">
        <v>169</v>
      </c>
      <c r="L9" s="1147">
        <v>9</v>
      </c>
      <c r="M9" s="1147" t="s">
        <v>198</v>
      </c>
      <c r="N9" s="1147" t="s">
        <v>124</v>
      </c>
      <c r="O9" s="1147"/>
      <c r="P9" s="1147">
        <v>47</v>
      </c>
      <c r="Q9" s="1147" t="s">
        <v>198</v>
      </c>
      <c r="R9" s="1147" t="s">
        <v>165</v>
      </c>
    </row>
    <row r="10" spans="1:18" ht="23.25" x14ac:dyDescent="0.5">
      <c r="A10" s="1140">
        <v>10</v>
      </c>
      <c r="B10" s="1140" t="s">
        <v>198</v>
      </c>
      <c r="C10" s="1146" t="s">
        <v>126</v>
      </c>
      <c r="D10" s="1141"/>
      <c r="E10" s="1142">
        <v>45</v>
      </c>
      <c r="F10" s="1140" t="s">
        <v>198</v>
      </c>
      <c r="G10" s="1146" t="s">
        <v>170</v>
      </c>
      <c r="L10" s="1147">
        <v>10</v>
      </c>
      <c r="M10" s="1147" t="s">
        <v>198</v>
      </c>
      <c r="N10" s="1147" t="s">
        <v>125</v>
      </c>
      <c r="O10" s="1147"/>
      <c r="P10" s="1147">
        <v>48</v>
      </c>
      <c r="Q10" s="1147" t="s">
        <v>198</v>
      </c>
      <c r="R10" s="1147" t="s">
        <v>166</v>
      </c>
    </row>
    <row r="11" spans="1:18" ht="23.25" x14ac:dyDescent="0.5">
      <c r="A11" s="1140">
        <v>11</v>
      </c>
      <c r="B11" s="1140" t="s">
        <v>198</v>
      </c>
      <c r="C11" s="1146" t="s">
        <v>127</v>
      </c>
      <c r="D11" s="1141"/>
      <c r="E11" s="1142">
        <v>46</v>
      </c>
      <c r="F11" s="1140" t="s">
        <v>198</v>
      </c>
      <c r="G11" s="1146" t="s">
        <v>171</v>
      </c>
      <c r="L11" s="1147">
        <v>11</v>
      </c>
      <c r="M11" s="1147" t="s">
        <v>198</v>
      </c>
      <c r="N11" s="1147" t="s">
        <v>126</v>
      </c>
      <c r="O11" s="1147"/>
      <c r="P11" s="1147">
        <v>49</v>
      </c>
      <c r="Q11" s="1147" t="s">
        <v>198</v>
      </c>
      <c r="R11" s="1147" t="s">
        <v>167</v>
      </c>
    </row>
    <row r="12" spans="1:18" ht="23.25" x14ac:dyDescent="0.5">
      <c r="A12" s="1140">
        <v>12</v>
      </c>
      <c r="B12" s="1140" t="s">
        <v>198</v>
      </c>
      <c r="C12" s="1146" t="s">
        <v>128</v>
      </c>
      <c r="D12" s="1141"/>
      <c r="E12" s="1142">
        <v>47</v>
      </c>
      <c r="F12" s="1140" t="s">
        <v>198</v>
      </c>
      <c r="G12" s="1146" t="s">
        <v>172</v>
      </c>
      <c r="L12" s="1147">
        <v>12</v>
      </c>
      <c r="M12" s="1147" t="s">
        <v>198</v>
      </c>
      <c r="N12" s="1147" t="s">
        <v>127</v>
      </c>
      <c r="O12" s="1147"/>
      <c r="P12" s="1147">
        <v>50</v>
      </c>
      <c r="Q12" s="1147" t="s">
        <v>198</v>
      </c>
      <c r="R12" s="1147" t="s">
        <v>168</v>
      </c>
    </row>
    <row r="13" spans="1:18" ht="23.25" x14ac:dyDescent="0.5">
      <c r="A13" s="1140">
        <v>13</v>
      </c>
      <c r="B13" s="1140" t="s">
        <v>198</v>
      </c>
      <c r="C13" s="1146" t="s">
        <v>129</v>
      </c>
      <c r="D13" s="1141"/>
      <c r="E13" s="1142">
        <v>48</v>
      </c>
      <c r="F13" s="1140" t="s">
        <v>198</v>
      </c>
      <c r="G13" s="1146" t="s">
        <v>174</v>
      </c>
      <c r="L13" s="1147">
        <v>13</v>
      </c>
      <c r="M13" s="1147" t="s">
        <v>198</v>
      </c>
      <c r="N13" s="1147" t="s">
        <v>128</v>
      </c>
      <c r="O13" s="1147"/>
      <c r="P13" s="1147">
        <v>51</v>
      </c>
      <c r="Q13" s="1147" t="s">
        <v>198</v>
      </c>
      <c r="R13" s="1147" t="s">
        <v>169</v>
      </c>
    </row>
    <row r="14" spans="1:18" ht="23.25" x14ac:dyDescent="0.5">
      <c r="A14" s="1140">
        <v>14</v>
      </c>
      <c r="B14" s="1140" t="s">
        <v>198</v>
      </c>
      <c r="C14" s="1146" t="s">
        <v>130</v>
      </c>
      <c r="D14" s="1141"/>
      <c r="E14" s="1142">
        <v>49</v>
      </c>
      <c r="F14" s="1140" t="s">
        <v>198</v>
      </c>
      <c r="G14" s="1146" t="s">
        <v>175</v>
      </c>
      <c r="L14" s="1147">
        <v>14</v>
      </c>
      <c r="M14" s="1147" t="s">
        <v>198</v>
      </c>
      <c r="N14" s="1147" t="s">
        <v>129</v>
      </c>
      <c r="O14" s="1147"/>
      <c r="P14" s="1147">
        <v>52</v>
      </c>
      <c r="Q14" s="1147" t="s">
        <v>198</v>
      </c>
      <c r="R14" s="1147" t="s">
        <v>170</v>
      </c>
    </row>
    <row r="15" spans="1:18" ht="23.25" x14ac:dyDescent="0.5">
      <c r="A15" s="1140">
        <v>15</v>
      </c>
      <c r="B15" s="1140" t="s">
        <v>198</v>
      </c>
      <c r="C15" s="1146" t="s">
        <v>131</v>
      </c>
      <c r="D15" s="1141"/>
      <c r="E15" s="1142">
        <v>50</v>
      </c>
      <c r="F15" s="1140" t="s">
        <v>198</v>
      </c>
      <c r="G15" s="1146" t="s">
        <v>176</v>
      </c>
      <c r="L15" s="1147">
        <v>15</v>
      </c>
      <c r="M15" s="1147" t="s">
        <v>198</v>
      </c>
      <c r="N15" s="1147" t="s">
        <v>130</v>
      </c>
      <c r="O15" s="1147"/>
      <c r="P15" s="1147">
        <v>53</v>
      </c>
      <c r="Q15" s="1147" t="s">
        <v>198</v>
      </c>
      <c r="R15" s="1147" t="s">
        <v>171</v>
      </c>
    </row>
    <row r="16" spans="1:18" ht="23.25" x14ac:dyDescent="0.5">
      <c r="A16" s="1140">
        <v>16</v>
      </c>
      <c r="B16" s="1140" t="s">
        <v>198</v>
      </c>
      <c r="C16" s="1146" t="s">
        <v>132</v>
      </c>
      <c r="D16" s="1141"/>
      <c r="E16" s="1142">
        <v>51</v>
      </c>
      <c r="F16" s="1140" t="s">
        <v>198</v>
      </c>
      <c r="G16" s="1146" t="s">
        <v>177</v>
      </c>
      <c r="L16" s="1147">
        <v>16</v>
      </c>
      <c r="M16" s="1147" t="s">
        <v>198</v>
      </c>
      <c r="N16" s="1147" t="s">
        <v>132</v>
      </c>
      <c r="O16" s="1147"/>
      <c r="P16" s="1147">
        <v>54</v>
      </c>
      <c r="Q16" s="1147" t="s">
        <v>198</v>
      </c>
      <c r="R16" s="1147" t="s">
        <v>172</v>
      </c>
    </row>
    <row r="17" spans="1:18" ht="23.25" x14ac:dyDescent="0.5">
      <c r="A17" s="1140">
        <v>17</v>
      </c>
      <c r="B17" s="1140" t="s">
        <v>198</v>
      </c>
      <c r="C17" s="1146" t="s">
        <v>134</v>
      </c>
      <c r="D17" s="1141"/>
      <c r="E17" s="1142">
        <v>52</v>
      </c>
      <c r="F17" s="1140" t="s">
        <v>198</v>
      </c>
      <c r="G17" s="1146" t="s">
        <v>178</v>
      </c>
      <c r="L17" s="1147">
        <v>17</v>
      </c>
      <c r="M17" s="1147" t="s">
        <v>198</v>
      </c>
      <c r="N17" s="1147" t="s">
        <v>131</v>
      </c>
      <c r="O17" s="1147"/>
      <c r="P17" s="1147">
        <v>55</v>
      </c>
      <c r="Q17" s="1147" t="s">
        <v>198</v>
      </c>
      <c r="R17" s="1147" t="s">
        <v>174</v>
      </c>
    </row>
    <row r="18" spans="1:18" ht="23.25" x14ac:dyDescent="0.5">
      <c r="A18" s="1140">
        <v>18</v>
      </c>
      <c r="B18" s="1140" t="s">
        <v>198</v>
      </c>
      <c r="C18" s="1146" t="s">
        <v>135</v>
      </c>
      <c r="D18" s="1141"/>
      <c r="E18" s="1142">
        <v>53</v>
      </c>
      <c r="F18" s="1140" t="s">
        <v>198</v>
      </c>
      <c r="G18" s="1146" t="s">
        <v>179</v>
      </c>
      <c r="L18" s="1147">
        <v>18</v>
      </c>
      <c r="M18" s="1147" t="s">
        <v>198</v>
      </c>
      <c r="N18" s="1147" t="s">
        <v>134</v>
      </c>
      <c r="O18" s="1147"/>
      <c r="P18" s="1147">
        <v>56</v>
      </c>
      <c r="Q18" s="1147" t="s">
        <v>198</v>
      </c>
      <c r="R18" s="1147" t="s">
        <v>175</v>
      </c>
    </row>
    <row r="19" spans="1:18" ht="23.25" x14ac:dyDescent="0.5">
      <c r="A19" s="1140">
        <v>19</v>
      </c>
      <c r="B19" s="1140" t="s">
        <v>198</v>
      </c>
      <c r="C19" s="1146" t="s">
        <v>136</v>
      </c>
      <c r="D19" s="1141"/>
      <c r="E19" s="1142">
        <v>54</v>
      </c>
      <c r="F19" s="1140" t="s">
        <v>198</v>
      </c>
      <c r="G19" s="1146" t="s">
        <v>180</v>
      </c>
      <c r="L19" s="1147">
        <v>19</v>
      </c>
      <c r="M19" s="1147" t="s">
        <v>198</v>
      </c>
      <c r="N19" s="1147" t="s">
        <v>135</v>
      </c>
      <c r="O19" s="1147"/>
      <c r="P19" s="1147">
        <v>57</v>
      </c>
      <c r="Q19" s="1147" t="s">
        <v>198</v>
      </c>
      <c r="R19" s="1147" t="s">
        <v>176</v>
      </c>
    </row>
    <row r="20" spans="1:18" ht="23.25" x14ac:dyDescent="0.5">
      <c r="A20" s="1140">
        <v>20</v>
      </c>
      <c r="B20" s="1140" t="s">
        <v>198</v>
      </c>
      <c r="C20" s="1146" t="s">
        <v>137</v>
      </c>
      <c r="D20" s="1141"/>
      <c r="E20" s="1142">
        <v>55</v>
      </c>
      <c r="F20" s="1140" t="s">
        <v>198</v>
      </c>
      <c r="G20" s="1146" t="s">
        <v>181</v>
      </c>
      <c r="L20" s="1147">
        <v>20</v>
      </c>
      <c r="M20" s="1147" t="s">
        <v>198</v>
      </c>
      <c r="N20" s="1147" t="s">
        <v>136</v>
      </c>
      <c r="O20" s="1147"/>
      <c r="P20" s="1147">
        <v>58</v>
      </c>
      <c r="Q20" s="1147" t="s">
        <v>198</v>
      </c>
      <c r="R20" s="1147" t="s">
        <v>177</v>
      </c>
    </row>
    <row r="21" spans="1:18" ht="23.25" x14ac:dyDescent="0.5">
      <c r="A21" s="1140">
        <v>21</v>
      </c>
      <c r="B21" s="1140" t="s">
        <v>198</v>
      </c>
      <c r="C21" s="1146" t="s">
        <v>138</v>
      </c>
      <c r="D21" s="1141"/>
      <c r="E21" s="1142">
        <v>56</v>
      </c>
      <c r="F21" s="1140" t="s">
        <v>198</v>
      </c>
      <c r="G21" s="1146" t="s">
        <v>183</v>
      </c>
      <c r="L21" s="1147">
        <v>21</v>
      </c>
      <c r="M21" s="1147" t="s">
        <v>198</v>
      </c>
      <c r="N21" s="1147" t="s">
        <v>137</v>
      </c>
      <c r="O21" s="1147"/>
      <c r="P21" s="1147">
        <v>59</v>
      </c>
      <c r="Q21" s="1147" t="s">
        <v>198</v>
      </c>
      <c r="R21" s="1147" t="s">
        <v>178</v>
      </c>
    </row>
    <row r="22" spans="1:18" ht="23.25" x14ac:dyDescent="0.5">
      <c r="A22" s="1140">
        <v>22</v>
      </c>
      <c r="B22" s="1140" t="s">
        <v>198</v>
      </c>
      <c r="C22" s="1146" t="s">
        <v>139</v>
      </c>
      <c r="D22" s="1141"/>
      <c r="E22" s="1142">
        <v>57</v>
      </c>
      <c r="F22" s="1140" t="s">
        <v>198</v>
      </c>
      <c r="G22" s="1146" t="s">
        <v>184</v>
      </c>
      <c r="L22" s="1147">
        <v>22</v>
      </c>
      <c r="M22" s="1147" t="s">
        <v>198</v>
      </c>
      <c r="N22" s="1147" t="s">
        <v>138</v>
      </c>
      <c r="O22" s="1147"/>
      <c r="P22" s="1147">
        <v>60</v>
      </c>
      <c r="Q22" s="1147" t="s">
        <v>198</v>
      </c>
      <c r="R22" s="1147" t="s">
        <v>179</v>
      </c>
    </row>
    <row r="23" spans="1:18" ht="23.25" x14ac:dyDescent="0.5">
      <c r="A23" s="1140">
        <v>23</v>
      </c>
      <c r="B23" s="1140" t="s">
        <v>198</v>
      </c>
      <c r="C23" s="1146" t="s">
        <v>140</v>
      </c>
      <c r="D23" s="1141"/>
      <c r="E23" s="1142">
        <v>58</v>
      </c>
      <c r="F23" s="1140" t="s">
        <v>198</v>
      </c>
      <c r="G23" s="1146" t="s">
        <v>185</v>
      </c>
      <c r="L23" s="1147">
        <v>23</v>
      </c>
      <c r="M23" s="1147" t="s">
        <v>198</v>
      </c>
      <c r="N23" s="1147" t="s">
        <v>139</v>
      </c>
      <c r="O23" s="1147"/>
      <c r="P23" s="1147">
        <v>61</v>
      </c>
      <c r="Q23" s="1147" t="s">
        <v>198</v>
      </c>
      <c r="R23" s="1147" t="s">
        <v>180</v>
      </c>
    </row>
    <row r="24" spans="1:18" ht="23.25" x14ac:dyDescent="0.5">
      <c r="A24" s="1140">
        <v>24</v>
      </c>
      <c r="B24" s="1140" t="s">
        <v>198</v>
      </c>
      <c r="C24" s="1146" t="s">
        <v>141</v>
      </c>
      <c r="D24" s="1141"/>
      <c r="E24" s="1142">
        <v>59</v>
      </c>
      <c r="F24" s="1140" t="s">
        <v>198</v>
      </c>
      <c r="G24" s="1146" t="s">
        <v>186</v>
      </c>
      <c r="L24" s="1147">
        <v>24</v>
      </c>
      <c r="M24" s="1147" t="s">
        <v>198</v>
      </c>
      <c r="N24" s="1147" t="s">
        <v>140</v>
      </c>
      <c r="O24" s="1147"/>
      <c r="P24" s="1147">
        <v>62</v>
      </c>
      <c r="Q24" s="1147" t="s">
        <v>198</v>
      </c>
      <c r="R24" s="1147" t="s">
        <v>181</v>
      </c>
    </row>
    <row r="25" spans="1:18" ht="23.25" x14ac:dyDescent="0.5">
      <c r="A25" s="1140">
        <v>25</v>
      </c>
      <c r="B25" s="1140" t="s">
        <v>198</v>
      </c>
      <c r="C25" s="1146" t="s">
        <v>142</v>
      </c>
      <c r="D25" s="1141"/>
      <c r="E25" s="1142">
        <v>60</v>
      </c>
      <c r="F25" s="1140" t="s">
        <v>198</v>
      </c>
      <c r="G25" s="1146" t="s">
        <v>187</v>
      </c>
      <c r="L25" s="1147">
        <v>25</v>
      </c>
      <c r="M25" s="1147" t="s">
        <v>198</v>
      </c>
      <c r="N25" s="1147" t="s">
        <v>141</v>
      </c>
      <c r="O25" s="1147"/>
      <c r="P25" s="1147">
        <v>63</v>
      </c>
      <c r="Q25" s="1147" t="s">
        <v>198</v>
      </c>
      <c r="R25" s="1147" t="s">
        <v>183</v>
      </c>
    </row>
    <row r="26" spans="1:18" ht="23.25" x14ac:dyDescent="0.5">
      <c r="A26" s="1140">
        <v>26</v>
      </c>
      <c r="B26" s="1140" t="s">
        <v>198</v>
      </c>
      <c r="C26" s="1146" t="s">
        <v>143</v>
      </c>
      <c r="D26" s="1141"/>
      <c r="E26" s="1142">
        <v>61</v>
      </c>
      <c r="F26" s="1140" t="s">
        <v>198</v>
      </c>
      <c r="G26" s="1146" t="s">
        <v>188</v>
      </c>
      <c r="L26" s="1147">
        <v>26</v>
      </c>
      <c r="M26" s="1147" t="s">
        <v>198</v>
      </c>
      <c r="N26" s="1147" t="s">
        <v>142</v>
      </c>
      <c r="O26" s="1147"/>
      <c r="P26" s="1147">
        <v>64</v>
      </c>
      <c r="Q26" s="1147" t="s">
        <v>198</v>
      </c>
      <c r="R26" s="1147" t="s">
        <v>184</v>
      </c>
    </row>
    <row r="27" spans="1:18" ht="23.25" x14ac:dyDescent="0.5">
      <c r="A27" s="1140">
        <v>27</v>
      </c>
      <c r="B27" s="1140" t="s">
        <v>198</v>
      </c>
      <c r="C27" s="1146" t="s">
        <v>144</v>
      </c>
      <c r="D27" s="1141"/>
      <c r="E27" s="1142">
        <v>62</v>
      </c>
      <c r="F27" s="1140" t="s">
        <v>198</v>
      </c>
      <c r="G27" s="1146" t="s">
        <v>189</v>
      </c>
      <c r="L27" s="1147">
        <v>27</v>
      </c>
      <c r="M27" s="1147" t="s">
        <v>198</v>
      </c>
      <c r="N27" s="1147" t="s">
        <v>143</v>
      </c>
      <c r="O27" s="1147"/>
      <c r="P27" s="1147">
        <v>65</v>
      </c>
      <c r="Q27" s="1147" t="s">
        <v>198</v>
      </c>
      <c r="R27" s="1147" t="s">
        <v>185</v>
      </c>
    </row>
    <row r="28" spans="1:18" ht="23.25" x14ac:dyDescent="0.5">
      <c r="A28" s="1140">
        <v>28</v>
      </c>
      <c r="B28" s="1140" t="s">
        <v>198</v>
      </c>
      <c r="C28" s="1146" t="s">
        <v>145</v>
      </c>
      <c r="D28" s="1141"/>
      <c r="E28" s="1142">
        <v>63</v>
      </c>
      <c r="F28" s="1140" t="s">
        <v>198</v>
      </c>
      <c r="G28" s="1146" t="s">
        <v>190</v>
      </c>
      <c r="L28" s="1147">
        <v>28</v>
      </c>
      <c r="M28" s="1147" t="s">
        <v>198</v>
      </c>
      <c r="N28" s="1147" t="s">
        <v>144</v>
      </c>
      <c r="O28" s="1147"/>
      <c r="P28" s="1147">
        <v>66</v>
      </c>
      <c r="Q28" s="1147" t="s">
        <v>198</v>
      </c>
      <c r="R28" s="1147" t="s">
        <v>186</v>
      </c>
    </row>
    <row r="29" spans="1:18" ht="23.25" x14ac:dyDescent="0.5">
      <c r="A29" s="1140">
        <v>29</v>
      </c>
      <c r="B29" s="1140" t="s">
        <v>198</v>
      </c>
      <c r="C29" s="1146" t="s">
        <v>146</v>
      </c>
      <c r="D29" s="1141"/>
      <c r="E29" s="1142">
        <v>64</v>
      </c>
      <c r="F29" s="1140" t="s">
        <v>198</v>
      </c>
      <c r="G29" s="1146" t="s">
        <v>191</v>
      </c>
      <c r="L29" s="1147">
        <v>29</v>
      </c>
      <c r="M29" s="1147" t="s">
        <v>198</v>
      </c>
      <c r="N29" s="1147" t="s">
        <v>145</v>
      </c>
      <c r="O29" s="1147"/>
      <c r="P29" s="1147">
        <v>67</v>
      </c>
      <c r="Q29" s="1147" t="s">
        <v>198</v>
      </c>
      <c r="R29" s="1147" t="s">
        <v>187</v>
      </c>
    </row>
    <row r="30" spans="1:18" ht="23.25" x14ac:dyDescent="0.5">
      <c r="A30" s="1140">
        <v>30</v>
      </c>
      <c r="B30" s="1140" t="s">
        <v>198</v>
      </c>
      <c r="C30" s="1146" t="s">
        <v>147</v>
      </c>
      <c r="D30" s="1141"/>
      <c r="E30" s="1142">
        <v>65</v>
      </c>
      <c r="F30" s="1140" t="s">
        <v>198</v>
      </c>
      <c r="G30" s="1146" t="s">
        <v>192</v>
      </c>
      <c r="L30" s="1147">
        <v>30</v>
      </c>
      <c r="M30" s="1147" t="s">
        <v>198</v>
      </c>
      <c r="N30" s="1147" t="s">
        <v>146</v>
      </c>
      <c r="O30" s="1147"/>
      <c r="P30" s="1147">
        <v>68</v>
      </c>
      <c r="Q30" s="1147" t="s">
        <v>198</v>
      </c>
      <c r="R30" s="1147" t="s">
        <v>188</v>
      </c>
    </row>
    <row r="31" spans="1:18" ht="23.25" x14ac:dyDescent="0.5">
      <c r="A31" s="1140">
        <v>31</v>
      </c>
      <c r="B31" s="1140" t="s">
        <v>198</v>
      </c>
      <c r="C31" s="1146" t="s">
        <v>148</v>
      </c>
      <c r="D31" s="1141"/>
      <c r="E31" s="1142">
        <v>66</v>
      </c>
      <c r="F31" s="1140" t="s">
        <v>198</v>
      </c>
      <c r="G31" s="1146" t="s">
        <v>193</v>
      </c>
      <c r="L31" s="1147">
        <v>31</v>
      </c>
      <c r="M31" s="1147" t="s">
        <v>198</v>
      </c>
      <c r="N31" s="1147" t="s">
        <v>147</v>
      </c>
      <c r="O31" s="1147"/>
      <c r="P31" s="1147">
        <v>69</v>
      </c>
      <c r="Q31" s="1147" t="s">
        <v>198</v>
      </c>
      <c r="R31" s="1147" t="s">
        <v>189</v>
      </c>
    </row>
    <row r="32" spans="1:18" ht="23.25" x14ac:dyDescent="0.5">
      <c r="A32" s="1140">
        <v>32</v>
      </c>
      <c r="B32" s="1140" t="s">
        <v>198</v>
      </c>
      <c r="C32" s="1146" t="s">
        <v>149</v>
      </c>
      <c r="D32" s="1141"/>
      <c r="E32" s="1142">
        <v>67</v>
      </c>
      <c r="F32" s="1140" t="s">
        <v>198</v>
      </c>
      <c r="G32" s="1146" t="s">
        <v>194</v>
      </c>
      <c r="L32" s="1147">
        <v>32</v>
      </c>
      <c r="M32" s="1147" t="s">
        <v>198</v>
      </c>
      <c r="N32" s="1147" t="s">
        <v>148</v>
      </c>
      <c r="O32" s="1147"/>
      <c r="P32" s="1147">
        <v>70</v>
      </c>
      <c r="Q32" s="1147" t="s">
        <v>198</v>
      </c>
      <c r="R32" s="1147" t="s">
        <v>190</v>
      </c>
    </row>
    <row r="33" spans="1:18" ht="23.25" x14ac:dyDescent="0.5">
      <c r="A33" s="1140">
        <v>33</v>
      </c>
      <c r="B33" s="1140" t="s">
        <v>198</v>
      </c>
      <c r="C33" s="1146" t="s">
        <v>150</v>
      </c>
      <c r="D33" s="1141"/>
      <c r="E33" s="1142">
        <v>68</v>
      </c>
      <c r="F33" s="1140" t="s">
        <v>198</v>
      </c>
      <c r="G33" s="1146" t="s">
        <v>195</v>
      </c>
      <c r="L33" s="1147">
        <v>33</v>
      </c>
      <c r="M33" s="1147" t="s">
        <v>198</v>
      </c>
      <c r="N33" s="1147" t="s">
        <v>149</v>
      </c>
      <c r="O33" s="1147"/>
      <c r="P33" s="1147">
        <v>71</v>
      </c>
      <c r="Q33" s="1147" t="s">
        <v>198</v>
      </c>
      <c r="R33" s="1147" t="s">
        <v>191</v>
      </c>
    </row>
    <row r="34" spans="1:18" ht="23.25" x14ac:dyDescent="0.5">
      <c r="A34" s="1140">
        <v>34</v>
      </c>
      <c r="B34" s="1140" t="s">
        <v>198</v>
      </c>
      <c r="C34" s="1146" t="s">
        <v>151</v>
      </c>
      <c r="E34" s="1142">
        <v>69</v>
      </c>
      <c r="F34" s="1140" t="s">
        <v>198</v>
      </c>
      <c r="G34" s="1146" t="s">
        <v>196</v>
      </c>
      <c r="L34" s="1147">
        <v>34</v>
      </c>
      <c r="M34" s="1147" t="s">
        <v>198</v>
      </c>
      <c r="N34" s="1147" t="s">
        <v>150</v>
      </c>
      <c r="O34" s="1147"/>
      <c r="P34" s="1147">
        <v>72</v>
      </c>
      <c r="Q34" s="1147" t="s">
        <v>198</v>
      </c>
      <c r="R34" s="1147" t="s">
        <v>192</v>
      </c>
    </row>
    <row r="35" spans="1:18" ht="23.25" x14ac:dyDescent="0.5">
      <c r="A35" s="1140">
        <v>35</v>
      </c>
      <c r="B35" s="1140" t="s">
        <v>198</v>
      </c>
      <c r="C35" s="1146" t="s">
        <v>152</v>
      </c>
      <c r="L35" s="1147">
        <v>35</v>
      </c>
      <c r="M35" s="1147" t="s">
        <v>198</v>
      </c>
      <c r="N35" s="1147" t="s">
        <v>151</v>
      </c>
      <c r="O35" s="1147"/>
      <c r="P35" s="1147">
        <v>73</v>
      </c>
      <c r="Q35" s="1147" t="s">
        <v>198</v>
      </c>
      <c r="R35" s="1147" t="s">
        <v>193</v>
      </c>
    </row>
    <row r="36" spans="1:18" x14ac:dyDescent="0.3">
      <c r="L36" s="1147">
        <v>36</v>
      </c>
      <c r="M36" s="1147" t="s">
        <v>198</v>
      </c>
      <c r="N36" s="1147" t="s">
        <v>152</v>
      </c>
      <c r="O36" s="1147"/>
      <c r="P36" s="1147">
        <v>74</v>
      </c>
      <c r="Q36" s="1147" t="s">
        <v>198</v>
      </c>
      <c r="R36" s="1147" t="s">
        <v>194</v>
      </c>
    </row>
    <row r="37" spans="1:18" x14ac:dyDescent="0.3">
      <c r="L37" s="1147">
        <v>37</v>
      </c>
      <c r="M37" s="1147" t="s">
        <v>198</v>
      </c>
      <c r="N37" s="1147" t="s">
        <v>153</v>
      </c>
      <c r="O37" s="1147"/>
      <c r="P37" s="1147">
        <v>75</v>
      </c>
      <c r="Q37" s="1147" t="s">
        <v>198</v>
      </c>
      <c r="R37" s="1147" t="s">
        <v>195</v>
      </c>
    </row>
    <row r="38" spans="1:18" x14ac:dyDescent="0.3">
      <c r="L38" s="1147">
        <v>38</v>
      </c>
      <c r="M38" s="1147" t="s">
        <v>198</v>
      </c>
      <c r="N38" s="1147" t="s">
        <v>156</v>
      </c>
      <c r="O38" s="1147"/>
      <c r="P38" s="1147">
        <v>76</v>
      </c>
      <c r="Q38" s="1147" t="s">
        <v>198</v>
      </c>
      <c r="R38" s="1147" t="s">
        <v>196</v>
      </c>
    </row>
    <row r="41" spans="1:18" ht="23.25" x14ac:dyDescent="0.5">
      <c r="D41" s="1141"/>
    </row>
    <row r="42" spans="1:18" ht="23.25" x14ac:dyDescent="0.5">
      <c r="D42" s="1141"/>
    </row>
    <row r="43" spans="1:18" ht="23.25" x14ac:dyDescent="0.5">
      <c r="D43" s="1141"/>
    </row>
    <row r="44" spans="1:18" ht="23.25" x14ac:dyDescent="0.5">
      <c r="D44" s="1141"/>
    </row>
    <row r="45" spans="1:18" ht="23.25" x14ac:dyDescent="0.5">
      <c r="D45" s="1141"/>
    </row>
    <row r="46" spans="1:18" ht="23.25" x14ac:dyDescent="0.5">
      <c r="D46" s="1141"/>
    </row>
    <row r="47" spans="1:18" ht="23.25" x14ac:dyDescent="0.5">
      <c r="D47" s="1141"/>
    </row>
    <row r="48" spans="1:18" ht="23.25" x14ac:dyDescent="0.5">
      <c r="D48" s="1141"/>
      <c r="E48" s="1141"/>
    </row>
    <row r="49" spans="3:5" ht="23.25" x14ac:dyDescent="0.5">
      <c r="D49" s="1141"/>
      <c r="E49" s="1141"/>
    </row>
    <row r="50" spans="3:5" ht="23.25" x14ac:dyDescent="0.5">
      <c r="D50" s="1141"/>
      <c r="E50" s="1141"/>
    </row>
    <row r="51" spans="3:5" ht="23.25" x14ac:dyDescent="0.5">
      <c r="D51" s="1141"/>
      <c r="E51" s="1141"/>
    </row>
    <row r="52" spans="3:5" ht="23.25" x14ac:dyDescent="0.5">
      <c r="D52" s="1141"/>
      <c r="E52" s="1141"/>
    </row>
    <row r="53" spans="3:5" ht="23.25" x14ac:dyDescent="0.5">
      <c r="D53" s="1141"/>
      <c r="E53" s="1141"/>
    </row>
    <row r="54" spans="3:5" ht="23.25" x14ac:dyDescent="0.5">
      <c r="D54" s="1141"/>
      <c r="E54" s="1141"/>
    </row>
    <row r="55" spans="3:5" ht="23.25" x14ac:dyDescent="0.5">
      <c r="D55" s="1141"/>
      <c r="E55" s="1141"/>
    </row>
    <row r="56" spans="3:5" ht="23.25" x14ac:dyDescent="0.5">
      <c r="D56" s="1141"/>
      <c r="E56" s="1141"/>
    </row>
    <row r="57" spans="3:5" ht="23.25" x14ac:dyDescent="0.5">
      <c r="D57" s="1141"/>
      <c r="E57" s="1141"/>
    </row>
    <row r="58" spans="3:5" ht="23.25" x14ac:dyDescent="0.5">
      <c r="D58" s="1141"/>
      <c r="E58" s="1141"/>
    </row>
    <row r="59" spans="3:5" ht="23.25" x14ac:dyDescent="0.5">
      <c r="D59" s="1141"/>
      <c r="E59" s="1141"/>
    </row>
    <row r="60" spans="3:5" ht="23.25" x14ac:dyDescent="0.5">
      <c r="D60" s="1141"/>
      <c r="E60" s="1141"/>
    </row>
    <row r="61" spans="3:5" ht="23.25" x14ac:dyDescent="0.5">
      <c r="D61" s="1141"/>
      <c r="E61" s="1141"/>
    </row>
    <row r="62" spans="3:5" ht="23.25" x14ac:dyDescent="0.5">
      <c r="D62" s="1141"/>
      <c r="E62" s="1145"/>
    </row>
    <row r="63" spans="3:5" ht="23.25" x14ac:dyDescent="0.5">
      <c r="D63" s="1141"/>
      <c r="E63" s="1141"/>
    </row>
    <row r="64" spans="3:5" ht="23.25" x14ac:dyDescent="0.5">
      <c r="C64" s="1143"/>
      <c r="D64" s="1141"/>
      <c r="E64" s="1141"/>
    </row>
    <row r="65" spans="3:5" ht="23.25" x14ac:dyDescent="0.5">
      <c r="C65" s="1143"/>
      <c r="D65" s="1141"/>
      <c r="E65" s="1141"/>
    </row>
    <row r="66" spans="3:5" ht="23.25" x14ac:dyDescent="0.5">
      <c r="C66" s="1143"/>
      <c r="D66" s="1141"/>
      <c r="E66" s="1141"/>
    </row>
    <row r="67" spans="3:5" ht="23.25" x14ac:dyDescent="0.5">
      <c r="C67" s="1143"/>
      <c r="D67" s="1141"/>
      <c r="E67" s="1141"/>
    </row>
    <row r="68" spans="3:5" ht="23.25" x14ac:dyDescent="0.5">
      <c r="C68" s="1143"/>
      <c r="D68" s="1141"/>
      <c r="E68" s="1145"/>
    </row>
    <row r="69" spans="3:5" ht="23.25" x14ac:dyDescent="0.5">
      <c r="C69" s="1143"/>
      <c r="D69" s="1141"/>
      <c r="E69" s="1141"/>
    </row>
    <row r="70" spans="3:5" ht="23.25" x14ac:dyDescent="0.5">
      <c r="C70" s="1143"/>
      <c r="D70" s="1141"/>
      <c r="E70" s="1141"/>
    </row>
    <row r="71" spans="3:5" ht="23.25" x14ac:dyDescent="0.5">
      <c r="C71" s="1143"/>
      <c r="D71" s="1141"/>
      <c r="E71" s="1141"/>
    </row>
    <row r="72" spans="3:5" ht="23.25" x14ac:dyDescent="0.5">
      <c r="C72" s="1143"/>
      <c r="D72" s="1141"/>
      <c r="E72" s="1141"/>
    </row>
    <row r="73" spans="3:5" ht="23.25" x14ac:dyDescent="0.5">
      <c r="C73" s="1143"/>
      <c r="D73" s="1141"/>
      <c r="E73" s="1145"/>
    </row>
    <row r="74" spans="3:5" ht="23.25" x14ac:dyDescent="0.5">
      <c r="C74" s="1143"/>
      <c r="D74" s="1141"/>
      <c r="E74" s="1141"/>
    </row>
    <row r="75" spans="3:5" ht="23.25" x14ac:dyDescent="0.5">
      <c r="C75" s="1143"/>
      <c r="D75" s="1141"/>
      <c r="E75" s="1145"/>
    </row>
    <row r="76" spans="3:5" ht="23.25" x14ac:dyDescent="0.5">
      <c r="C76" s="1143"/>
      <c r="D76" s="1141"/>
      <c r="E76" s="1141"/>
    </row>
    <row r="77" spans="3:5" ht="23.25" x14ac:dyDescent="0.5">
      <c r="C77" s="1143"/>
      <c r="D77" s="1141"/>
      <c r="E77" s="1141"/>
    </row>
    <row r="78" spans="3:5" ht="23.25" x14ac:dyDescent="0.5">
      <c r="C78" s="1143"/>
      <c r="D78" s="1141"/>
      <c r="E78" s="1141"/>
    </row>
    <row r="79" spans="3:5" ht="23.25" x14ac:dyDescent="0.5">
      <c r="C79" s="1143"/>
      <c r="D79" s="1141"/>
      <c r="E79" s="1145"/>
    </row>
    <row r="80" spans="3:5" ht="23.25" x14ac:dyDescent="0.5">
      <c r="C80" s="1143"/>
      <c r="D80" s="1141"/>
      <c r="E80" s="1141"/>
    </row>
    <row r="81" spans="3:5" ht="23.25" x14ac:dyDescent="0.5">
      <c r="C81" s="1143"/>
      <c r="D81" s="1141"/>
      <c r="E81" s="1141"/>
    </row>
    <row r="82" spans="3:5" ht="23.25" x14ac:dyDescent="0.5">
      <c r="C82" s="1143"/>
      <c r="D82" s="1141"/>
      <c r="E82" s="1141"/>
    </row>
    <row r="83" spans="3:5" ht="23.25" x14ac:dyDescent="0.5">
      <c r="C83" s="1143"/>
      <c r="D83" s="1141"/>
      <c r="E83" s="1141"/>
    </row>
    <row r="84" spans="3:5" ht="23.25" x14ac:dyDescent="0.5">
      <c r="C84" s="1143"/>
      <c r="D84" s="1141"/>
      <c r="E84" s="1141"/>
    </row>
    <row r="85" spans="3:5" ht="23.25" x14ac:dyDescent="0.5">
      <c r="C85" s="1143"/>
      <c r="D85" s="1141"/>
      <c r="E85" s="1141"/>
    </row>
    <row r="86" spans="3:5" ht="23.25" x14ac:dyDescent="0.5">
      <c r="C86" s="1143"/>
      <c r="D86" s="1141"/>
      <c r="E86" s="1141"/>
    </row>
    <row r="87" spans="3:5" ht="23.25" x14ac:dyDescent="0.5">
      <c r="C87" s="1143"/>
      <c r="D87" s="1141"/>
      <c r="E87" s="1141"/>
    </row>
    <row r="88" spans="3:5" ht="23.25" x14ac:dyDescent="0.5">
      <c r="C88" s="1143"/>
      <c r="D88" s="1141"/>
      <c r="E88" s="1141"/>
    </row>
    <row r="89" spans="3:5" ht="23.25" x14ac:dyDescent="0.5">
      <c r="C89" s="1143"/>
      <c r="D89" s="1141"/>
      <c r="E89" s="1141"/>
    </row>
    <row r="90" spans="3:5" ht="23.25" x14ac:dyDescent="0.5">
      <c r="C90" s="1143"/>
      <c r="D90" s="1141"/>
      <c r="E90" s="1141"/>
    </row>
    <row r="91" spans="3:5" ht="23.25" x14ac:dyDescent="0.5">
      <c r="C91" s="1143"/>
      <c r="D91" s="1141"/>
      <c r="E91" s="1141"/>
    </row>
    <row r="92" spans="3:5" ht="23.25" x14ac:dyDescent="0.5">
      <c r="C92" s="1143"/>
      <c r="D92" s="1141"/>
      <c r="E92" s="1141"/>
    </row>
    <row r="93" spans="3:5" ht="23.25" x14ac:dyDescent="0.5">
      <c r="C93" s="1143"/>
      <c r="D93" s="1141"/>
      <c r="E93" s="1141"/>
    </row>
    <row r="94" spans="3:5" ht="23.25" x14ac:dyDescent="0.5">
      <c r="C94" s="1143"/>
      <c r="D94" s="1141"/>
      <c r="E94" s="1141"/>
    </row>
    <row r="95" spans="3:5" ht="23.25" x14ac:dyDescent="0.5">
      <c r="C95" s="1143"/>
      <c r="D95" s="1141"/>
      <c r="E95" s="1141"/>
    </row>
    <row r="96" spans="3:5" ht="23.25" x14ac:dyDescent="0.5">
      <c r="C96" s="1143"/>
      <c r="D96" s="1141"/>
      <c r="E96" s="1141"/>
    </row>
    <row r="97" spans="3:5" ht="23.25" x14ac:dyDescent="0.5">
      <c r="C97" s="1143"/>
      <c r="D97" s="1141"/>
      <c r="E97" s="1141"/>
    </row>
    <row r="98" spans="3:5" ht="23.25" x14ac:dyDescent="0.5">
      <c r="C98" s="1143"/>
      <c r="D98" s="1141"/>
      <c r="E98" s="1141"/>
    </row>
    <row r="99" spans="3:5" ht="23.25" x14ac:dyDescent="0.5">
      <c r="C99" s="1143"/>
      <c r="D99" s="1141"/>
      <c r="E99" s="1141"/>
    </row>
    <row r="100" spans="3:5" ht="23.25" x14ac:dyDescent="0.5">
      <c r="C100" s="1143"/>
      <c r="D100" s="1141"/>
      <c r="E100" s="1141"/>
    </row>
    <row r="101" spans="3:5" ht="23.25" x14ac:dyDescent="0.5">
      <c r="C101" s="1143"/>
      <c r="D101" s="1141"/>
      <c r="E101" s="1141"/>
    </row>
    <row r="102" spans="3:5" ht="23.25" x14ac:dyDescent="0.5">
      <c r="C102" s="1143"/>
      <c r="D102" s="1141"/>
      <c r="E102" s="1141"/>
    </row>
    <row r="103" spans="3:5" ht="23.25" x14ac:dyDescent="0.5">
      <c r="C103" s="1143"/>
      <c r="D103" s="1141"/>
      <c r="E103" s="1141"/>
    </row>
    <row r="104" spans="3:5" ht="23.25" x14ac:dyDescent="0.5">
      <c r="C104" s="1143"/>
      <c r="D104" s="1141"/>
      <c r="E104" s="1141"/>
    </row>
    <row r="105" spans="3:5" ht="23.25" x14ac:dyDescent="0.5">
      <c r="C105" s="1143"/>
      <c r="D105" s="1141"/>
      <c r="E105" s="1141"/>
    </row>
    <row r="106" spans="3:5" ht="23.25" x14ac:dyDescent="0.5">
      <c r="C106" s="1143"/>
      <c r="D106" s="1141"/>
      <c r="E106" s="1141"/>
    </row>
    <row r="107" spans="3:5" ht="23.25" x14ac:dyDescent="0.5">
      <c r="C107" s="1143"/>
      <c r="D107" s="1141"/>
      <c r="E107" s="1141"/>
    </row>
    <row r="108" spans="3:5" ht="23.25" x14ac:dyDescent="0.5">
      <c r="C108" s="1143"/>
      <c r="D108" s="1141"/>
    </row>
    <row r="109" spans="3:5" ht="23.25" x14ac:dyDescent="0.5">
      <c r="C109" s="1143"/>
      <c r="D109" s="1141"/>
    </row>
    <row r="110" spans="3:5" ht="23.25" x14ac:dyDescent="0.5">
      <c r="C110" s="1143"/>
      <c r="D110" s="1141"/>
    </row>
    <row r="111" spans="3:5" ht="23.25" x14ac:dyDescent="0.5">
      <c r="C111" s="1143"/>
      <c r="D111" s="1141"/>
    </row>
    <row r="112" spans="3:5" ht="23.25" x14ac:dyDescent="0.5">
      <c r="C112" s="1143"/>
      <c r="D112" s="1141"/>
    </row>
    <row r="113" spans="3:4" ht="23.25" x14ac:dyDescent="0.5">
      <c r="C113" s="1143"/>
      <c r="D113" s="1141"/>
    </row>
    <row r="114" spans="3:4" ht="23.25" x14ac:dyDescent="0.5">
      <c r="C114" s="1143"/>
      <c r="D114" s="1141"/>
    </row>
    <row r="115" spans="3:4" ht="23.25" x14ac:dyDescent="0.5">
      <c r="C115" s="1143"/>
      <c r="D115" s="1141"/>
    </row>
    <row r="116" spans="3:4" ht="23.25" x14ac:dyDescent="0.5">
      <c r="C116" s="1143"/>
      <c r="D116" s="1141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21.75" x14ac:dyDescent="0.5"/>
  <cols>
    <col min="1" max="1" width="9" style="394"/>
    <col min="2" max="2" width="14.125" style="394" bestFit="1" customWidth="1"/>
    <col min="3" max="3" width="16.25" style="394" customWidth="1"/>
    <col min="4" max="6" width="9" style="394"/>
    <col min="7" max="7" width="12.25" style="394" customWidth="1"/>
    <col min="8" max="9" width="13" style="394" customWidth="1"/>
    <col min="10" max="16384" width="9" style="394"/>
  </cols>
  <sheetData>
    <row r="1" spans="1:11" x14ac:dyDescent="0.5">
      <c r="A1" s="1224" t="s">
        <v>452</v>
      </c>
      <c r="B1" s="1224"/>
      <c r="C1" s="1224"/>
      <c r="D1" s="1224"/>
      <c r="E1" s="1224"/>
      <c r="F1" s="1224"/>
      <c r="G1" s="1224"/>
      <c r="H1" s="1224"/>
      <c r="I1" s="1224"/>
      <c r="K1" s="395"/>
    </row>
    <row r="2" spans="1:11" x14ac:dyDescent="0.5">
      <c r="A2" s="1224" t="s">
        <v>227</v>
      </c>
      <c r="B2" s="1224" t="s">
        <v>4</v>
      </c>
      <c r="C2" s="1225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5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  <c r="K3" s="395"/>
    </row>
    <row r="4" spans="1:11" x14ac:dyDescent="0.5">
      <c r="A4" s="1224" t="s">
        <v>40</v>
      </c>
      <c r="B4" s="1224"/>
      <c r="C4" s="373">
        <f>SUM(C5:C81)</f>
        <v>0</v>
      </c>
      <c r="D4" s="373">
        <f t="shared" ref="D4:G4" si="0">SUM(D5:D81)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>SUM(H5:H81)</f>
        <v>0</v>
      </c>
      <c r="I4" s="373">
        <f>SUM(I5:I81)</f>
        <v>0</v>
      </c>
      <c r="K4" s="395">
        <f>SUM(K5:K81)</f>
        <v>0</v>
      </c>
    </row>
    <row r="5" spans="1:11" x14ac:dyDescent="0.5">
      <c r="A5" s="468">
        <v>1</v>
      </c>
      <c r="B5" s="149" t="s">
        <v>148</v>
      </c>
      <c r="C5" s="489"/>
      <c r="D5" s="485">
        <v>0</v>
      </c>
      <c r="E5" s="485">
        <v>0</v>
      </c>
      <c r="F5" s="485">
        <v>0</v>
      </c>
      <c r="G5" s="486">
        <v>0</v>
      </c>
      <c r="H5" s="487"/>
      <c r="I5" s="476">
        <f>+G5-H5</f>
        <v>0</v>
      </c>
      <c r="K5" s="394">
        <f>IF(G5&gt;0,1,0)</f>
        <v>0</v>
      </c>
    </row>
    <row r="6" spans="1:11" x14ac:dyDescent="0.5">
      <c r="A6" s="468">
        <v>2</v>
      </c>
      <c r="B6" s="149" t="s">
        <v>144</v>
      </c>
      <c r="C6" s="489"/>
      <c r="D6" s="485">
        <v>0</v>
      </c>
      <c r="E6" s="485">
        <v>0</v>
      </c>
      <c r="F6" s="485">
        <v>0</v>
      </c>
      <c r="G6" s="486">
        <v>0</v>
      </c>
      <c r="H6" s="487"/>
      <c r="I6" s="476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468">
        <v>3</v>
      </c>
      <c r="B7" s="155" t="s">
        <v>155</v>
      </c>
      <c r="C7" s="489"/>
      <c r="D7" s="485">
        <v>0</v>
      </c>
      <c r="E7" s="485">
        <v>0</v>
      </c>
      <c r="F7" s="485">
        <v>0</v>
      </c>
      <c r="G7" s="487">
        <v>0</v>
      </c>
      <c r="H7" s="487">
        <v>0</v>
      </c>
      <c r="I7" s="476">
        <f t="shared" si="1"/>
        <v>0</v>
      </c>
      <c r="K7" s="394">
        <f t="shared" si="2"/>
        <v>0</v>
      </c>
    </row>
    <row r="8" spans="1:11" x14ac:dyDescent="0.5">
      <c r="A8" s="468">
        <v>4</v>
      </c>
      <c r="B8" s="142" t="s">
        <v>156</v>
      </c>
      <c r="C8" s="489"/>
      <c r="D8" s="493">
        <v>0</v>
      </c>
      <c r="E8" s="485">
        <v>0</v>
      </c>
      <c r="F8" s="491">
        <v>0</v>
      </c>
      <c r="G8" s="487">
        <v>0</v>
      </c>
      <c r="H8" s="487">
        <v>0</v>
      </c>
      <c r="I8" s="476">
        <f t="shared" si="1"/>
        <v>0</v>
      </c>
      <c r="K8" s="394">
        <f t="shared" si="2"/>
        <v>0</v>
      </c>
    </row>
    <row r="9" spans="1:11" x14ac:dyDescent="0.5">
      <c r="A9" s="468">
        <v>5</v>
      </c>
      <c r="B9" s="149" t="s">
        <v>157</v>
      </c>
      <c r="C9" s="489"/>
      <c r="D9" s="485">
        <v>0</v>
      </c>
      <c r="E9" s="485">
        <v>0</v>
      </c>
      <c r="F9" s="485">
        <v>0</v>
      </c>
      <c r="G9" s="486">
        <v>0</v>
      </c>
      <c r="H9" s="487">
        <v>0</v>
      </c>
      <c r="I9" s="476">
        <f t="shared" si="1"/>
        <v>0</v>
      </c>
      <c r="K9" s="394">
        <f t="shared" si="2"/>
        <v>0</v>
      </c>
    </row>
    <row r="10" spans="1:11" x14ac:dyDescent="0.5">
      <c r="A10" s="468">
        <v>6</v>
      </c>
      <c r="B10" s="155" t="s">
        <v>217</v>
      </c>
      <c r="C10" s="489"/>
      <c r="D10" s="485">
        <v>0</v>
      </c>
      <c r="E10" s="485">
        <v>0</v>
      </c>
      <c r="F10" s="485">
        <v>0</v>
      </c>
      <c r="G10" s="487">
        <v>0</v>
      </c>
      <c r="H10" s="487">
        <v>0</v>
      </c>
      <c r="I10" s="476">
        <f t="shared" si="1"/>
        <v>0</v>
      </c>
      <c r="K10" s="394">
        <f t="shared" si="2"/>
        <v>0</v>
      </c>
    </row>
    <row r="11" spans="1:11" x14ac:dyDescent="0.5">
      <c r="A11" s="468">
        <v>7</v>
      </c>
      <c r="B11" s="149" t="s">
        <v>158</v>
      </c>
      <c r="C11" s="489"/>
      <c r="D11" s="485">
        <v>0</v>
      </c>
      <c r="E11" s="485">
        <v>0</v>
      </c>
      <c r="F11" s="485">
        <v>0</v>
      </c>
      <c r="G11" s="486">
        <v>0</v>
      </c>
      <c r="H11" s="487">
        <v>0</v>
      </c>
      <c r="I11" s="476">
        <f t="shared" si="1"/>
        <v>0</v>
      </c>
      <c r="K11" s="394">
        <f t="shared" si="2"/>
        <v>0</v>
      </c>
    </row>
    <row r="12" spans="1:11" x14ac:dyDescent="0.5">
      <c r="A12" s="468">
        <v>8</v>
      </c>
      <c r="B12" s="155" t="s">
        <v>159</v>
      </c>
      <c r="C12" s="489"/>
      <c r="D12" s="485">
        <v>0</v>
      </c>
      <c r="E12" s="485">
        <v>0</v>
      </c>
      <c r="F12" s="485">
        <v>0</v>
      </c>
      <c r="G12" s="487">
        <v>0</v>
      </c>
      <c r="H12" s="487">
        <v>0</v>
      </c>
      <c r="I12" s="476">
        <f t="shared" si="1"/>
        <v>0</v>
      </c>
      <c r="K12" s="394">
        <f t="shared" si="2"/>
        <v>0</v>
      </c>
    </row>
    <row r="13" spans="1:11" x14ac:dyDescent="0.5">
      <c r="A13" s="468">
        <v>9</v>
      </c>
      <c r="B13" s="155" t="s">
        <v>160</v>
      </c>
      <c r="C13" s="489"/>
      <c r="D13" s="485">
        <v>0</v>
      </c>
      <c r="E13" s="485">
        <v>0</v>
      </c>
      <c r="F13" s="485">
        <v>0</v>
      </c>
      <c r="G13" s="486">
        <v>0</v>
      </c>
      <c r="H13" s="487">
        <v>0</v>
      </c>
      <c r="I13" s="476">
        <f t="shared" si="1"/>
        <v>0</v>
      </c>
      <c r="K13" s="394">
        <f t="shared" si="2"/>
        <v>0</v>
      </c>
    </row>
    <row r="14" spans="1:11" x14ac:dyDescent="0.5">
      <c r="A14" s="468">
        <v>10</v>
      </c>
      <c r="B14" s="149" t="s">
        <v>161</v>
      </c>
      <c r="C14" s="489"/>
      <c r="D14" s="485">
        <v>0</v>
      </c>
      <c r="E14" s="485">
        <v>0</v>
      </c>
      <c r="F14" s="485">
        <v>0</v>
      </c>
      <c r="G14" s="486">
        <v>0</v>
      </c>
      <c r="H14" s="487">
        <v>0</v>
      </c>
      <c r="I14" s="476">
        <f t="shared" si="1"/>
        <v>0</v>
      </c>
      <c r="K14" s="394">
        <f t="shared" si="2"/>
        <v>0</v>
      </c>
    </row>
    <row r="15" spans="1:11" x14ac:dyDescent="0.5">
      <c r="A15" s="468">
        <v>11</v>
      </c>
      <c r="B15" s="149" t="s">
        <v>162</v>
      </c>
      <c r="C15" s="489"/>
      <c r="D15" s="485">
        <v>0</v>
      </c>
      <c r="E15" s="485">
        <v>0</v>
      </c>
      <c r="F15" s="485">
        <v>0</v>
      </c>
      <c r="G15" s="486">
        <v>0</v>
      </c>
      <c r="H15" s="487">
        <v>0</v>
      </c>
      <c r="I15" s="476">
        <f t="shared" si="1"/>
        <v>0</v>
      </c>
      <c r="K15" s="394">
        <f t="shared" si="2"/>
        <v>0</v>
      </c>
    </row>
    <row r="16" spans="1:11" x14ac:dyDescent="0.5">
      <c r="A16" s="468">
        <v>12</v>
      </c>
      <c r="B16" s="149" t="s">
        <v>174</v>
      </c>
      <c r="C16" s="489"/>
      <c r="D16" s="485">
        <v>0</v>
      </c>
      <c r="E16" s="485">
        <v>0</v>
      </c>
      <c r="F16" s="485">
        <v>0</v>
      </c>
      <c r="G16" s="486">
        <v>0</v>
      </c>
      <c r="H16" s="487">
        <v>0</v>
      </c>
      <c r="I16" s="476">
        <f t="shared" si="1"/>
        <v>0</v>
      </c>
      <c r="K16" s="394">
        <f t="shared" si="2"/>
        <v>0</v>
      </c>
    </row>
    <row r="17" spans="1:11" x14ac:dyDescent="0.5">
      <c r="A17" s="468">
        <v>13</v>
      </c>
      <c r="B17" s="151" t="s">
        <v>175</v>
      </c>
      <c r="C17" s="489"/>
      <c r="D17" s="485">
        <v>0</v>
      </c>
      <c r="E17" s="485">
        <v>0</v>
      </c>
      <c r="F17" s="485">
        <v>0</v>
      </c>
      <c r="G17" s="486">
        <v>0</v>
      </c>
      <c r="H17" s="487">
        <v>0</v>
      </c>
      <c r="I17" s="476">
        <f t="shared" si="1"/>
        <v>0</v>
      </c>
      <c r="K17" s="394">
        <f t="shared" si="2"/>
        <v>0</v>
      </c>
    </row>
    <row r="18" spans="1:11" ht="43.5" x14ac:dyDescent="0.5">
      <c r="A18" s="468">
        <v>14</v>
      </c>
      <c r="B18" s="148" t="s">
        <v>176</v>
      </c>
      <c r="C18" s="489"/>
      <c r="D18" s="485">
        <v>0</v>
      </c>
      <c r="E18" s="485">
        <v>0</v>
      </c>
      <c r="F18" s="485">
        <v>0</v>
      </c>
      <c r="G18" s="487">
        <v>0</v>
      </c>
      <c r="H18" s="487">
        <v>0</v>
      </c>
      <c r="I18" s="476">
        <f t="shared" si="1"/>
        <v>0</v>
      </c>
      <c r="K18" s="394">
        <f t="shared" si="2"/>
        <v>0</v>
      </c>
    </row>
    <row r="19" spans="1:11" x14ac:dyDescent="0.5">
      <c r="A19" s="468">
        <v>15</v>
      </c>
      <c r="B19" s="149" t="s">
        <v>177</v>
      </c>
      <c r="C19" s="489"/>
      <c r="D19" s="485">
        <v>0</v>
      </c>
      <c r="E19" s="485">
        <v>0</v>
      </c>
      <c r="F19" s="485">
        <v>0</v>
      </c>
      <c r="G19" s="487">
        <v>0</v>
      </c>
      <c r="H19" s="487">
        <v>0</v>
      </c>
      <c r="I19" s="476">
        <f t="shared" si="1"/>
        <v>0</v>
      </c>
      <c r="K19" s="394">
        <f t="shared" si="2"/>
        <v>0</v>
      </c>
    </row>
    <row r="20" spans="1:11" x14ac:dyDescent="0.5">
      <c r="A20" s="468">
        <v>16</v>
      </c>
      <c r="B20" s="149" t="s">
        <v>178</v>
      </c>
      <c r="C20" s="489"/>
      <c r="D20" s="485">
        <v>0</v>
      </c>
      <c r="E20" s="485">
        <v>0</v>
      </c>
      <c r="F20" s="485">
        <v>0</v>
      </c>
      <c r="G20" s="487">
        <v>0</v>
      </c>
      <c r="H20" s="487">
        <v>0</v>
      </c>
      <c r="I20" s="476">
        <f t="shared" si="1"/>
        <v>0</v>
      </c>
      <c r="K20" s="394">
        <f t="shared" si="2"/>
        <v>0</v>
      </c>
    </row>
    <row r="21" spans="1:11" x14ac:dyDescent="0.5">
      <c r="A21" s="468">
        <v>17</v>
      </c>
      <c r="B21" s="149" t="s">
        <v>179</v>
      </c>
      <c r="C21" s="489"/>
      <c r="D21" s="485">
        <v>0</v>
      </c>
      <c r="E21" s="485">
        <v>0</v>
      </c>
      <c r="F21" s="485">
        <v>0</v>
      </c>
      <c r="G21" s="487">
        <v>0</v>
      </c>
      <c r="H21" s="486">
        <v>0</v>
      </c>
      <c r="I21" s="476">
        <f t="shared" si="1"/>
        <v>0</v>
      </c>
      <c r="K21" s="394">
        <f t="shared" si="2"/>
        <v>0</v>
      </c>
    </row>
    <row r="22" spans="1:11" x14ac:dyDescent="0.5">
      <c r="A22" s="468">
        <v>18</v>
      </c>
      <c r="B22" s="149" t="s">
        <v>180</v>
      </c>
      <c r="C22" s="489"/>
      <c r="D22" s="485">
        <v>0</v>
      </c>
      <c r="E22" s="485">
        <v>0</v>
      </c>
      <c r="F22" s="485">
        <v>0</v>
      </c>
      <c r="G22" s="487">
        <v>0</v>
      </c>
      <c r="H22" s="486">
        <v>0</v>
      </c>
      <c r="I22" s="476">
        <f t="shared" si="1"/>
        <v>0</v>
      </c>
      <c r="K22" s="394">
        <f t="shared" si="2"/>
        <v>0</v>
      </c>
    </row>
    <row r="23" spans="1:11" x14ac:dyDescent="0.5">
      <c r="A23" s="468">
        <v>19</v>
      </c>
      <c r="B23" s="142" t="s">
        <v>181</v>
      </c>
      <c r="C23" s="489"/>
      <c r="D23" s="485">
        <v>0</v>
      </c>
      <c r="E23" s="485">
        <v>0</v>
      </c>
      <c r="F23" s="485">
        <v>0</v>
      </c>
      <c r="G23" s="487">
        <v>0</v>
      </c>
      <c r="H23" s="487">
        <v>0</v>
      </c>
      <c r="I23" s="476">
        <f t="shared" si="1"/>
        <v>0</v>
      </c>
      <c r="K23" s="394">
        <f t="shared" si="2"/>
        <v>0</v>
      </c>
    </row>
    <row r="24" spans="1:11" x14ac:dyDescent="0.5">
      <c r="A24" s="468">
        <v>20</v>
      </c>
      <c r="B24" s="149" t="s">
        <v>164</v>
      </c>
      <c r="C24" s="489"/>
      <c r="D24" s="485">
        <v>0</v>
      </c>
      <c r="E24" s="485">
        <v>0</v>
      </c>
      <c r="F24" s="485">
        <v>0</v>
      </c>
      <c r="G24" s="487">
        <v>0</v>
      </c>
      <c r="H24" s="487">
        <v>0</v>
      </c>
      <c r="I24" s="476">
        <f t="shared" si="1"/>
        <v>0</v>
      </c>
      <c r="K24" s="394">
        <f t="shared" si="2"/>
        <v>0</v>
      </c>
    </row>
    <row r="25" spans="1:11" x14ac:dyDescent="0.5">
      <c r="A25" s="468">
        <v>21</v>
      </c>
      <c r="B25" s="151" t="s">
        <v>165</v>
      </c>
      <c r="C25" s="489"/>
      <c r="D25" s="485">
        <v>0</v>
      </c>
      <c r="E25" s="485">
        <v>0</v>
      </c>
      <c r="F25" s="485">
        <v>0</v>
      </c>
      <c r="G25" s="487">
        <v>0</v>
      </c>
      <c r="H25" s="487">
        <v>0</v>
      </c>
      <c r="I25" s="476">
        <f t="shared" si="1"/>
        <v>0</v>
      </c>
      <c r="K25" s="394">
        <f t="shared" si="2"/>
        <v>0</v>
      </c>
    </row>
    <row r="26" spans="1:11" x14ac:dyDescent="0.5">
      <c r="A26" s="468">
        <v>22</v>
      </c>
      <c r="B26" s="149" t="s">
        <v>166</v>
      </c>
      <c r="C26" s="489"/>
      <c r="D26" s="485">
        <v>0</v>
      </c>
      <c r="E26" s="485">
        <v>0</v>
      </c>
      <c r="F26" s="485">
        <v>0</v>
      </c>
      <c r="G26" s="487">
        <v>0</v>
      </c>
      <c r="H26" s="486">
        <v>0</v>
      </c>
      <c r="I26" s="476">
        <f t="shared" si="1"/>
        <v>0</v>
      </c>
      <c r="K26" s="394">
        <f t="shared" si="2"/>
        <v>0</v>
      </c>
    </row>
    <row r="27" spans="1:11" x14ac:dyDescent="0.5">
      <c r="A27" s="468">
        <v>23</v>
      </c>
      <c r="B27" s="151" t="s">
        <v>167</v>
      </c>
      <c r="C27" s="489"/>
      <c r="D27" s="485">
        <v>0</v>
      </c>
      <c r="E27" s="485">
        <v>0</v>
      </c>
      <c r="F27" s="485">
        <v>0</v>
      </c>
      <c r="G27" s="487">
        <v>0</v>
      </c>
      <c r="H27" s="486">
        <v>0</v>
      </c>
      <c r="I27" s="476">
        <f t="shared" si="1"/>
        <v>0</v>
      </c>
      <c r="K27" s="394">
        <f t="shared" si="2"/>
        <v>0</v>
      </c>
    </row>
    <row r="28" spans="1:11" x14ac:dyDescent="0.5">
      <c r="A28" s="468">
        <v>24</v>
      </c>
      <c r="B28" s="151" t="s">
        <v>168</v>
      </c>
      <c r="C28" s="489"/>
      <c r="D28" s="485">
        <v>0</v>
      </c>
      <c r="E28" s="485">
        <v>0</v>
      </c>
      <c r="F28" s="485">
        <v>0</v>
      </c>
      <c r="G28" s="487">
        <v>0</v>
      </c>
      <c r="H28" s="486">
        <v>0</v>
      </c>
      <c r="I28" s="476">
        <f t="shared" si="1"/>
        <v>0</v>
      </c>
      <c r="K28" s="394">
        <f t="shared" si="2"/>
        <v>0</v>
      </c>
    </row>
    <row r="29" spans="1:11" x14ac:dyDescent="0.5">
      <c r="A29" s="468">
        <v>25</v>
      </c>
      <c r="B29" s="149" t="s">
        <v>169</v>
      </c>
      <c r="C29" s="489"/>
      <c r="D29" s="493">
        <v>0</v>
      </c>
      <c r="E29" s="485">
        <v>0</v>
      </c>
      <c r="F29" s="491">
        <v>0</v>
      </c>
      <c r="G29" s="487">
        <v>0</v>
      </c>
      <c r="H29" s="487">
        <v>0</v>
      </c>
      <c r="I29" s="476">
        <f t="shared" si="1"/>
        <v>0</v>
      </c>
      <c r="K29" s="394">
        <f t="shared" si="2"/>
        <v>0</v>
      </c>
    </row>
    <row r="30" spans="1:11" x14ac:dyDescent="0.5">
      <c r="A30" s="468">
        <v>26</v>
      </c>
      <c r="B30" s="494" t="s">
        <v>170</v>
      </c>
      <c r="C30" s="489"/>
      <c r="D30" s="490">
        <v>0</v>
      </c>
      <c r="E30" s="485">
        <v>0</v>
      </c>
      <c r="F30" s="491">
        <v>0</v>
      </c>
      <c r="G30" s="487">
        <v>0</v>
      </c>
      <c r="H30" s="487">
        <v>0</v>
      </c>
      <c r="I30" s="476">
        <f t="shared" si="1"/>
        <v>0</v>
      </c>
      <c r="K30" s="394">
        <f t="shared" si="2"/>
        <v>0</v>
      </c>
    </row>
    <row r="31" spans="1:11" x14ac:dyDescent="0.5">
      <c r="A31" s="468">
        <v>27</v>
      </c>
      <c r="B31" s="155" t="s">
        <v>171</v>
      </c>
      <c r="C31" s="489"/>
      <c r="D31" s="493">
        <v>0</v>
      </c>
      <c r="E31" s="485">
        <v>0</v>
      </c>
      <c r="F31" s="491">
        <v>0</v>
      </c>
      <c r="G31" s="487">
        <v>0</v>
      </c>
      <c r="H31" s="487">
        <v>0</v>
      </c>
      <c r="I31" s="476">
        <f t="shared" si="1"/>
        <v>0</v>
      </c>
      <c r="K31" s="394">
        <f t="shared" si="2"/>
        <v>0</v>
      </c>
    </row>
    <row r="32" spans="1:11" x14ac:dyDescent="0.5">
      <c r="A32" s="468">
        <v>28</v>
      </c>
      <c r="B32" s="158" t="s">
        <v>172</v>
      </c>
      <c r="C32" s="489"/>
      <c r="D32" s="493">
        <v>0</v>
      </c>
      <c r="E32" s="485">
        <v>0</v>
      </c>
      <c r="F32" s="491">
        <v>0</v>
      </c>
      <c r="G32" s="487">
        <v>0</v>
      </c>
      <c r="H32" s="487">
        <v>0</v>
      </c>
      <c r="I32" s="476">
        <f t="shared" si="1"/>
        <v>0</v>
      </c>
      <c r="K32" s="394">
        <f t="shared" si="2"/>
        <v>0</v>
      </c>
    </row>
    <row r="33" spans="1:11" x14ac:dyDescent="0.5">
      <c r="A33" s="468">
        <v>29</v>
      </c>
      <c r="B33" s="155" t="s">
        <v>134</v>
      </c>
      <c r="C33" s="489"/>
      <c r="D33" s="493">
        <v>0</v>
      </c>
      <c r="E33" s="485">
        <v>0</v>
      </c>
      <c r="F33" s="491">
        <v>0</v>
      </c>
      <c r="G33" s="487">
        <v>0</v>
      </c>
      <c r="H33" s="487">
        <v>0</v>
      </c>
      <c r="I33" s="476">
        <f t="shared" si="1"/>
        <v>0</v>
      </c>
      <c r="K33" s="394">
        <f t="shared" si="2"/>
        <v>0</v>
      </c>
    </row>
    <row r="34" spans="1:11" x14ac:dyDescent="0.5">
      <c r="A34" s="468">
        <v>30</v>
      </c>
      <c r="B34" s="149" t="s">
        <v>135</v>
      </c>
      <c r="C34" s="489"/>
      <c r="D34" s="490">
        <v>0</v>
      </c>
      <c r="E34" s="485">
        <v>0</v>
      </c>
      <c r="F34" s="491">
        <v>0</v>
      </c>
      <c r="G34" s="487">
        <v>0</v>
      </c>
      <c r="H34" s="487">
        <v>0</v>
      </c>
      <c r="I34" s="476">
        <f t="shared" si="1"/>
        <v>0</v>
      </c>
      <c r="K34" s="394">
        <f t="shared" si="2"/>
        <v>0</v>
      </c>
    </row>
    <row r="35" spans="1:11" x14ac:dyDescent="0.5">
      <c r="A35" s="468">
        <v>31</v>
      </c>
      <c r="B35" s="149" t="s">
        <v>136</v>
      </c>
      <c r="C35" s="489"/>
      <c r="D35" s="485">
        <v>0</v>
      </c>
      <c r="E35" s="485">
        <v>0</v>
      </c>
      <c r="F35" s="485">
        <v>0</v>
      </c>
      <c r="G35" s="487">
        <v>0</v>
      </c>
      <c r="H35" s="487">
        <v>0</v>
      </c>
      <c r="I35" s="476">
        <f t="shared" si="1"/>
        <v>0</v>
      </c>
      <c r="K35" s="394">
        <f t="shared" si="2"/>
        <v>0</v>
      </c>
    </row>
    <row r="36" spans="1:11" x14ac:dyDescent="0.5">
      <c r="A36" s="468">
        <v>32</v>
      </c>
      <c r="B36" s="149" t="s">
        <v>137</v>
      </c>
      <c r="C36" s="489"/>
      <c r="D36" s="485">
        <v>0</v>
      </c>
      <c r="E36" s="485">
        <v>0</v>
      </c>
      <c r="F36" s="485">
        <v>0</v>
      </c>
      <c r="G36" s="486">
        <v>0</v>
      </c>
      <c r="H36" s="487">
        <v>0</v>
      </c>
      <c r="I36" s="476">
        <f t="shared" si="1"/>
        <v>0</v>
      </c>
      <c r="K36" s="394">
        <f t="shared" si="2"/>
        <v>0</v>
      </c>
    </row>
    <row r="37" spans="1:11" x14ac:dyDescent="0.5">
      <c r="A37" s="468">
        <v>33</v>
      </c>
      <c r="B37" s="142" t="s">
        <v>138</v>
      </c>
      <c r="C37" s="489"/>
      <c r="D37" s="485">
        <v>0</v>
      </c>
      <c r="E37" s="485">
        <v>0</v>
      </c>
      <c r="F37" s="485">
        <v>0</v>
      </c>
      <c r="G37" s="486">
        <v>0</v>
      </c>
      <c r="H37" s="487">
        <v>0</v>
      </c>
      <c r="I37" s="476">
        <f t="shared" si="1"/>
        <v>0</v>
      </c>
      <c r="K37" s="394">
        <f t="shared" si="2"/>
        <v>0</v>
      </c>
    </row>
    <row r="38" spans="1:11" x14ac:dyDescent="0.5">
      <c r="A38" s="468">
        <v>34</v>
      </c>
      <c r="B38" s="154" t="s">
        <v>139</v>
      </c>
      <c r="C38" s="489"/>
      <c r="D38" s="485">
        <v>0</v>
      </c>
      <c r="E38" s="485">
        <v>0</v>
      </c>
      <c r="F38" s="485">
        <v>0</v>
      </c>
      <c r="G38" s="486">
        <v>0</v>
      </c>
      <c r="H38" s="487">
        <v>0</v>
      </c>
      <c r="I38" s="476">
        <f t="shared" si="1"/>
        <v>0</v>
      </c>
      <c r="K38" s="394">
        <f t="shared" si="2"/>
        <v>0</v>
      </c>
    </row>
    <row r="39" spans="1:11" x14ac:dyDescent="0.5">
      <c r="A39" s="468">
        <v>35</v>
      </c>
      <c r="B39" s="142" t="s">
        <v>140</v>
      </c>
      <c r="C39" s="489"/>
      <c r="D39" s="485">
        <v>0</v>
      </c>
      <c r="E39" s="491">
        <v>0</v>
      </c>
      <c r="F39" s="485">
        <v>0</v>
      </c>
      <c r="G39" s="487">
        <v>0</v>
      </c>
      <c r="H39" s="492">
        <v>0</v>
      </c>
      <c r="I39" s="476">
        <f t="shared" si="1"/>
        <v>0</v>
      </c>
      <c r="K39" s="394">
        <f t="shared" si="2"/>
        <v>0</v>
      </c>
    </row>
    <row r="40" spans="1:11" x14ac:dyDescent="0.5">
      <c r="A40" s="468">
        <v>36</v>
      </c>
      <c r="B40" s="142" t="s">
        <v>141</v>
      </c>
      <c r="C40" s="489"/>
      <c r="D40" s="485">
        <v>0</v>
      </c>
      <c r="E40" s="485">
        <v>0</v>
      </c>
      <c r="F40" s="485">
        <v>0</v>
      </c>
      <c r="G40" s="486">
        <v>0</v>
      </c>
      <c r="H40" s="487">
        <v>0</v>
      </c>
      <c r="I40" s="476">
        <f t="shared" si="1"/>
        <v>0</v>
      </c>
      <c r="K40" s="394">
        <f t="shared" si="2"/>
        <v>0</v>
      </c>
    </row>
    <row r="41" spans="1:11" x14ac:dyDescent="0.5">
      <c r="A41" s="468">
        <v>37</v>
      </c>
      <c r="B41" s="142" t="s">
        <v>142</v>
      </c>
      <c r="C41" s="489"/>
      <c r="D41" s="485">
        <v>0</v>
      </c>
      <c r="E41" s="485">
        <v>0</v>
      </c>
      <c r="F41" s="485">
        <v>0</v>
      </c>
      <c r="G41" s="486">
        <v>0</v>
      </c>
      <c r="H41" s="487">
        <v>0</v>
      </c>
      <c r="I41" s="476">
        <f t="shared" si="1"/>
        <v>0</v>
      </c>
      <c r="K41" s="394">
        <f t="shared" si="2"/>
        <v>0</v>
      </c>
    </row>
    <row r="42" spans="1:11" x14ac:dyDescent="0.5">
      <c r="A42" s="468">
        <v>38</v>
      </c>
      <c r="B42" s="157" t="s">
        <v>143</v>
      </c>
      <c r="C42" s="489"/>
      <c r="D42" s="485">
        <v>0</v>
      </c>
      <c r="E42" s="485">
        <v>0</v>
      </c>
      <c r="F42" s="485">
        <v>0</v>
      </c>
      <c r="G42" s="486">
        <v>0</v>
      </c>
      <c r="H42" s="487">
        <v>0</v>
      </c>
      <c r="I42" s="476">
        <f t="shared" si="1"/>
        <v>0</v>
      </c>
      <c r="K42" s="394">
        <f t="shared" si="2"/>
        <v>0</v>
      </c>
    </row>
    <row r="43" spans="1:11" x14ac:dyDescent="0.5">
      <c r="A43" s="468">
        <v>39</v>
      </c>
      <c r="B43" s="149" t="s">
        <v>145</v>
      </c>
      <c r="C43" s="489"/>
      <c r="D43" s="485">
        <v>0</v>
      </c>
      <c r="E43" s="485">
        <v>0</v>
      </c>
      <c r="F43" s="485">
        <v>0</v>
      </c>
      <c r="G43" s="486">
        <v>0</v>
      </c>
      <c r="H43" s="487">
        <v>0</v>
      </c>
      <c r="I43" s="476">
        <f t="shared" si="1"/>
        <v>0</v>
      </c>
      <c r="K43" s="394">
        <f t="shared" si="2"/>
        <v>0</v>
      </c>
    </row>
    <row r="44" spans="1:11" x14ac:dyDescent="0.5">
      <c r="A44" s="468">
        <v>40</v>
      </c>
      <c r="B44" s="142" t="s">
        <v>146</v>
      </c>
      <c r="C44" s="489"/>
      <c r="D44" s="485">
        <v>0</v>
      </c>
      <c r="E44" s="485">
        <v>0</v>
      </c>
      <c r="F44" s="485">
        <v>0</v>
      </c>
      <c r="G44" s="486">
        <v>0</v>
      </c>
      <c r="H44" s="487">
        <v>0</v>
      </c>
      <c r="I44" s="476">
        <f t="shared" si="1"/>
        <v>0</v>
      </c>
      <c r="K44" s="394">
        <f t="shared" si="2"/>
        <v>0</v>
      </c>
    </row>
    <row r="45" spans="1:11" x14ac:dyDescent="0.5">
      <c r="A45" s="468">
        <v>41</v>
      </c>
      <c r="B45" s="151" t="s">
        <v>147</v>
      </c>
      <c r="C45" s="489"/>
      <c r="D45" s="485">
        <v>0</v>
      </c>
      <c r="E45" s="485">
        <v>0</v>
      </c>
      <c r="F45" s="485">
        <v>0</v>
      </c>
      <c r="G45" s="486">
        <v>0</v>
      </c>
      <c r="H45" s="487">
        <v>0</v>
      </c>
      <c r="I45" s="476">
        <f t="shared" si="1"/>
        <v>0</v>
      </c>
      <c r="K45" s="394">
        <f t="shared" si="2"/>
        <v>0</v>
      </c>
    </row>
    <row r="46" spans="1:11" x14ac:dyDescent="0.5">
      <c r="A46" s="468">
        <v>42</v>
      </c>
      <c r="B46" s="151" t="s">
        <v>149</v>
      </c>
      <c r="C46" s="489"/>
      <c r="D46" s="485">
        <v>0</v>
      </c>
      <c r="E46" s="485">
        <v>0</v>
      </c>
      <c r="F46" s="485">
        <v>0</v>
      </c>
      <c r="G46" s="486">
        <v>0</v>
      </c>
      <c r="H46" s="487">
        <v>0</v>
      </c>
      <c r="I46" s="476">
        <f t="shared" si="1"/>
        <v>0</v>
      </c>
      <c r="K46" s="394">
        <f t="shared" si="2"/>
        <v>0</v>
      </c>
    </row>
    <row r="47" spans="1:11" x14ac:dyDescent="0.5">
      <c r="A47" s="468">
        <v>43</v>
      </c>
      <c r="B47" s="151" t="s">
        <v>150</v>
      </c>
      <c r="C47" s="489"/>
      <c r="D47" s="485">
        <v>0</v>
      </c>
      <c r="E47" s="485">
        <v>0</v>
      </c>
      <c r="F47" s="485">
        <v>0</v>
      </c>
      <c r="G47" s="486">
        <v>0</v>
      </c>
      <c r="H47" s="487">
        <v>0</v>
      </c>
      <c r="I47" s="476">
        <f t="shared" si="1"/>
        <v>0</v>
      </c>
      <c r="K47" s="394">
        <f t="shared" si="2"/>
        <v>0</v>
      </c>
    </row>
    <row r="48" spans="1:11" x14ac:dyDescent="0.5">
      <c r="A48" s="468">
        <v>44</v>
      </c>
      <c r="B48" s="149" t="s">
        <v>151</v>
      </c>
      <c r="C48" s="489"/>
      <c r="D48" s="485">
        <v>0</v>
      </c>
      <c r="E48" s="485">
        <v>0</v>
      </c>
      <c r="F48" s="485">
        <v>0</v>
      </c>
      <c r="G48" s="486">
        <v>0</v>
      </c>
      <c r="H48" s="487">
        <v>0</v>
      </c>
      <c r="I48" s="476">
        <f t="shared" si="1"/>
        <v>0</v>
      </c>
      <c r="K48" s="394">
        <f t="shared" si="2"/>
        <v>0</v>
      </c>
    </row>
    <row r="49" spans="1:11" x14ac:dyDescent="0.5">
      <c r="A49" s="468">
        <v>45</v>
      </c>
      <c r="B49" s="149" t="s">
        <v>152</v>
      </c>
      <c r="C49" s="489"/>
      <c r="D49" s="485">
        <v>0</v>
      </c>
      <c r="E49" s="485">
        <v>0</v>
      </c>
      <c r="F49" s="485">
        <v>0</v>
      </c>
      <c r="G49" s="486">
        <v>0</v>
      </c>
      <c r="H49" s="487">
        <v>0</v>
      </c>
      <c r="I49" s="476">
        <f t="shared" si="1"/>
        <v>0</v>
      </c>
      <c r="K49" s="394">
        <f t="shared" si="2"/>
        <v>0</v>
      </c>
    </row>
    <row r="50" spans="1:11" x14ac:dyDescent="0.5">
      <c r="A50" s="468">
        <v>46</v>
      </c>
      <c r="B50" s="149" t="s">
        <v>153</v>
      </c>
      <c r="C50" s="489"/>
      <c r="D50" s="485">
        <v>0</v>
      </c>
      <c r="E50" s="485">
        <v>0</v>
      </c>
      <c r="F50" s="485">
        <v>0</v>
      </c>
      <c r="G50" s="486">
        <v>0</v>
      </c>
      <c r="H50" s="487">
        <v>0</v>
      </c>
      <c r="I50" s="476">
        <f t="shared" si="1"/>
        <v>0</v>
      </c>
      <c r="K50" s="394">
        <f t="shared" si="2"/>
        <v>0</v>
      </c>
    </row>
    <row r="51" spans="1:11" x14ac:dyDescent="0.5">
      <c r="A51" s="468">
        <v>47</v>
      </c>
      <c r="B51" s="149" t="s">
        <v>183</v>
      </c>
      <c r="C51" s="489"/>
      <c r="D51" s="485">
        <v>0</v>
      </c>
      <c r="E51" s="485">
        <v>0</v>
      </c>
      <c r="F51" s="485">
        <v>0</v>
      </c>
      <c r="G51" s="486">
        <v>0</v>
      </c>
      <c r="H51" s="487">
        <v>0</v>
      </c>
      <c r="I51" s="476">
        <f t="shared" si="1"/>
        <v>0</v>
      </c>
      <c r="K51" s="394">
        <f t="shared" si="2"/>
        <v>0</v>
      </c>
    </row>
    <row r="52" spans="1:11" x14ac:dyDescent="0.5">
      <c r="A52" s="468">
        <v>48</v>
      </c>
      <c r="B52" s="149" t="s">
        <v>184</v>
      </c>
      <c r="C52" s="489"/>
      <c r="D52" s="485">
        <v>0</v>
      </c>
      <c r="E52" s="485">
        <v>0</v>
      </c>
      <c r="F52" s="485">
        <v>0</v>
      </c>
      <c r="G52" s="486">
        <v>0</v>
      </c>
      <c r="H52" s="487">
        <v>0</v>
      </c>
      <c r="I52" s="476">
        <f t="shared" si="1"/>
        <v>0</v>
      </c>
      <c r="K52" s="394">
        <f t="shared" si="2"/>
        <v>0</v>
      </c>
    </row>
    <row r="53" spans="1:11" x14ac:dyDescent="0.5">
      <c r="A53" s="468">
        <v>49</v>
      </c>
      <c r="B53" s="149" t="s">
        <v>185</v>
      </c>
      <c r="C53" s="489"/>
      <c r="D53" s="485">
        <v>0</v>
      </c>
      <c r="E53" s="485">
        <v>0</v>
      </c>
      <c r="F53" s="485">
        <v>0</v>
      </c>
      <c r="G53" s="486">
        <v>0</v>
      </c>
      <c r="H53" s="487">
        <v>0</v>
      </c>
      <c r="I53" s="476">
        <f t="shared" si="1"/>
        <v>0</v>
      </c>
      <c r="K53" s="394">
        <f t="shared" si="2"/>
        <v>0</v>
      </c>
    </row>
    <row r="54" spans="1:11" x14ac:dyDescent="0.5">
      <c r="A54" s="468">
        <v>50</v>
      </c>
      <c r="B54" s="149" t="s">
        <v>186</v>
      </c>
      <c r="C54" s="489"/>
      <c r="D54" s="491">
        <v>0</v>
      </c>
      <c r="E54" s="491">
        <v>0</v>
      </c>
      <c r="F54" s="491">
        <v>0</v>
      </c>
      <c r="G54" s="487">
        <v>0</v>
      </c>
      <c r="H54" s="487">
        <v>0</v>
      </c>
      <c r="I54" s="476">
        <f t="shared" si="1"/>
        <v>0</v>
      </c>
      <c r="K54" s="394">
        <f t="shared" si="2"/>
        <v>0</v>
      </c>
    </row>
    <row r="55" spans="1:11" x14ac:dyDescent="0.5">
      <c r="A55" s="468">
        <v>51</v>
      </c>
      <c r="B55" s="149" t="s">
        <v>187</v>
      </c>
      <c r="C55" s="489"/>
      <c r="D55" s="485">
        <v>0</v>
      </c>
      <c r="E55" s="485">
        <v>0</v>
      </c>
      <c r="F55" s="485">
        <v>0</v>
      </c>
      <c r="G55" s="487">
        <v>0</v>
      </c>
      <c r="H55" s="487">
        <v>0</v>
      </c>
      <c r="I55" s="476">
        <f t="shared" si="1"/>
        <v>0</v>
      </c>
      <c r="K55" s="394">
        <f t="shared" si="2"/>
        <v>0</v>
      </c>
    </row>
    <row r="56" spans="1:11" x14ac:dyDescent="0.5">
      <c r="A56" s="468">
        <v>52</v>
      </c>
      <c r="B56" s="149" t="s">
        <v>188</v>
      </c>
      <c r="C56" s="489"/>
      <c r="D56" s="485">
        <v>0</v>
      </c>
      <c r="E56" s="485">
        <v>0</v>
      </c>
      <c r="F56" s="485">
        <v>0</v>
      </c>
      <c r="G56" s="486">
        <v>0</v>
      </c>
      <c r="H56" s="487">
        <v>0</v>
      </c>
      <c r="I56" s="476">
        <f t="shared" si="1"/>
        <v>0</v>
      </c>
      <c r="K56" s="394">
        <f t="shared" si="2"/>
        <v>0</v>
      </c>
    </row>
    <row r="57" spans="1:11" x14ac:dyDescent="0.5">
      <c r="A57" s="468">
        <v>53</v>
      </c>
      <c r="B57" s="157" t="s">
        <v>189</v>
      </c>
      <c r="C57" s="489"/>
      <c r="D57" s="485">
        <v>0</v>
      </c>
      <c r="E57" s="485">
        <v>0</v>
      </c>
      <c r="F57" s="485">
        <v>0</v>
      </c>
      <c r="G57" s="486">
        <v>0</v>
      </c>
      <c r="H57" s="487">
        <v>0</v>
      </c>
      <c r="I57" s="476">
        <f t="shared" si="1"/>
        <v>0</v>
      </c>
      <c r="K57" s="394">
        <f t="shared" si="2"/>
        <v>0</v>
      </c>
    </row>
    <row r="58" spans="1:11" x14ac:dyDescent="0.5">
      <c r="A58" s="468">
        <v>54</v>
      </c>
      <c r="B58" s="149" t="s">
        <v>190</v>
      </c>
      <c r="C58" s="489"/>
      <c r="D58" s="485">
        <v>0</v>
      </c>
      <c r="E58" s="485">
        <v>0</v>
      </c>
      <c r="F58" s="485">
        <v>0</v>
      </c>
      <c r="G58" s="486">
        <v>0</v>
      </c>
      <c r="H58" s="487">
        <v>0</v>
      </c>
      <c r="I58" s="476">
        <f t="shared" si="1"/>
        <v>0</v>
      </c>
      <c r="K58" s="394">
        <f t="shared" si="2"/>
        <v>0</v>
      </c>
    </row>
    <row r="59" spans="1:11" x14ac:dyDescent="0.5">
      <c r="A59" s="468">
        <v>55</v>
      </c>
      <c r="B59" s="149" t="s">
        <v>191</v>
      </c>
      <c r="C59" s="489"/>
      <c r="D59" s="485">
        <v>0</v>
      </c>
      <c r="E59" s="485">
        <v>0</v>
      </c>
      <c r="F59" s="485">
        <v>0</v>
      </c>
      <c r="G59" s="486">
        <v>0</v>
      </c>
      <c r="H59" s="487">
        <v>0</v>
      </c>
      <c r="I59" s="476">
        <f t="shared" si="1"/>
        <v>0</v>
      </c>
      <c r="K59" s="394">
        <f t="shared" si="2"/>
        <v>0</v>
      </c>
    </row>
    <row r="60" spans="1:11" x14ac:dyDescent="0.5">
      <c r="A60" s="468">
        <v>56</v>
      </c>
      <c r="B60" s="149" t="s">
        <v>192</v>
      </c>
      <c r="C60" s="489"/>
      <c r="D60" s="485">
        <v>0</v>
      </c>
      <c r="E60" s="485">
        <v>0</v>
      </c>
      <c r="F60" s="485">
        <v>0</v>
      </c>
      <c r="G60" s="486">
        <v>0</v>
      </c>
      <c r="H60" s="487">
        <v>0</v>
      </c>
      <c r="I60" s="476">
        <f t="shared" si="1"/>
        <v>0</v>
      </c>
      <c r="K60" s="394">
        <f t="shared" si="2"/>
        <v>0</v>
      </c>
    </row>
    <row r="61" spans="1:11" x14ac:dyDescent="0.5">
      <c r="A61" s="468">
        <v>57</v>
      </c>
      <c r="B61" s="149" t="s">
        <v>193</v>
      </c>
      <c r="C61" s="489"/>
      <c r="D61" s="485">
        <v>0</v>
      </c>
      <c r="E61" s="485">
        <v>0</v>
      </c>
      <c r="F61" s="485">
        <v>0</v>
      </c>
      <c r="G61" s="487">
        <v>0</v>
      </c>
      <c r="H61" s="486">
        <v>0</v>
      </c>
      <c r="I61" s="476">
        <f t="shared" si="1"/>
        <v>0</v>
      </c>
      <c r="K61" s="394">
        <f t="shared" si="2"/>
        <v>0</v>
      </c>
    </row>
    <row r="62" spans="1:11" x14ac:dyDescent="0.5">
      <c r="A62" s="468">
        <v>58</v>
      </c>
      <c r="B62" s="149" t="s">
        <v>194</v>
      </c>
      <c r="C62" s="489"/>
      <c r="D62" s="485">
        <v>0</v>
      </c>
      <c r="E62" s="485">
        <v>0</v>
      </c>
      <c r="F62" s="485">
        <v>0</v>
      </c>
      <c r="G62" s="487">
        <v>0</v>
      </c>
      <c r="H62" s="486">
        <v>0</v>
      </c>
      <c r="I62" s="476">
        <f t="shared" si="1"/>
        <v>0</v>
      </c>
      <c r="K62" s="394">
        <f t="shared" si="2"/>
        <v>0</v>
      </c>
    </row>
    <row r="63" spans="1:11" x14ac:dyDescent="0.5">
      <c r="A63" s="468">
        <v>59</v>
      </c>
      <c r="B63" s="155" t="s">
        <v>195</v>
      </c>
      <c r="C63" s="489"/>
      <c r="D63" s="485">
        <v>0</v>
      </c>
      <c r="E63" s="485">
        <v>0</v>
      </c>
      <c r="F63" s="485">
        <v>0</v>
      </c>
      <c r="G63" s="487">
        <v>0</v>
      </c>
      <c r="H63" s="486">
        <v>0</v>
      </c>
      <c r="I63" s="476">
        <f t="shared" si="1"/>
        <v>0</v>
      </c>
      <c r="K63" s="394">
        <f t="shared" si="2"/>
        <v>0</v>
      </c>
    </row>
    <row r="64" spans="1:11" x14ac:dyDescent="0.5">
      <c r="A64" s="468">
        <v>60</v>
      </c>
      <c r="B64" s="155" t="s">
        <v>196</v>
      </c>
      <c r="C64" s="489"/>
      <c r="D64" s="485">
        <v>0</v>
      </c>
      <c r="E64" s="485">
        <v>0</v>
      </c>
      <c r="F64" s="485">
        <v>0</v>
      </c>
      <c r="G64" s="486">
        <v>0</v>
      </c>
      <c r="H64" s="487">
        <v>0</v>
      </c>
      <c r="I64" s="476">
        <f t="shared" si="1"/>
        <v>0</v>
      </c>
      <c r="K64" s="394">
        <f t="shared" si="2"/>
        <v>0</v>
      </c>
    </row>
    <row r="65" spans="1:11" x14ac:dyDescent="0.5">
      <c r="A65" s="468">
        <v>61</v>
      </c>
      <c r="B65" s="155" t="s">
        <v>116</v>
      </c>
      <c r="C65" s="489"/>
      <c r="D65" s="485">
        <v>0</v>
      </c>
      <c r="E65" s="485">
        <v>0</v>
      </c>
      <c r="F65" s="485">
        <v>0</v>
      </c>
      <c r="G65" s="486">
        <v>0</v>
      </c>
      <c r="H65" s="487">
        <v>0</v>
      </c>
      <c r="I65" s="476">
        <f t="shared" si="1"/>
        <v>0</v>
      </c>
      <c r="K65" s="394">
        <f t="shared" si="2"/>
        <v>0</v>
      </c>
    </row>
    <row r="66" spans="1:11" x14ac:dyDescent="0.5">
      <c r="A66" s="468">
        <v>62</v>
      </c>
      <c r="B66" s="158" t="s">
        <v>118</v>
      </c>
      <c r="C66" s="489"/>
      <c r="D66" s="485">
        <v>0</v>
      </c>
      <c r="E66" s="485">
        <v>0</v>
      </c>
      <c r="F66" s="485">
        <v>0</v>
      </c>
      <c r="G66" s="487">
        <v>0</v>
      </c>
      <c r="H66" s="486">
        <v>0</v>
      </c>
      <c r="I66" s="476">
        <f t="shared" si="1"/>
        <v>0</v>
      </c>
      <c r="K66" s="394">
        <f t="shared" si="2"/>
        <v>0</v>
      </c>
    </row>
    <row r="67" spans="1:11" x14ac:dyDescent="0.5">
      <c r="A67" s="468">
        <v>63</v>
      </c>
      <c r="B67" s="149" t="s">
        <v>117</v>
      </c>
      <c r="C67" s="489"/>
      <c r="D67" s="485">
        <v>0</v>
      </c>
      <c r="E67" s="485">
        <v>0</v>
      </c>
      <c r="F67" s="485">
        <v>0</v>
      </c>
      <c r="G67" s="487">
        <v>0</v>
      </c>
      <c r="H67" s="487">
        <v>0</v>
      </c>
      <c r="I67" s="476">
        <f t="shared" si="1"/>
        <v>0</v>
      </c>
      <c r="K67" s="394">
        <f t="shared" si="2"/>
        <v>0</v>
      </c>
    </row>
    <row r="68" spans="1:11" x14ac:dyDescent="0.5">
      <c r="A68" s="468">
        <v>64</v>
      </c>
      <c r="B68" s="149" t="s">
        <v>119</v>
      </c>
      <c r="C68" s="489"/>
      <c r="D68" s="488">
        <v>0</v>
      </c>
      <c r="E68" s="488">
        <v>0</v>
      </c>
      <c r="F68" s="485">
        <v>0</v>
      </c>
      <c r="G68" s="487">
        <v>0</v>
      </c>
      <c r="H68" s="486">
        <v>0</v>
      </c>
      <c r="I68" s="476">
        <f t="shared" si="1"/>
        <v>0</v>
      </c>
      <c r="K68" s="394">
        <f t="shared" si="2"/>
        <v>0</v>
      </c>
    </row>
    <row r="69" spans="1:11" x14ac:dyDescent="0.5">
      <c r="A69" s="468">
        <v>65</v>
      </c>
      <c r="B69" s="149" t="s">
        <v>120</v>
      </c>
      <c r="C69" s="489"/>
      <c r="D69" s="485">
        <v>0</v>
      </c>
      <c r="E69" s="485">
        <v>0</v>
      </c>
      <c r="F69" s="485">
        <v>0</v>
      </c>
      <c r="G69" s="486">
        <v>0</v>
      </c>
      <c r="H69" s="487">
        <v>0</v>
      </c>
      <c r="I69" s="476">
        <f t="shared" si="1"/>
        <v>0</v>
      </c>
      <c r="K69" s="394">
        <f t="shared" si="2"/>
        <v>0</v>
      </c>
    </row>
    <row r="70" spans="1:11" x14ac:dyDescent="0.5">
      <c r="A70" s="468">
        <v>66</v>
      </c>
      <c r="B70" s="149" t="s">
        <v>121</v>
      </c>
      <c r="C70" s="489"/>
      <c r="D70" s="485">
        <v>0</v>
      </c>
      <c r="E70" s="485">
        <v>0</v>
      </c>
      <c r="F70" s="485">
        <v>0</v>
      </c>
      <c r="G70" s="486">
        <v>0</v>
      </c>
      <c r="H70" s="487">
        <v>0</v>
      </c>
      <c r="I70" s="476">
        <f t="shared" ref="I70:I81" si="3">+G70-H70</f>
        <v>0</v>
      </c>
      <c r="K70" s="394">
        <f t="shared" ref="K70:K81" si="4">IF(G70&gt;0,1,0)</f>
        <v>0</v>
      </c>
    </row>
    <row r="71" spans="1:11" x14ac:dyDescent="0.5">
      <c r="A71" s="468">
        <v>67</v>
      </c>
      <c r="B71" s="154" t="s">
        <v>122</v>
      </c>
      <c r="C71" s="489"/>
      <c r="D71" s="485">
        <v>0</v>
      </c>
      <c r="E71" s="485">
        <v>0</v>
      </c>
      <c r="F71" s="485">
        <v>0</v>
      </c>
      <c r="G71" s="486">
        <v>0</v>
      </c>
      <c r="H71" s="487">
        <v>0</v>
      </c>
      <c r="I71" s="476">
        <f t="shared" si="3"/>
        <v>0</v>
      </c>
      <c r="K71" s="394">
        <f t="shared" si="4"/>
        <v>0</v>
      </c>
    </row>
    <row r="72" spans="1:11" x14ac:dyDescent="0.5">
      <c r="A72" s="468">
        <v>68</v>
      </c>
      <c r="B72" s="154" t="s">
        <v>123</v>
      </c>
      <c r="C72" s="489"/>
      <c r="D72" s="485">
        <v>0</v>
      </c>
      <c r="E72" s="485">
        <v>0</v>
      </c>
      <c r="F72" s="485">
        <v>0</v>
      </c>
      <c r="G72" s="487">
        <v>0</v>
      </c>
      <c r="H72" s="487">
        <v>0</v>
      </c>
      <c r="I72" s="476">
        <f t="shared" si="3"/>
        <v>0</v>
      </c>
      <c r="K72" s="394">
        <f t="shared" si="4"/>
        <v>0</v>
      </c>
    </row>
    <row r="73" spans="1:11" x14ac:dyDescent="0.5">
      <c r="A73" s="468">
        <v>69</v>
      </c>
      <c r="B73" s="149" t="s">
        <v>124</v>
      </c>
      <c r="C73" s="489"/>
      <c r="D73" s="485">
        <v>0</v>
      </c>
      <c r="E73" s="485">
        <v>0</v>
      </c>
      <c r="F73" s="485">
        <v>0</v>
      </c>
      <c r="G73" s="486">
        <v>0</v>
      </c>
      <c r="H73" s="487">
        <v>0</v>
      </c>
      <c r="I73" s="476">
        <f t="shared" si="3"/>
        <v>0</v>
      </c>
      <c r="K73" s="394">
        <f t="shared" si="4"/>
        <v>0</v>
      </c>
    </row>
    <row r="74" spans="1:11" x14ac:dyDescent="0.5">
      <c r="A74" s="468">
        <v>70</v>
      </c>
      <c r="B74" s="149" t="s">
        <v>125</v>
      </c>
      <c r="C74" s="489"/>
      <c r="D74" s="485">
        <v>0</v>
      </c>
      <c r="E74" s="485">
        <v>0</v>
      </c>
      <c r="F74" s="485">
        <v>0</v>
      </c>
      <c r="G74" s="487">
        <v>0</v>
      </c>
      <c r="H74" s="487">
        <v>0</v>
      </c>
      <c r="I74" s="476">
        <f t="shared" si="3"/>
        <v>0</v>
      </c>
      <c r="K74" s="394">
        <f t="shared" si="4"/>
        <v>0</v>
      </c>
    </row>
    <row r="75" spans="1:11" x14ac:dyDescent="0.5">
      <c r="A75" s="468">
        <v>71</v>
      </c>
      <c r="B75" s="149" t="s">
        <v>126</v>
      </c>
      <c r="C75" s="489"/>
      <c r="D75" s="485">
        <v>0</v>
      </c>
      <c r="E75" s="485">
        <v>0</v>
      </c>
      <c r="F75" s="485">
        <v>0</v>
      </c>
      <c r="G75" s="486">
        <v>0</v>
      </c>
      <c r="H75" s="487">
        <v>0</v>
      </c>
      <c r="I75" s="476">
        <f t="shared" si="3"/>
        <v>0</v>
      </c>
      <c r="K75" s="394">
        <f t="shared" si="4"/>
        <v>0</v>
      </c>
    </row>
    <row r="76" spans="1:11" x14ac:dyDescent="0.5">
      <c r="A76" s="468">
        <v>72</v>
      </c>
      <c r="B76" s="149" t="s">
        <v>127</v>
      </c>
      <c r="C76" s="489"/>
      <c r="D76" s="485">
        <v>0</v>
      </c>
      <c r="E76" s="485">
        <v>0</v>
      </c>
      <c r="F76" s="485">
        <v>0</v>
      </c>
      <c r="G76" s="487">
        <v>0</v>
      </c>
      <c r="H76" s="487">
        <v>0</v>
      </c>
      <c r="I76" s="476">
        <f t="shared" si="3"/>
        <v>0</v>
      </c>
      <c r="K76" s="394">
        <f t="shared" si="4"/>
        <v>0</v>
      </c>
    </row>
    <row r="77" spans="1:11" x14ac:dyDescent="0.5">
      <c r="A77" s="468">
        <v>73</v>
      </c>
      <c r="B77" s="142" t="s">
        <v>128</v>
      </c>
      <c r="C77" s="489"/>
      <c r="D77" s="485">
        <v>0</v>
      </c>
      <c r="E77" s="485">
        <v>0</v>
      </c>
      <c r="F77" s="485">
        <v>0</v>
      </c>
      <c r="G77" s="486">
        <v>0</v>
      </c>
      <c r="H77" s="487">
        <v>0</v>
      </c>
      <c r="I77" s="476">
        <f t="shared" si="3"/>
        <v>0</v>
      </c>
      <c r="K77" s="394">
        <f t="shared" si="4"/>
        <v>0</v>
      </c>
    </row>
    <row r="78" spans="1:11" x14ac:dyDescent="0.5">
      <c r="A78" s="468">
        <v>74</v>
      </c>
      <c r="B78" s="142" t="s">
        <v>129</v>
      </c>
      <c r="C78" s="489"/>
      <c r="D78" s="485">
        <v>0</v>
      </c>
      <c r="E78" s="485">
        <v>0</v>
      </c>
      <c r="F78" s="485">
        <v>0</v>
      </c>
      <c r="G78" s="487">
        <v>0</v>
      </c>
      <c r="H78" s="487">
        <v>0</v>
      </c>
      <c r="I78" s="476">
        <f t="shared" si="3"/>
        <v>0</v>
      </c>
      <c r="K78" s="394">
        <f t="shared" si="4"/>
        <v>0</v>
      </c>
    </row>
    <row r="79" spans="1:11" x14ac:dyDescent="0.5">
      <c r="A79" s="468">
        <v>75</v>
      </c>
      <c r="B79" s="142" t="s">
        <v>130</v>
      </c>
      <c r="C79" s="489"/>
      <c r="D79" s="485">
        <v>0</v>
      </c>
      <c r="E79" s="485">
        <v>0</v>
      </c>
      <c r="F79" s="485">
        <v>0</v>
      </c>
      <c r="G79" s="486">
        <v>0</v>
      </c>
      <c r="H79" s="487">
        <v>0</v>
      </c>
      <c r="I79" s="476">
        <f t="shared" si="3"/>
        <v>0</v>
      </c>
      <c r="K79" s="394">
        <f t="shared" si="4"/>
        <v>0</v>
      </c>
    </row>
    <row r="80" spans="1:11" x14ac:dyDescent="0.5">
      <c r="A80" s="468">
        <v>76</v>
      </c>
      <c r="B80" s="142" t="s">
        <v>132</v>
      </c>
      <c r="C80" s="489"/>
      <c r="D80" s="485">
        <v>0</v>
      </c>
      <c r="E80" s="485">
        <v>0</v>
      </c>
      <c r="F80" s="485">
        <v>0</v>
      </c>
      <c r="G80" s="486">
        <v>0</v>
      </c>
      <c r="H80" s="487">
        <v>0</v>
      </c>
      <c r="I80" s="476">
        <f t="shared" si="3"/>
        <v>0</v>
      </c>
      <c r="K80" s="394">
        <f t="shared" si="4"/>
        <v>0</v>
      </c>
    </row>
    <row r="81" spans="1:11" x14ac:dyDescent="0.5">
      <c r="A81" s="468">
        <v>77</v>
      </c>
      <c r="B81" s="142" t="s">
        <v>131</v>
      </c>
      <c r="C81" s="489"/>
      <c r="D81" s="485">
        <v>0</v>
      </c>
      <c r="E81" s="485">
        <v>0</v>
      </c>
      <c r="F81" s="485">
        <v>0</v>
      </c>
      <c r="G81" s="486">
        <v>0</v>
      </c>
      <c r="H81" s="487">
        <v>0</v>
      </c>
      <c r="I81" s="476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F74" activePane="bottomRight" state="frozen"/>
      <selection pane="topRight" activeCell="D1" sqref="D1"/>
      <selection pane="bottomLeft" activeCell="A5" sqref="A5"/>
      <selection pane="bottomRight" activeCell="J83" sqref="J83"/>
    </sheetView>
  </sheetViews>
  <sheetFormatPr defaultColWidth="9" defaultRowHeight="21.75" x14ac:dyDescent="0.5"/>
  <cols>
    <col min="1" max="1" width="6.25" style="394" customWidth="1"/>
    <col min="2" max="2" width="14.875" style="394" customWidth="1"/>
    <col min="3" max="3" width="16.375" style="394" customWidth="1"/>
    <col min="4" max="6" width="9" style="394"/>
    <col min="7" max="7" width="13.75" style="394" customWidth="1"/>
    <col min="8" max="8" width="13.375" style="394" customWidth="1"/>
    <col min="9" max="9" width="13.75" style="394" customWidth="1"/>
    <col min="10" max="10" width="9" style="394"/>
    <col min="11" max="11" width="9" style="397"/>
    <col min="12" max="16384" width="9" style="394"/>
  </cols>
  <sheetData>
    <row r="1" spans="1:11" x14ac:dyDescent="0.5">
      <c r="A1" s="1224" t="s">
        <v>519</v>
      </c>
      <c r="B1" s="1224"/>
      <c r="C1" s="1224"/>
      <c r="D1" s="1224"/>
      <c r="E1" s="1224"/>
      <c r="F1" s="1224"/>
      <c r="G1" s="1224"/>
      <c r="H1" s="1224"/>
      <c r="I1" s="1224"/>
      <c r="K1" s="396"/>
    </row>
    <row r="2" spans="1:1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</row>
    <row r="4" spans="1:11" x14ac:dyDescent="0.5">
      <c r="A4" s="1224" t="s">
        <v>40</v>
      </c>
      <c r="B4" s="1224"/>
      <c r="C4" s="373">
        <f>SUM(C5:C79)</f>
        <v>43207840.239999995</v>
      </c>
      <c r="D4" s="373">
        <f t="shared" ref="D4:G4" si="0">SUM(D5:D79)</f>
        <v>2.25</v>
      </c>
      <c r="E4" s="373">
        <f>SUM(E5:E79)</f>
        <v>11</v>
      </c>
      <c r="F4" s="373">
        <f t="shared" si="0"/>
        <v>0</v>
      </c>
      <c r="G4" s="373">
        <f t="shared" si="0"/>
        <v>13.25</v>
      </c>
      <c r="H4" s="373">
        <f>SUM(H5:H79)</f>
        <v>12.25</v>
      </c>
      <c r="I4" s="663">
        <f>SUM(I5:I79)</f>
        <v>1</v>
      </c>
      <c r="K4" s="373">
        <f>SUM(K5:K79)</f>
        <v>4</v>
      </c>
    </row>
    <row r="5" spans="1:11" x14ac:dyDescent="0.5">
      <c r="A5" s="504">
        <v>1</v>
      </c>
      <c r="B5" s="714" t="s">
        <v>186</v>
      </c>
      <c r="C5" s="715">
        <v>49494.12</v>
      </c>
      <c r="D5" s="716">
        <v>0</v>
      </c>
      <c r="E5" s="716">
        <v>10</v>
      </c>
      <c r="F5" s="716">
        <v>0</v>
      </c>
      <c r="G5" s="717">
        <f>D5+E5+F5</f>
        <v>10</v>
      </c>
      <c r="H5" s="718">
        <v>10</v>
      </c>
      <c r="I5" s="629">
        <f>+G5-H5</f>
        <v>0</v>
      </c>
      <c r="K5" s="397">
        <f>IF(G5&gt;0,1,0)</f>
        <v>1</v>
      </c>
    </row>
    <row r="6" spans="1:11" x14ac:dyDescent="0.5">
      <c r="A6" s="504">
        <v>2</v>
      </c>
      <c r="B6" s="719" t="s">
        <v>192</v>
      </c>
      <c r="C6" s="720">
        <v>2.5</v>
      </c>
      <c r="D6" s="721">
        <v>2</v>
      </c>
      <c r="E6" s="721">
        <v>0</v>
      </c>
      <c r="F6" s="721">
        <v>0</v>
      </c>
      <c r="G6" s="722">
        <f>D6+E6+F6</f>
        <v>2</v>
      </c>
      <c r="H6" s="723">
        <v>2</v>
      </c>
      <c r="I6" s="629">
        <f t="shared" ref="I6:I54" si="1">+G6-H6</f>
        <v>0</v>
      </c>
      <c r="K6" s="397">
        <f t="shared" ref="K6:K69" si="2">IF(G6&gt;0,1,0)</f>
        <v>1</v>
      </c>
    </row>
    <row r="7" spans="1:11" x14ac:dyDescent="0.5">
      <c r="A7" s="504">
        <v>3</v>
      </c>
      <c r="B7" s="660" t="s">
        <v>166</v>
      </c>
      <c r="C7" s="143">
        <v>32749.05</v>
      </c>
      <c r="D7" s="721">
        <v>0</v>
      </c>
      <c r="E7" s="721">
        <v>1</v>
      </c>
      <c r="F7" s="721">
        <v>0</v>
      </c>
      <c r="G7" s="724">
        <f>D7+E7+F7</f>
        <v>1</v>
      </c>
      <c r="H7" s="146">
        <v>0</v>
      </c>
      <c r="I7" s="629">
        <f t="shared" si="1"/>
        <v>1</v>
      </c>
      <c r="K7" s="397">
        <f t="shared" si="2"/>
        <v>1</v>
      </c>
    </row>
    <row r="8" spans="1:11" x14ac:dyDescent="0.5">
      <c r="A8" s="504">
        <v>4</v>
      </c>
      <c r="B8" s="149" t="s">
        <v>116</v>
      </c>
      <c r="C8" s="143">
        <v>366088.63</v>
      </c>
      <c r="D8" s="721">
        <v>0.25</v>
      </c>
      <c r="E8" s="721">
        <v>0</v>
      </c>
      <c r="F8" s="721">
        <v>0</v>
      </c>
      <c r="G8" s="722">
        <f>D8+E8+F8</f>
        <v>0.25</v>
      </c>
      <c r="H8" s="723">
        <v>0.25</v>
      </c>
      <c r="I8" s="629">
        <f t="shared" si="1"/>
        <v>0</v>
      </c>
      <c r="K8" s="397">
        <f t="shared" si="2"/>
        <v>1</v>
      </c>
    </row>
    <row r="9" spans="1:11" x14ac:dyDescent="0.5">
      <c r="A9" s="504">
        <v>5</v>
      </c>
      <c r="B9" s="660" t="s">
        <v>155</v>
      </c>
      <c r="C9" s="725">
        <v>39214</v>
      </c>
      <c r="D9" s="721">
        <v>0</v>
      </c>
      <c r="E9" s="725">
        <v>0</v>
      </c>
      <c r="F9" s="721">
        <v>0</v>
      </c>
      <c r="G9" s="722">
        <f t="shared" ref="G9:G72" si="3">D9+E9+F9</f>
        <v>0</v>
      </c>
      <c r="H9" s="723">
        <v>0</v>
      </c>
      <c r="I9" s="629">
        <f t="shared" si="1"/>
        <v>0</v>
      </c>
      <c r="K9" s="397">
        <f t="shared" si="2"/>
        <v>0</v>
      </c>
    </row>
    <row r="10" spans="1:11" x14ac:dyDescent="0.5">
      <c r="A10" s="504">
        <v>6</v>
      </c>
      <c r="B10" s="726" t="s">
        <v>156</v>
      </c>
      <c r="C10" s="725">
        <v>656487.25</v>
      </c>
      <c r="D10" s="721">
        <v>0</v>
      </c>
      <c r="E10" s="725">
        <v>0</v>
      </c>
      <c r="F10" s="721">
        <v>0</v>
      </c>
      <c r="G10" s="722">
        <f t="shared" si="3"/>
        <v>0</v>
      </c>
      <c r="H10" s="723">
        <v>0</v>
      </c>
      <c r="I10" s="629">
        <f t="shared" si="1"/>
        <v>0</v>
      </c>
      <c r="K10" s="397">
        <f t="shared" si="2"/>
        <v>0</v>
      </c>
    </row>
    <row r="11" spans="1:11" x14ac:dyDescent="0.5">
      <c r="A11" s="504">
        <v>7</v>
      </c>
      <c r="B11" s="149" t="s">
        <v>157</v>
      </c>
      <c r="C11" s="143">
        <v>67264.89</v>
      </c>
      <c r="D11" s="721">
        <v>0</v>
      </c>
      <c r="E11" s="725">
        <v>0</v>
      </c>
      <c r="F11" s="721">
        <v>0</v>
      </c>
      <c r="G11" s="724">
        <f t="shared" si="3"/>
        <v>0</v>
      </c>
      <c r="H11" s="146">
        <v>0</v>
      </c>
      <c r="I11" s="629">
        <f t="shared" si="1"/>
        <v>0</v>
      </c>
      <c r="K11" s="397">
        <f t="shared" si="2"/>
        <v>0</v>
      </c>
    </row>
    <row r="12" spans="1:11" x14ac:dyDescent="0.5">
      <c r="A12" s="504">
        <v>8</v>
      </c>
      <c r="B12" s="660" t="s">
        <v>217</v>
      </c>
      <c r="C12" s="143">
        <v>174028</v>
      </c>
      <c r="D12" s="721">
        <v>0</v>
      </c>
      <c r="E12" s="725">
        <v>0</v>
      </c>
      <c r="F12" s="721">
        <v>0</v>
      </c>
      <c r="G12" s="722">
        <f t="shared" si="3"/>
        <v>0</v>
      </c>
      <c r="H12" s="723">
        <v>0</v>
      </c>
      <c r="I12" s="629">
        <f t="shared" si="1"/>
        <v>0</v>
      </c>
      <c r="K12" s="397">
        <f t="shared" si="2"/>
        <v>0</v>
      </c>
    </row>
    <row r="13" spans="1:11" x14ac:dyDescent="0.5">
      <c r="A13" s="504">
        <v>9</v>
      </c>
      <c r="B13" s="660" t="s">
        <v>158</v>
      </c>
      <c r="C13" s="143">
        <v>512243.20000000001</v>
      </c>
      <c r="D13" s="721">
        <v>0</v>
      </c>
      <c r="E13" s="725">
        <v>0</v>
      </c>
      <c r="F13" s="721">
        <v>0</v>
      </c>
      <c r="G13" s="722">
        <f t="shared" si="3"/>
        <v>0</v>
      </c>
      <c r="H13" s="723">
        <v>0</v>
      </c>
      <c r="I13" s="629">
        <f t="shared" si="1"/>
        <v>0</v>
      </c>
      <c r="K13" s="397">
        <f t="shared" si="2"/>
        <v>0</v>
      </c>
    </row>
    <row r="14" spans="1:11" x14ac:dyDescent="0.5">
      <c r="A14" s="504">
        <v>10</v>
      </c>
      <c r="B14" s="660" t="s">
        <v>159</v>
      </c>
      <c r="C14" s="143">
        <v>430446.73</v>
      </c>
      <c r="D14" s="721">
        <v>0</v>
      </c>
      <c r="E14" s="725">
        <v>0</v>
      </c>
      <c r="F14" s="721">
        <v>0</v>
      </c>
      <c r="G14" s="722">
        <f t="shared" si="3"/>
        <v>0</v>
      </c>
      <c r="H14" s="723">
        <v>0</v>
      </c>
      <c r="I14" s="629">
        <f t="shared" si="1"/>
        <v>0</v>
      </c>
      <c r="K14" s="397">
        <f t="shared" si="2"/>
        <v>0</v>
      </c>
    </row>
    <row r="15" spans="1:11" x14ac:dyDescent="0.5">
      <c r="A15" s="504">
        <v>11</v>
      </c>
      <c r="B15" s="660" t="s">
        <v>160</v>
      </c>
      <c r="C15" s="143">
        <v>176532.25</v>
      </c>
      <c r="D15" s="721">
        <v>0</v>
      </c>
      <c r="E15" s="725">
        <v>0</v>
      </c>
      <c r="F15" s="721">
        <v>0</v>
      </c>
      <c r="G15" s="722">
        <f t="shared" si="3"/>
        <v>0</v>
      </c>
      <c r="H15" s="723">
        <v>0</v>
      </c>
      <c r="I15" s="629">
        <f t="shared" si="1"/>
        <v>0</v>
      </c>
      <c r="K15" s="397">
        <f t="shared" si="2"/>
        <v>0</v>
      </c>
    </row>
    <row r="16" spans="1:11" x14ac:dyDescent="0.5">
      <c r="A16" s="504">
        <v>12</v>
      </c>
      <c r="B16" s="660" t="s">
        <v>161</v>
      </c>
      <c r="C16" s="143">
        <v>175875.75</v>
      </c>
      <c r="D16" s="721">
        <v>0</v>
      </c>
      <c r="E16" s="725">
        <v>0</v>
      </c>
      <c r="F16" s="721">
        <v>0</v>
      </c>
      <c r="G16" s="722">
        <f t="shared" si="3"/>
        <v>0</v>
      </c>
      <c r="H16" s="723">
        <v>0</v>
      </c>
      <c r="I16" s="629">
        <f t="shared" si="1"/>
        <v>0</v>
      </c>
      <c r="K16" s="397">
        <f t="shared" si="2"/>
        <v>0</v>
      </c>
    </row>
    <row r="17" spans="1:11" x14ac:dyDescent="0.5">
      <c r="A17" s="504">
        <v>13</v>
      </c>
      <c r="B17" s="149" t="s">
        <v>162</v>
      </c>
      <c r="C17" s="143">
        <v>230086.5</v>
      </c>
      <c r="D17" s="721">
        <v>0</v>
      </c>
      <c r="E17" s="721">
        <v>0</v>
      </c>
      <c r="F17" s="721">
        <v>0</v>
      </c>
      <c r="G17" s="724">
        <f t="shared" si="3"/>
        <v>0</v>
      </c>
      <c r="H17" s="146">
        <v>0</v>
      </c>
      <c r="I17" s="629">
        <f t="shared" si="1"/>
        <v>0</v>
      </c>
      <c r="K17" s="397">
        <f t="shared" si="2"/>
        <v>0</v>
      </c>
    </row>
    <row r="18" spans="1:11" x14ac:dyDescent="0.5">
      <c r="A18" s="504">
        <v>14</v>
      </c>
      <c r="B18" s="660" t="s">
        <v>174</v>
      </c>
      <c r="C18" s="143">
        <v>199745.73</v>
      </c>
      <c r="D18" s="721">
        <v>0</v>
      </c>
      <c r="E18" s="721">
        <v>0</v>
      </c>
      <c r="F18" s="721">
        <v>0</v>
      </c>
      <c r="G18" s="722">
        <f t="shared" si="3"/>
        <v>0</v>
      </c>
      <c r="H18" s="723">
        <v>0</v>
      </c>
      <c r="I18" s="629">
        <f t="shared" si="1"/>
        <v>0</v>
      </c>
      <c r="K18" s="397">
        <f t="shared" si="2"/>
        <v>0</v>
      </c>
    </row>
    <row r="19" spans="1:11" x14ac:dyDescent="0.5">
      <c r="A19" s="504">
        <v>15</v>
      </c>
      <c r="B19" s="660" t="s">
        <v>175</v>
      </c>
      <c r="C19" s="143">
        <v>165445.5</v>
      </c>
      <c r="D19" s="721">
        <v>0</v>
      </c>
      <c r="E19" s="721">
        <v>0</v>
      </c>
      <c r="F19" s="721">
        <v>0</v>
      </c>
      <c r="G19" s="722">
        <f t="shared" si="3"/>
        <v>0</v>
      </c>
      <c r="H19" s="723">
        <v>0</v>
      </c>
      <c r="I19" s="629">
        <f t="shared" si="1"/>
        <v>0</v>
      </c>
      <c r="K19" s="397">
        <f t="shared" si="2"/>
        <v>0</v>
      </c>
    </row>
    <row r="20" spans="1:11" x14ac:dyDescent="0.5">
      <c r="A20" s="504">
        <v>16</v>
      </c>
      <c r="B20" s="149" t="s">
        <v>176</v>
      </c>
      <c r="C20" s="143">
        <v>5530</v>
      </c>
      <c r="D20" s="721">
        <v>0</v>
      </c>
      <c r="E20" s="721">
        <v>0</v>
      </c>
      <c r="F20" s="721">
        <v>0</v>
      </c>
      <c r="G20" s="724">
        <f t="shared" si="3"/>
        <v>0</v>
      </c>
      <c r="H20" s="146">
        <v>0</v>
      </c>
      <c r="I20" s="629">
        <f t="shared" si="1"/>
        <v>0</v>
      </c>
      <c r="K20" s="397">
        <f t="shared" si="2"/>
        <v>0</v>
      </c>
    </row>
    <row r="21" spans="1:11" x14ac:dyDescent="0.5">
      <c r="A21" s="504">
        <v>17</v>
      </c>
      <c r="B21" s="660" t="s">
        <v>177</v>
      </c>
      <c r="C21" s="143">
        <v>44560.25</v>
      </c>
      <c r="D21" s="727">
        <v>0</v>
      </c>
      <c r="E21" s="721">
        <v>0</v>
      </c>
      <c r="F21" s="721">
        <v>0</v>
      </c>
      <c r="G21" s="722">
        <f t="shared" si="3"/>
        <v>0</v>
      </c>
      <c r="H21" s="723">
        <v>0</v>
      </c>
      <c r="I21" s="629">
        <f t="shared" si="1"/>
        <v>0</v>
      </c>
      <c r="K21" s="397">
        <f t="shared" si="2"/>
        <v>0</v>
      </c>
    </row>
    <row r="22" spans="1:11" x14ac:dyDescent="0.5">
      <c r="A22" s="504">
        <v>18</v>
      </c>
      <c r="B22" s="660" t="s">
        <v>178</v>
      </c>
      <c r="C22" s="143">
        <v>39030.800000000003</v>
      </c>
      <c r="D22" s="721">
        <v>0</v>
      </c>
      <c r="E22" s="721">
        <v>0</v>
      </c>
      <c r="F22" s="721">
        <v>0</v>
      </c>
      <c r="G22" s="722">
        <f t="shared" si="3"/>
        <v>0</v>
      </c>
      <c r="H22" s="723">
        <v>0</v>
      </c>
      <c r="I22" s="629">
        <f t="shared" si="1"/>
        <v>0</v>
      </c>
      <c r="K22" s="397">
        <f t="shared" si="2"/>
        <v>0</v>
      </c>
    </row>
    <row r="23" spans="1:11" x14ac:dyDescent="0.5">
      <c r="A23" s="504">
        <v>19</v>
      </c>
      <c r="B23" s="660" t="s">
        <v>180</v>
      </c>
      <c r="C23" s="143">
        <v>2162.25</v>
      </c>
      <c r="D23" s="721">
        <v>0</v>
      </c>
      <c r="E23" s="721">
        <v>0</v>
      </c>
      <c r="F23" s="721">
        <v>0</v>
      </c>
      <c r="G23" s="722">
        <f t="shared" si="3"/>
        <v>0</v>
      </c>
      <c r="H23" s="723">
        <v>0</v>
      </c>
      <c r="I23" s="629">
        <f t="shared" si="1"/>
        <v>0</v>
      </c>
      <c r="K23" s="397">
        <f t="shared" si="2"/>
        <v>0</v>
      </c>
    </row>
    <row r="24" spans="1:11" x14ac:dyDescent="0.5">
      <c r="A24" s="504">
        <v>20</v>
      </c>
      <c r="B24" s="660" t="s">
        <v>181</v>
      </c>
      <c r="C24" s="143">
        <v>756377.48</v>
      </c>
      <c r="D24" s="721">
        <v>0</v>
      </c>
      <c r="E24" s="721">
        <v>0</v>
      </c>
      <c r="F24" s="721">
        <v>0</v>
      </c>
      <c r="G24" s="722">
        <f t="shared" si="3"/>
        <v>0</v>
      </c>
      <c r="H24" s="723">
        <v>0</v>
      </c>
      <c r="I24" s="629">
        <f t="shared" si="1"/>
        <v>0</v>
      </c>
      <c r="K24" s="397">
        <f t="shared" si="2"/>
        <v>0</v>
      </c>
    </row>
    <row r="25" spans="1:11" x14ac:dyDescent="0.5">
      <c r="A25" s="504">
        <v>21</v>
      </c>
      <c r="B25" s="660" t="s">
        <v>164</v>
      </c>
      <c r="C25" s="143">
        <v>2906.7</v>
      </c>
      <c r="D25" s="721">
        <v>0</v>
      </c>
      <c r="E25" s="721">
        <v>0</v>
      </c>
      <c r="F25" s="721">
        <v>0</v>
      </c>
      <c r="G25" s="722">
        <f t="shared" si="3"/>
        <v>0</v>
      </c>
      <c r="H25" s="723">
        <v>0</v>
      </c>
      <c r="I25" s="629">
        <f t="shared" si="1"/>
        <v>0</v>
      </c>
      <c r="K25" s="397">
        <f t="shared" si="2"/>
        <v>0</v>
      </c>
    </row>
    <row r="26" spans="1:11" x14ac:dyDescent="0.5">
      <c r="A26" s="504">
        <v>22</v>
      </c>
      <c r="B26" s="149" t="s">
        <v>165</v>
      </c>
      <c r="C26" s="143">
        <v>164027.25</v>
      </c>
      <c r="D26" s="721">
        <v>0</v>
      </c>
      <c r="E26" s="721">
        <v>0</v>
      </c>
      <c r="F26" s="721">
        <v>0</v>
      </c>
      <c r="G26" s="724">
        <f>D26+E26+F26</f>
        <v>0</v>
      </c>
      <c r="H26" s="146">
        <v>0</v>
      </c>
      <c r="I26" s="629">
        <f t="shared" si="1"/>
        <v>0</v>
      </c>
      <c r="K26" s="397">
        <f t="shared" si="2"/>
        <v>0</v>
      </c>
    </row>
    <row r="27" spans="1:11" x14ac:dyDescent="0.5">
      <c r="A27" s="504">
        <v>23</v>
      </c>
      <c r="B27" s="149" t="s">
        <v>167</v>
      </c>
      <c r="C27" s="143">
        <v>8316.5</v>
      </c>
      <c r="D27" s="721">
        <v>0</v>
      </c>
      <c r="E27" s="721">
        <v>0</v>
      </c>
      <c r="F27" s="721">
        <v>0</v>
      </c>
      <c r="G27" s="724">
        <f>D27+E27+F27</f>
        <v>0</v>
      </c>
      <c r="H27" s="146">
        <v>0</v>
      </c>
      <c r="I27" s="629">
        <f t="shared" si="1"/>
        <v>0</v>
      </c>
      <c r="K27" s="397">
        <f t="shared" si="2"/>
        <v>0</v>
      </c>
    </row>
    <row r="28" spans="1:11" x14ac:dyDescent="0.5">
      <c r="A28" s="504">
        <v>24</v>
      </c>
      <c r="B28" s="660" t="s">
        <v>168</v>
      </c>
      <c r="C28" s="143">
        <v>268584.25</v>
      </c>
      <c r="D28" s="721">
        <v>0</v>
      </c>
      <c r="E28" s="721">
        <v>0</v>
      </c>
      <c r="F28" s="721">
        <v>0</v>
      </c>
      <c r="G28" s="722">
        <f t="shared" si="3"/>
        <v>0</v>
      </c>
      <c r="H28" s="723">
        <v>0</v>
      </c>
      <c r="I28" s="629">
        <f t="shared" si="1"/>
        <v>0</v>
      </c>
      <c r="K28" s="397">
        <f t="shared" si="2"/>
        <v>0</v>
      </c>
    </row>
    <row r="29" spans="1:11" x14ac:dyDescent="0.5">
      <c r="A29" s="504">
        <v>25</v>
      </c>
      <c r="B29" s="660" t="s">
        <v>169</v>
      </c>
      <c r="C29" s="143">
        <v>287235.77</v>
      </c>
      <c r="D29" s="721">
        <v>0</v>
      </c>
      <c r="E29" s="721">
        <v>0</v>
      </c>
      <c r="F29" s="721">
        <v>0</v>
      </c>
      <c r="G29" s="722">
        <f t="shared" si="3"/>
        <v>0</v>
      </c>
      <c r="H29" s="723">
        <v>0</v>
      </c>
      <c r="I29" s="629">
        <f t="shared" si="1"/>
        <v>0</v>
      </c>
      <c r="K29" s="397">
        <f t="shared" si="2"/>
        <v>0</v>
      </c>
    </row>
    <row r="30" spans="1:11" x14ac:dyDescent="0.5">
      <c r="A30" s="504">
        <v>26</v>
      </c>
      <c r="B30" s="149" t="s">
        <v>170</v>
      </c>
      <c r="C30" s="143">
        <v>165.78</v>
      </c>
      <c r="D30" s="721">
        <v>0</v>
      </c>
      <c r="E30" s="721">
        <v>0</v>
      </c>
      <c r="F30" s="721">
        <v>0</v>
      </c>
      <c r="G30" s="724">
        <f t="shared" si="3"/>
        <v>0</v>
      </c>
      <c r="H30" s="146">
        <v>0</v>
      </c>
      <c r="I30" s="629">
        <f t="shared" si="1"/>
        <v>0</v>
      </c>
      <c r="K30" s="397">
        <f t="shared" si="2"/>
        <v>0</v>
      </c>
    </row>
    <row r="31" spans="1:11" x14ac:dyDescent="0.5">
      <c r="A31" s="504">
        <v>27</v>
      </c>
      <c r="B31" s="149" t="s">
        <v>171</v>
      </c>
      <c r="C31" s="143">
        <v>5457</v>
      </c>
      <c r="D31" s="721">
        <v>0</v>
      </c>
      <c r="E31" s="721">
        <v>0</v>
      </c>
      <c r="F31" s="721">
        <v>0</v>
      </c>
      <c r="G31" s="722">
        <f t="shared" si="3"/>
        <v>0</v>
      </c>
      <c r="H31" s="723">
        <v>0</v>
      </c>
      <c r="I31" s="629">
        <f t="shared" si="1"/>
        <v>0</v>
      </c>
      <c r="K31" s="397">
        <f t="shared" si="2"/>
        <v>0</v>
      </c>
    </row>
    <row r="32" spans="1:11" x14ac:dyDescent="0.5">
      <c r="A32" s="504">
        <v>28</v>
      </c>
      <c r="B32" s="660" t="s">
        <v>172</v>
      </c>
      <c r="C32" s="143">
        <v>275593</v>
      </c>
      <c r="D32" s="721">
        <v>0</v>
      </c>
      <c r="E32" s="721">
        <v>0</v>
      </c>
      <c r="F32" s="721">
        <v>0</v>
      </c>
      <c r="G32" s="722">
        <f t="shared" si="3"/>
        <v>0</v>
      </c>
      <c r="H32" s="723">
        <v>0</v>
      </c>
      <c r="I32" s="629">
        <f t="shared" si="1"/>
        <v>0</v>
      </c>
      <c r="K32" s="397">
        <f t="shared" si="2"/>
        <v>0</v>
      </c>
    </row>
    <row r="33" spans="1:11" x14ac:dyDescent="0.5">
      <c r="A33" s="504">
        <v>29</v>
      </c>
      <c r="B33" s="660" t="s">
        <v>134</v>
      </c>
      <c r="C33" s="143">
        <v>1316826.53</v>
      </c>
      <c r="D33" s="721">
        <v>0</v>
      </c>
      <c r="E33" s="721">
        <v>0</v>
      </c>
      <c r="F33" s="721">
        <v>0</v>
      </c>
      <c r="G33" s="722">
        <f t="shared" si="3"/>
        <v>0</v>
      </c>
      <c r="H33" s="723">
        <v>0</v>
      </c>
      <c r="I33" s="629">
        <f t="shared" si="1"/>
        <v>0</v>
      </c>
      <c r="K33" s="397">
        <f t="shared" si="2"/>
        <v>0</v>
      </c>
    </row>
    <row r="34" spans="1:11" x14ac:dyDescent="0.5">
      <c r="A34" s="504">
        <v>30</v>
      </c>
      <c r="B34" s="660" t="s">
        <v>135</v>
      </c>
      <c r="C34" s="143">
        <v>1476637.33</v>
      </c>
      <c r="D34" s="721">
        <v>0</v>
      </c>
      <c r="E34" s="721">
        <v>0</v>
      </c>
      <c r="F34" s="721">
        <v>0</v>
      </c>
      <c r="G34" s="722">
        <f t="shared" si="3"/>
        <v>0</v>
      </c>
      <c r="H34" s="723">
        <v>0</v>
      </c>
      <c r="I34" s="629">
        <f t="shared" si="1"/>
        <v>0</v>
      </c>
      <c r="K34" s="397">
        <f t="shared" si="2"/>
        <v>0</v>
      </c>
    </row>
    <row r="35" spans="1:11" x14ac:dyDescent="0.5">
      <c r="A35" s="504">
        <v>31</v>
      </c>
      <c r="B35" s="660" t="s">
        <v>136</v>
      </c>
      <c r="C35" s="143">
        <v>921796</v>
      </c>
      <c r="D35" s="721">
        <v>0</v>
      </c>
      <c r="E35" s="721">
        <v>0</v>
      </c>
      <c r="F35" s="721">
        <v>0</v>
      </c>
      <c r="G35" s="722">
        <f t="shared" si="3"/>
        <v>0</v>
      </c>
      <c r="H35" s="723">
        <v>0</v>
      </c>
      <c r="I35" s="629">
        <f t="shared" si="1"/>
        <v>0</v>
      </c>
      <c r="K35" s="397">
        <f t="shared" si="2"/>
        <v>0</v>
      </c>
    </row>
    <row r="36" spans="1:11" x14ac:dyDescent="0.5">
      <c r="A36" s="504">
        <v>32</v>
      </c>
      <c r="B36" s="660" t="s">
        <v>137</v>
      </c>
      <c r="C36" s="143">
        <v>1333603.97</v>
      </c>
      <c r="D36" s="721">
        <v>0</v>
      </c>
      <c r="E36" s="721">
        <v>0</v>
      </c>
      <c r="F36" s="721">
        <v>0</v>
      </c>
      <c r="G36" s="722">
        <f t="shared" si="3"/>
        <v>0</v>
      </c>
      <c r="H36" s="723">
        <v>0</v>
      </c>
      <c r="I36" s="629">
        <f t="shared" si="1"/>
        <v>0</v>
      </c>
      <c r="K36" s="397">
        <f t="shared" si="2"/>
        <v>0</v>
      </c>
    </row>
    <row r="37" spans="1:11" x14ac:dyDescent="0.5">
      <c r="A37" s="504">
        <v>33</v>
      </c>
      <c r="B37" s="660" t="s">
        <v>138</v>
      </c>
      <c r="C37" s="143">
        <v>2834968.85</v>
      </c>
      <c r="D37" s="721">
        <v>0</v>
      </c>
      <c r="E37" s="721">
        <v>0</v>
      </c>
      <c r="F37" s="721">
        <v>0</v>
      </c>
      <c r="G37" s="722">
        <f t="shared" si="3"/>
        <v>0</v>
      </c>
      <c r="H37" s="723">
        <v>0</v>
      </c>
      <c r="I37" s="629">
        <f t="shared" si="1"/>
        <v>0</v>
      </c>
      <c r="K37" s="397">
        <f t="shared" si="2"/>
        <v>0</v>
      </c>
    </row>
    <row r="38" spans="1:11" x14ac:dyDescent="0.5">
      <c r="A38" s="504">
        <v>34</v>
      </c>
      <c r="B38" s="660" t="s">
        <v>139</v>
      </c>
      <c r="C38" s="143">
        <v>215118.69</v>
      </c>
      <c r="D38" s="721">
        <v>0</v>
      </c>
      <c r="E38" s="721">
        <v>0</v>
      </c>
      <c r="F38" s="721">
        <v>0</v>
      </c>
      <c r="G38" s="722">
        <f t="shared" si="3"/>
        <v>0</v>
      </c>
      <c r="H38" s="723">
        <v>0</v>
      </c>
      <c r="I38" s="629">
        <f t="shared" si="1"/>
        <v>0</v>
      </c>
      <c r="K38" s="397">
        <f t="shared" si="2"/>
        <v>0</v>
      </c>
    </row>
    <row r="39" spans="1:11" x14ac:dyDescent="0.5">
      <c r="A39" s="504">
        <v>35</v>
      </c>
      <c r="B39" s="660" t="s">
        <v>140</v>
      </c>
      <c r="C39" s="143">
        <v>2133212.9</v>
      </c>
      <c r="D39" s="721">
        <v>0</v>
      </c>
      <c r="E39" s="721">
        <v>0</v>
      </c>
      <c r="F39" s="721">
        <v>0</v>
      </c>
      <c r="G39" s="722">
        <f t="shared" si="3"/>
        <v>0</v>
      </c>
      <c r="H39" s="723">
        <v>0</v>
      </c>
      <c r="I39" s="629">
        <f t="shared" si="1"/>
        <v>0</v>
      </c>
      <c r="K39" s="397">
        <f t="shared" si="2"/>
        <v>0</v>
      </c>
    </row>
    <row r="40" spans="1:11" x14ac:dyDescent="0.5">
      <c r="A40" s="504">
        <v>36</v>
      </c>
      <c r="B40" s="660" t="s">
        <v>141</v>
      </c>
      <c r="C40" s="143">
        <v>1947188.43</v>
      </c>
      <c r="D40" s="721">
        <v>0</v>
      </c>
      <c r="E40" s="721">
        <v>0</v>
      </c>
      <c r="F40" s="721">
        <v>0</v>
      </c>
      <c r="G40" s="722">
        <f t="shared" si="3"/>
        <v>0</v>
      </c>
      <c r="H40" s="723">
        <v>0</v>
      </c>
      <c r="I40" s="629">
        <f t="shared" si="1"/>
        <v>0</v>
      </c>
      <c r="K40" s="397">
        <f t="shared" si="2"/>
        <v>0</v>
      </c>
    </row>
    <row r="41" spans="1:11" x14ac:dyDescent="0.5">
      <c r="A41" s="504">
        <v>37</v>
      </c>
      <c r="B41" s="660" t="s">
        <v>142</v>
      </c>
      <c r="C41" s="143">
        <v>414469.44</v>
      </c>
      <c r="D41" s="721">
        <v>0</v>
      </c>
      <c r="E41" s="721">
        <v>0</v>
      </c>
      <c r="F41" s="721">
        <v>0</v>
      </c>
      <c r="G41" s="722">
        <f t="shared" si="3"/>
        <v>0</v>
      </c>
      <c r="H41" s="723">
        <v>0</v>
      </c>
      <c r="I41" s="629">
        <f t="shared" si="1"/>
        <v>0</v>
      </c>
      <c r="K41" s="397">
        <f t="shared" si="2"/>
        <v>0</v>
      </c>
    </row>
    <row r="42" spans="1:11" x14ac:dyDescent="0.5">
      <c r="A42" s="504">
        <v>38</v>
      </c>
      <c r="B42" s="660" t="s">
        <v>143</v>
      </c>
      <c r="C42" s="143">
        <v>662972</v>
      </c>
      <c r="D42" s="721">
        <v>0</v>
      </c>
      <c r="E42" s="721">
        <v>0</v>
      </c>
      <c r="F42" s="721">
        <v>0</v>
      </c>
      <c r="G42" s="722">
        <f t="shared" si="3"/>
        <v>0</v>
      </c>
      <c r="H42" s="723">
        <v>0</v>
      </c>
      <c r="I42" s="629">
        <f t="shared" si="1"/>
        <v>0</v>
      </c>
      <c r="K42" s="397">
        <f t="shared" si="2"/>
        <v>0</v>
      </c>
    </row>
    <row r="43" spans="1:11" x14ac:dyDescent="0.5">
      <c r="A43" s="504">
        <v>39</v>
      </c>
      <c r="B43" s="660" t="s">
        <v>144</v>
      </c>
      <c r="C43" s="143">
        <v>3131818.79</v>
      </c>
      <c r="D43" s="721">
        <v>0</v>
      </c>
      <c r="E43" s="721">
        <v>0</v>
      </c>
      <c r="F43" s="721">
        <v>0</v>
      </c>
      <c r="G43" s="722">
        <f t="shared" si="3"/>
        <v>0</v>
      </c>
      <c r="H43" s="723">
        <v>0</v>
      </c>
      <c r="I43" s="629">
        <f t="shared" si="1"/>
        <v>0</v>
      </c>
      <c r="K43" s="397">
        <f t="shared" si="2"/>
        <v>0</v>
      </c>
    </row>
    <row r="44" spans="1:11" x14ac:dyDescent="0.5">
      <c r="A44" s="504">
        <v>40</v>
      </c>
      <c r="B44" s="660" t="s">
        <v>145</v>
      </c>
      <c r="C44" s="143">
        <v>197640.52</v>
      </c>
      <c r="D44" s="721">
        <v>0</v>
      </c>
      <c r="E44" s="721">
        <v>0</v>
      </c>
      <c r="F44" s="721">
        <v>0</v>
      </c>
      <c r="G44" s="722">
        <f t="shared" si="3"/>
        <v>0</v>
      </c>
      <c r="H44" s="723">
        <v>0</v>
      </c>
      <c r="I44" s="629">
        <f t="shared" si="1"/>
        <v>0</v>
      </c>
      <c r="K44" s="397">
        <f t="shared" si="2"/>
        <v>0</v>
      </c>
    </row>
    <row r="45" spans="1:11" x14ac:dyDescent="0.5">
      <c r="A45" s="504">
        <v>41</v>
      </c>
      <c r="B45" s="149" t="s">
        <v>146</v>
      </c>
      <c r="C45" s="143">
        <v>3096872.72</v>
      </c>
      <c r="D45" s="721">
        <v>0</v>
      </c>
      <c r="E45" s="721">
        <v>0</v>
      </c>
      <c r="F45" s="721">
        <v>0</v>
      </c>
      <c r="G45" s="722">
        <f t="shared" si="3"/>
        <v>0</v>
      </c>
      <c r="H45" s="723">
        <v>0</v>
      </c>
      <c r="I45" s="629">
        <f t="shared" si="1"/>
        <v>0</v>
      </c>
      <c r="K45" s="397">
        <f t="shared" si="2"/>
        <v>0</v>
      </c>
    </row>
    <row r="46" spans="1:11" x14ac:dyDescent="0.5">
      <c r="A46" s="504">
        <v>42</v>
      </c>
      <c r="B46" s="149" t="s">
        <v>147</v>
      </c>
      <c r="C46" s="143">
        <v>725484.49</v>
      </c>
      <c r="D46" s="721">
        <v>0</v>
      </c>
      <c r="E46" s="721">
        <v>0</v>
      </c>
      <c r="F46" s="721">
        <v>0</v>
      </c>
      <c r="G46" s="722">
        <f t="shared" si="3"/>
        <v>0</v>
      </c>
      <c r="H46" s="723">
        <v>0</v>
      </c>
      <c r="I46" s="629">
        <f t="shared" si="1"/>
        <v>0</v>
      </c>
      <c r="K46" s="397">
        <f t="shared" si="2"/>
        <v>0</v>
      </c>
    </row>
    <row r="47" spans="1:11" x14ac:dyDescent="0.5">
      <c r="A47" s="504">
        <v>43</v>
      </c>
      <c r="B47" s="660" t="s">
        <v>148</v>
      </c>
      <c r="C47" s="143">
        <v>2909854.69</v>
      </c>
      <c r="D47" s="721">
        <v>0</v>
      </c>
      <c r="E47" s="721">
        <v>0</v>
      </c>
      <c r="F47" s="721">
        <v>0</v>
      </c>
      <c r="G47" s="722">
        <f t="shared" si="3"/>
        <v>0</v>
      </c>
      <c r="H47" s="723">
        <v>0</v>
      </c>
      <c r="I47" s="629">
        <f t="shared" si="1"/>
        <v>0</v>
      </c>
      <c r="K47" s="397">
        <f t="shared" si="2"/>
        <v>0</v>
      </c>
    </row>
    <row r="48" spans="1:11" x14ac:dyDescent="0.5">
      <c r="A48" s="504">
        <v>44</v>
      </c>
      <c r="B48" s="660" t="s">
        <v>149</v>
      </c>
      <c r="C48" s="143">
        <v>472479.02</v>
      </c>
      <c r="D48" s="721">
        <v>0</v>
      </c>
      <c r="E48" s="721">
        <v>0</v>
      </c>
      <c r="F48" s="721">
        <v>0</v>
      </c>
      <c r="G48" s="722">
        <f t="shared" si="3"/>
        <v>0</v>
      </c>
      <c r="H48" s="723">
        <v>0</v>
      </c>
      <c r="I48" s="629">
        <f t="shared" si="1"/>
        <v>0</v>
      </c>
      <c r="K48" s="397">
        <f t="shared" si="2"/>
        <v>0</v>
      </c>
    </row>
    <row r="49" spans="1:11" x14ac:dyDescent="0.5">
      <c r="A49" s="504">
        <v>45</v>
      </c>
      <c r="B49" s="149" t="s">
        <v>150</v>
      </c>
      <c r="C49" s="143">
        <v>315741.99</v>
      </c>
      <c r="D49" s="721">
        <v>0</v>
      </c>
      <c r="E49" s="721">
        <v>0</v>
      </c>
      <c r="F49" s="721">
        <v>0</v>
      </c>
      <c r="G49" s="722">
        <f t="shared" si="3"/>
        <v>0</v>
      </c>
      <c r="H49" s="723">
        <v>0</v>
      </c>
      <c r="I49" s="629">
        <f t="shared" si="1"/>
        <v>0</v>
      </c>
      <c r="K49" s="397">
        <f t="shared" si="2"/>
        <v>0</v>
      </c>
    </row>
    <row r="50" spans="1:11" x14ac:dyDescent="0.5">
      <c r="A50" s="504">
        <v>46</v>
      </c>
      <c r="B50" s="660" t="s">
        <v>151</v>
      </c>
      <c r="C50" s="143">
        <v>747982.92</v>
      </c>
      <c r="D50" s="721">
        <v>0</v>
      </c>
      <c r="E50" s="721">
        <v>0</v>
      </c>
      <c r="F50" s="721">
        <v>0</v>
      </c>
      <c r="G50" s="722">
        <f t="shared" si="3"/>
        <v>0</v>
      </c>
      <c r="H50" s="723">
        <v>0</v>
      </c>
      <c r="I50" s="629">
        <f t="shared" si="1"/>
        <v>0</v>
      </c>
      <c r="K50" s="397">
        <f t="shared" si="2"/>
        <v>0</v>
      </c>
    </row>
    <row r="51" spans="1:11" x14ac:dyDescent="0.5">
      <c r="A51" s="504">
        <v>47</v>
      </c>
      <c r="B51" s="660" t="s">
        <v>152</v>
      </c>
      <c r="C51" s="143">
        <v>1147660.4099999999</v>
      </c>
      <c r="D51" s="721">
        <v>0</v>
      </c>
      <c r="E51" s="721">
        <v>0</v>
      </c>
      <c r="F51" s="721">
        <v>0</v>
      </c>
      <c r="G51" s="722">
        <f t="shared" si="3"/>
        <v>0</v>
      </c>
      <c r="H51" s="723">
        <v>0</v>
      </c>
      <c r="I51" s="629">
        <f t="shared" si="1"/>
        <v>0</v>
      </c>
      <c r="K51" s="397">
        <f t="shared" si="2"/>
        <v>0</v>
      </c>
    </row>
    <row r="52" spans="1:11" x14ac:dyDescent="0.5">
      <c r="A52" s="504">
        <v>48</v>
      </c>
      <c r="B52" s="660" t="s">
        <v>153</v>
      </c>
      <c r="C52" s="143">
        <v>4299703.42</v>
      </c>
      <c r="D52" s="721">
        <v>0</v>
      </c>
      <c r="E52" s="721">
        <v>0</v>
      </c>
      <c r="F52" s="721">
        <v>0</v>
      </c>
      <c r="G52" s="722">
        <f t="shared" si="3"/>
        <v>0</v>
      </c>
      <c r="H52" s="723">
        <v>0</v>
      </c>
      <c r="I52" s="629">
        <f t="shared" si="1"/>
        <v>0</v>
      </c>
      <c r="K52" s="397">
        <f t="shared" si="2"/>
        <v>0</v>
      </c>
    </row>
    <row r="53" spans="1:11" x14ac:dyDescent="0.5">
      <c r="A53" s="504">
        <v>49</v>
      </c>
      <c r="B53" s="660" t="s">
        <v>183</v>
      </c>
      <c r="C53" s="143">
        <v>537.79</v>
      </c>
      <c r="D53" s="721"/>
      <c r="E53" s="721"/>
      <c r="F53" s="721"/>
      <c r="G53" s="722"/>
      <c r="H53" s="723"/>
      <c r="I53" s="629">
        <f t="shared" si="1"/>
        <v>0</v>
      </c>
      <c r="K53" s="397">
        <f t="shared" si="2"/>
        <v>0</v>
      </c>
    </row>
    <row r="54" spans="1:11" x14ac:dyDescent="0.5">
      <c r="A54" s="504">
        <v>50</v>
      </c>
      <c r="B54" s="149" t="s">
        <v>184</v>
      </c>
      <c r="C54" s="143">
        <v>119.68</v>
      </c>
      <c r="D54" s="721">
        <v>0</v>
      </c>
      <c r="E54" s="721">
        <v>0</v>
      </c>
      <c r="F54" s="721">
        <v>0</v>
      </c>
      <c r="G54" s="724">
        <f t="shared" si="3"/>
        <v>0</v>
      </c>
      <c r="H54" s="146">
        <v>0</v>
      </c>
      <c r="I54" s="629">
        <f t="shared" si="1"/>
        <v>0</v>
      </c>
      <c r="K54" s="397">
        <f t="shared" si="2"/>
        <v>0</v>
      </c>
    </row>
    <row r="55" spans="1:11" x14ac:dyDescent="0.5">
      <c r="A55" s="504">
        <v>51</v>
      </c>
      <c r="B55" s="149" t="s">
        <v>185</v>
      </c>
      <c r="C55" s="143">
        <v>7925.25</v>
      </c>
      <c r="D55" s="721">
        <v>0</v>
      </c>
      <c r="E55" s="721">
        <v>0</v>
      </c>
      <c r="F55" s="721">
        <v>0</v>
      </c>
      <c r="G55" s="722">
        <f t="shared" si="3"/>
        <v>0</v>
      </c>
      <c r="H55" s="723">
        <v>0</v>
      </c>
      <c r="I55" s="629">
        <v>0</v>
      </c>
      <c r="K55" s="397">
        <f t="shared" si="2"/>
        <v>0</v>
      </c>
    </row>
    <row r="56" spans="1:11" x14ac:dyDescent="0.5">
      <c r="A56" s="504">
        <v>52</v>
      </c>
      <c r="B56" s="149" t="s">
        <v>187</v>
      </c>
      <c r="C56" s="143">
        <v>2069.25</v>
      </c>
      <c r="D56" s="721">
        <v>0</v>
      </c>
      <c r="E56" s="721">
        <v>0</v>
      </c>
      <c r="F56" s="721">
        <v>0</v>
      </c>
      <c r="G56" s="722">
        <f t="shared" si="3"/>
        <v>0</v>
      </c>
      <c r="H56" s="723">
        <v>0</v>
      </c>
      <c r="I56" s="629">
        <v>0</v>
      </c>
      <c r="K56" s="397">
        <f t="shared" si="2"/>
        <v>0</v>
      </c>
    </row>
    <row r="57" spans="1:11" x14ac:dyDescent="0.5">
      <c r="A57" s="504">
        <v>53</v>
      </c>
      <c r="B57" s="149" t="s">
        <v>188</v>
      </c>
      <c r="C57" s="143">
        <v>2391.5</v>
      </c>
      <c r="D57" s="721">
        <v>0</v>
      </c>
      <c r="E57" s="721">
        <v>0</v>
      </c>
      <c r="F57" s="721">
        <v>0</v>
      </c>
      <c r="G57" s="722">
        <f t="shared" si="3"/>
        <v>0</v>
      </c>
      <c r="H57" s="723">
        <v>0</v>
      </c>
      <c r="I57" s="629">
        <v>0</v>
      </c>
      <c r="K57" s="397">
        <f t="shared" si="2"/>
        <v>0</v>
      </c>
    </row>
    <row r="58" spans="1:11" x14ac:dyDescent="0.5">
      <c r="A58" s="504">
        <v>54</v>
      </c>
      <c r="B58" s="149" t="s">
        <v>189</v>
      </c>
      <c r="C58" s="143">
        <v>561</v>
      </c>
      <c r="D58" s="721">
        <v>0</v>
      </c>
      <c r="E58" s="721">
        <v>0</v>
      </c>
      <c r="F58" s="721">
        <v>0</v>
      </c>
      <c r="G58" s="722">
        <f t="shared" si="3"/>
        <v>0</v>
      </c>
      <c r="H58" s="723">
        <v>0</v>
      </c>
      <c r="I58" s="629">
        <v>0</v>
      </c>
      <c r="K58" s="397">
        <f t="shared" si="2"/>
        <v>0</v>
      </c>
    </row>
    <row r="59" spans="1:11" x14ac:dyDescent="0.5">
      <c r="A59" s="504">
        <v>55</v>
      </c>
      <c r="B59" s="719" t="s">
        <v>190</v>
      </c>
      <c r="C59" s="728">
        <v>39614.71</v>
      </c>
      <c r="D59" s="721">
        <v>0</v>
      </c>
      <c r="E59" s="721">
        <v>0</v>
      </c>
      <c r="F59" s="721">
        <v>0</v>
      </c>
      <c r="G59" s="722">
        <f t="shared" si="3"/>
        <v>0</v>
      </c>
      <c r="H59" s="723">
        <v>0</v>
      </c>
      <c r="I59" s="629">
        <v>0</v>
      </c>
      <c r="K59" s="397">
        <f t="shared" si="2"/>
        <v>0</v>
      </c>
    </row>
    <row r="60" spans="1:11" x14ac:dyDescent="0.5">
      <c r="A60" s="504">
        <v>56</v>
      </c>
      <c r="B60" s="719" t="s">
        <v>193</v>
      </c>
      <c r="C60" s="720">
        <v>69.75</v>
      </c>
      <c r="D60" s="721"/>
      <c r="E60" s="721"/>
      <c r="F60" s="721"/>
      <c r="G60" s="722"/>
      <c r="H60" s="723"/>
      <c r="I60" s="629">
        <v>0</v>
      </c>
      <c r="K60" s="397">
        <f t="shared" si="2"/>
        <v>0</v>
      </c>
    </row>
    <row r="61" spans="1:11" x14ac:dyDescent="0.5">
      <c r="A61" s="504">
        <v>57</v>
      </c>
      <c r="B61" s="149" t="s">
        <v>194</v>
      </c>
      <c r="C61" s="729">
        <v>25184.84</v>
      </c>
      <c r="D61" s="721"/>
      <c r="E61" s="721"/>
      <c r="F61" s="721"/>
      <c r="G61" s="722"/>
      <c r="H61" s="723"/>
      <c r="I61" s="629">
        <v>0</v>
      </c>
      <c r="K61" s="397">
        <f t="shared" si="2"/>
        <v>0</v>
      </c>
    </row>
    <row r="62" spans="1:11" x14ac:dyDescent="0.5">
      <c r="A62" s="504">
        <v>58</v>
      </c>
      <c r="B62" s="149" t="s">
        <v>195</v>
      </c>
      <c r="C62" s="143">
        <v>6964</v>
      </c>
      <c r="D62" s="721">
        <v>0</v>
      </c>
      <c r="E62" s="721">
        <v>0</v>
      </c>
      <c r="F62" s="721">
        <v>0</v>
      </c>
      <c r="G62" s="722">
        <f t="shared" ref="G62" si="4">D62+E62+F62</f>
        <v>0</v>
      </c>
      <c r="H62" s="723">
        <v>0</v>
      </c>
      <c r="I62" s="629">
        <v>0</v>
      </c>
      <c r="K62" s="397">
        <f t="shared" si="2"/>
        <v>0</v>
      </c>
    </row>
    <row r="63" spans="1:11" x14ac:dyDescent="0.5">
      <c r="A63" s="504">
        <v>59</v>
      </c>
      <c r="B63" s="149" t="s">
        <v>196</v>
      </c>
      <c r="C63" s="730">
        <v>2246.8000000000002</v>
      </c>
      <c r="D63" s="721"/>
      <c r="E63" s="721"/>
      <c r="F63" s="721"/>
      <c r="G63" s="722"/>
      <c r="H63" s="723"/>
      <c r="I63" s="629">
        <v>0</v>
      </c>
      <c r="K63" s="397">
        <f t="shared" si="2"/>
        <v>0</v>
      </c>
    </row>
    <row r="64" spans="1:11" x14ac:dyDescent="0.5">
      <c r="A64" s="504">
        <v>60</v>
      </c>
      <c r="B64" s="149" t="s">
        <v>118</v>
      </c>
      <c r="C64" s="143">
        <v>217996.55</v>
      </c>
      <c r="D64" s="721">
        <v>0</v>
      </c>
      <c r="E64" s="721">
        <v>0</v>
      </c>
      <c r="F64" s="721">
        <v>0</v>
      </c>
      <c r="G64" s="722">
        <f t="shared" si="3"/>
        <v>0</v>
      </c>
      <c r="H64" s="723">
        <v>0</v>
      </c>
      <c r="I64" s="629">
        <v>0</v>
      </c>
      <c r="K64" s="397">
        <f t="shared" si="2"/>
        <v>0</v>
      </c>
    </row>
    <row r="65" spans="1:11" x14ac:dyDescent="0.5">
      <c r="A65" s="504">
        <v>61</v>
      </c>
      <c r="B65" s="149" t="s">
        <v>117</v>
      </c>
      <c r="C65" s="143">
        <v>117081.68</v>
      </c>
      <c r="D65" s="721">
        <v>0</v>
      </c>
      <c r="E65" s="721">
        <v>0</v>
      </c>
      <c r="F65" s="721">
        <v>0</v>
      </c>
      <c r="G65" s="722">
        <f>D65+E65+F65</f>
        <v>0</v>
      </c>
      <c r="H65" s="723">
        <v>0</v>
      </c>
      <c r="I65" s="629">
        <v>0</v>
      </c>
      <c r="K65" s="397">
        <f t="shared" si="2"/>
        <v>0</v>
      </c>
    </row>
    <row r="66" spans="1:11" x14ac:dyDescent="0.5">
      <c r="A66" s="504">
        <v>62</v>
      </c>
      <c r="B66" s="149" t="s">
        <v>119</v>
      </c>
      <c r="C66" s="143">
        <v>148600.56</v>
      </c>
      <c r="D66" s="721">
        <v>0</v>
      </c>
      <c r="E66" s="721">
        <v>0</v>
      </c>
      <c r="F66" s="721">
        <v>0</v>
      </c>
      <c r="G66" s="722">
        <f t="shared" si="3"/>
        <v>0</v>
      </c>
      <c r="H66" s="723">
        <v>0</v>
      </c>
      <c r="I66" s="629">
        <v>0</v>
      </c>
      <c r="K66" s="397">
        <f t="shared" si="2"/>
        <v>0</v>
      </c>
    </row>
    <row r="67" spans="1:11" x14ac:dyDescent="0.5">
      <c r="A67" s="504">
        <v>63</v>
      </c>
      <c r="B67" s="149" t="s">
        <v>120</v>
      </c>
      <c r="C67" s="143">
        <v>2634130.9900000002</v>
      </c>
      <c r="D67" s="721">
        <v>0</v>
      </c>
      <c r="E67" s="721">
        <v>0</v>
      </c>
      <c r="F67" s="721">
        <v>0</v>
      </c>
      <c r="G67" s="722">
        <f t="shared" si="3"/>
        <v>0</v>
      </c>
      <c r="H67" s="723">
        <v>0</v>
      </c>
      <c r="I67" s="629">
        <v>0</v>
      </c>
      <c r="K67" s="397">
        <f t="shared" si="2"/>
        <v>0</v>
      </c>
    </row>
    <row r="68" spans="1:11" x14ac:dyDescent="0.5">
      <c r="A68" s="504">
        <v>64</v>
      </c>
      <c r="B68" s="149" t="s">
        <v>121</v>
      </c>
      <c r="C68" s="143">
        <v>94673.23</v>
      </c>
      <c r="D68" s="721">
        <v>0</v>
      </c>
      <c r="E68" s="721">
        <v>0</v>
      </c>
      <c r="F68" s="721">
        <v>0</v>
      </c>
      <c r="G68" s="722">
        <f t="shared" si="3"/>
        <v>0</v>
      </c>
      <c r="H68" s="723">
        <v>0</v>
      </c>
      <c r="I68" s="629">
        <v>0</v>
      </c>
      <c r="K68" s="397">
        <f t="shared" si="2"/>
        <v>0</v>
      </c>
    </row>
    <row r="69" spans="1:11" x14ac:dyDescent="0.5">
      <c r="A69" s="504">
        <v>65</v>
      </c>
      <c r="B69" s="149" t="s">
        <v>122</v>
      </c>
      <c r="C69" s="143">
        <v>621794</v>
      </c>
      <c r="D69" s="721">
        <v>0</v>
      </c>
      <c r="E69" s="721">
        <v>0</v>
      </c>
      <c r="F69" s="721">
        <v>0</v>
      </c>
      <c r="G69" s="722">
        <f t="shared" si="3"/>
        <v>0</v>
      </c>
      <c r="H69" s="723">
        <v>0</v>
      </c>
      <c r="I69" s="629">
        <v>0</v>
      </c>
      <c r="K69" s="397">
        <f t="shared" si="2"/>
        <v>0</v>
      </c>
    </row>
    <row r="70" spans="1:11" x14ac:dyDescent="0.5">
      <c r="A70" s="504">
        <v>66</v>
      </c>
      <c r="B70" s="149" t="s">
        <v>123</v>
      </c>
      <c r="C70" s="143">
        <v>713228.41</v>
      </c>
      <c r="D70" s="721">
        <v>0</v>
      </c>
      <c r="E70" s="721">
        <v>0</v>
      </c>
      <c r="F70" s="721">
        <v>0</v>
      </c>
      <c r="G70" s="722">
        <f t="shared" si="3"/>
        <v>0</v>
      </c>
      <c r="H70" s="723">
        <v>0</v>
      </c>
      <c r="I70" s="629">
        <v>0</v>
      </c>
      <c r="K70" s="397">
        <f t="shared" ref="K70:K79" si="5">IF(G70&gt;0,1,0)</f>
        <v>0</v>
      </c>
    </row>
    <row r="71" spans="1:11" x14ac:dyDescent="0.5">
      <c r="A71" s="504">
        <v>67</v>
      </c>
      <c r="B71" s="149" t="s">
        <v>124</v>
      </c>
      <c r="C71" s="143">
        <v>871218.78</v>
      </c>
      <c r="D71" s="721">
        <v>0</v>
      </c>
      <c r="E71" s="721">
        <v>0</v>
      </c>
      <c r="F71" s="721">
        <v>0</v>
      </c>
      <c r="G71" s="722">
        <f t="shared" si="3"/>
        <v>0</v>
      </c>
      <c r="H71" s="723">
        <v>0</v>
      </c>
      <c r="I71" s="629">
        <v>0</v>
      </c>
      <c r="K71" s="397">
        <f t="shared" si="5"/>
        <v>0</v>
      </c>
    </row>
    <row r="72" spans="1:11" x14ac:dyDescent="0.5">
      <c r="A72" s="504">
        <v>68</v>
      </c>
      <c r="B72" s="149" t="s">
        <v>125</v>
      </c>
      <c r="C72" s="143">
        <v>437412.35</v>
      </c>
      <c r="D72" s="721">
        <v>0</v>
      </c>
      <c r="E72" s="721">
        <v>0</v>
      </c>
      <c r="F72" s="721">
        <v>0</v>
      </c>
      <c r="G72" s="722">
        <f t="shared" si="3"/>
        <v>0</v>
      </c>
      <c r="H72" s="723">
        <v>0</v>
      </c>
      <c r="I72" s="629">
        <v>0</v>
      </c>
      <c r="K72" s="397">
        <f t="shared" si="5"/>
        <v>0</v>
      </c>
    </row>
    <row r="73" spans="1:11" x14ac:dyDescent="0.5">
      <c r="A73" s="504">
        <v>69</v>
      </c>
      <c r="B73" s="149" t="s">
        <v>126</v>
      </c>
      <c r="C73" s="143">
        <v>197811.03</v>
      </c>
      <c r="D73" s="721">
        <v>0</v>
      </c>
      <c r="E73" s="721">
        <v>0</v>
      </c>
      <c r="F73" s="721">
        <v>0</v>
      </c>
      <c r="G73" s="722">
        <f t="shared" ref="G73:G79" si="6">D73+E73+F73</f>
        <v>0</v>
      </c>
      <c r="H73" s="723">
        <v>0</v>
      </c>
      <c r="I73" s="629">
        <v>0</v>
      </c>
      <c r="K73" s="397">
        <f t="shared" si="5"/>
        <v>0</v>
      </c>
    </row>
    <row r="74" spans="1:11" x14ac:dyDescent="0.5">
      <c r="A74" s="504">
        <v>70</v>
      </c>
      <c r="B74" s="149" t="s">
        <v>127</v>
      </c>
      <c r="C74" s="143">
        <v>177462.79</v>
      </c>
      <c r="D74" s="721">
        <v>0</v>
      </c>
      <c r="E74" s="721">
        <v>0</v>
      </c>
      <c r="F74" s="721">
        <v>0</v>
      </c>
      <c r="G74" s="722">
        <f t="shared" si="6"/>
        <v>0</v>
      </c>
      <c r="H74" s="723">
        <v>0</v>
      </c>
      <c r="I74" s="629">
        <v>0</v>
      </c>
      <c r="K74" s="397">
        <f t="shared" si="5"/>
        <v>0</v>
      </c>
    </row>
    <row r="75" spans="1:11" x14ac:dyDescent="0.5">
      <c r="A75" s="504">
        <v>71</v>
      </c>
      <c r="B75" s="149" t="s">
        <v>128</v>
      </c>
      <c r="C75" s="143">
        <v>256724.9</v>
      </c>
      <c r="D75" s="721">
        <v>0</v>
      </c>
      <c r="E75" s="721">
        <v>0</v>
      </c>
      <c r="F75" s="721">
        <v>0</v>
      </c>
      <c r="G75" s="722">
        <f t="shared" si="6"/>
        <v>0</v>
      </c>
      <c r="H75" s="723">
        <v>0</v>
      </c>
      <c r="I75" s="629">
        <v>0</v>
      </c>
      <c r="K75" s="397">
        <f t="shared" si="5"/>
        <v>0</v>
      </c>
    </row>
    <row r="76" spans="1:11" x14ac:dyDescent="0.5">
      <c r="A76" s="504">
        <v>72</v>
      </c>
      <c r="B76" s="149" t="s">
        <v>129</v>
      </c>
      <c r="C76" s="143">
        <v>70086</v>
      </c>
      <c r="D76" s="721">
        <v>0</v>
      </c>
      <c r="E76" s="721">
        <v>0</v>
      </c>
      <c r="F76" s="721">
        <v>0</v>
      </c>
      <c r="G76" s="722">
        <f t="shared" si="6"/>
        <v>0</v>
      </c>
      <c r="H76" s="723">
        <v>0</v>
      </c>
      <c r="I76" s="629">
        <v>0</v>
      </c>
      <c r="K76" s="397">
        <f t="shared" si="5"/>
        <v>0</v>
      </c>
    </row>
    <row r="77" spans="1:11" x14ac:dyDescent="0.5">
      <c r="A77" s="504">
        <v>73</v>
      </c>
      <c r="B77" s="149" t="s">
        <v>130</v>
      </c>
      <c r="C77" s="143">
        <v>714059</v>
      </c>
      <c r="D77" s="721">
        <v>0</v>
      </c>
      <c r="E77" s="721">
        <v>0</v>
      </c>
      <c r="F77" s="721">
        <v>0</v>
      </c>
      <c r="G77" s="722">
        <f t="shared" si="6"/>
        <v>0</v>
      </c>
      <c r="H77" s="723">
        <v>0</v>
      </c>
      <c r="I77" s="629">
        <v>0</v>
      </c>
      <c r="K77" s="397">
        <f t="shared" si="5"/>
        <v>0</v>
      </c>
    </row>
    <row r="78" spans="1:11" x14ac:dyDescent="0.5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6"/>
        <v>0</v>
      </c>
      <c r="H78" s="723">
        <v>0</v>
      </c>
      <c r="I78" s="629">
        <v>0</v>
      </c>
      <c r="K78" s="397">
        <f t="shared" si="5"/>
        <v>0</v>
      </c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6"/>
        <v>0</v>
      </c>
      <c r="H79" s="733">
        <v>0</v>
      </c>
      <c r="I79" s="629">
        <v>0</v>
      </c>
      <c r="K79" s="397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5.125" style="394" customWidth="1"/>
    <col min="4" max="4" width="12.375" style="394" customWidth="1"/>
    <col min="5" max="6" width="15.8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9" style="397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1224" t="s">
        <v>520</v>
      </c>
      <c r="B1" s="1224"/>
      <c r="C1" s="1224"/>
      <c r="D1" s="1224"/>
      <c r="E1" s="1224"/>
      <c r="F1" s="1224"/>
      <c r="G1" s="1224"/>
      <c r="H1" s="1224"/>
      <c r="I1" s="1224"/>
    </row>
    <row r="2" spans="1:1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</row>
    <row r="4" spans="1:11" x14ac:dyDescent="0.5">
      <c r="A4" s="1224" t="s">
        <v>40</v>
      </c>
      <c r="B4" s="1224"/>
      <c r="C4" s="373">
        <f>SUM(C5:C79)</f>
        <v>43207840.239999987</v>
      </c>
      <c r="D4" s="373">
        <f t="shared" ref="D4:K4" si="0">SUM(D5:D79)</f>
        <v>160</v>
      </c>
      <c r="E4" s="373">
        <f t="shared" si="0"/>
        <v>29.25</v>
      </c>
      <c r="F4" s="373">
        <f t="shared" si="0"/>
        <v>0</v>
      </c>
      <c r="G4" s="373">
        <f t="shared" si="0"/>
        <v>189.25</v>
      </c>
      <c r="H4" s="373">
        <f t="shared" si="0"/>
        <v>144.25</v>
      </c>
      <c r="I4" s="373">
        <f t="shared" si="0"/>
        <v>45</v>
      </c>
      <c r="K4" s="373">
        <f t="shared" si="0"/>
        <v>6</v>
      </c>
    </row>
    <row r="5" spans="1:11" x14ac:dyDescent="0.5">
      <c r="A5" s="504">
        <v>1</v>
      </c>
      <c r="B5" s="714" t="s">
        <v>129</v>
      </c>
      <c r="C5" s="715">
        <v>70086</v>
      </c>
      <c r="D5" s="716">
        <v>100</v>
      </c>
      <c r="E5" s="716">
        <v>0</v>
      </c>
      <c r="F5" s="716">
        <v>0</v>
      </c>
      <c r="G5" s="717">
        <f t="shared" ref="G5:G67" si="1">D5+E5+F5</f>
        <v>100</v>
      </c>
      <c r="H5" s="718">
        <v>100</v>
      </c>
      <c r="I5" s="629">
        <f>+G5-H5</f>
        <v>0</v>
      </c>
      <c r="K5" s="397">
        <f>IF(G5&gt;0,1,0)</f>
        <v>1</v>
      </c>
    </row>
    <row r="6" spans="1:11" x14ac:dyDescent="0.5">
      <c r="A6" s="504">
        <v>2</v>
      </c>
      <c r="B6" s="149" t="s">
        <v>128</v>
      </c>
      <c r="C6" s="143">
        <v>256724.9</v>
      </c>
      <c r="D6" s="721">
        <v>60</v>
      </c>
      <c r="E6" s="721">
        <v>20</v>
      </c>
      <c r="F6" s="721">
        <v>0</v>
      </c>
      <c r="G6" s="722">
        <f t="shared" si="1"/>
        <v>80</v>
      </c>
      <c r="H6" s="723">
        <v>35</v>
      </c>
      <c r="I6" s="629">
        <f t="shared" ref="I6:I69" si="2">+G6-H6</f>
        <v>45</v>
      </c>
      <c r="K6" s="397">
        <f t="shared" ref="K6:K69" si="3">IF(G6&gt;0,1,0)</f>
        <v>1</v>
      </c>
    </row>
    <row r="7" spans="1:11" x14ac:dyDescent="0.5">
      <c r="A7" s="504">
        <v>3</v>
      </c>
      <c r="B7" s="149" t="s">
        <v>186</v>
      </c>
      <c r="C7" s="143">
        <v>49494.12</v>
      </c>
      <c r="D7" s="721">
        <v>0</v>
      </c>
      <c r="E7" s="721">
        <v>5</v>
      </c>
      <c r="F7" s="721">
        <v>0</v>
      </c>
      <c r="G7" s="722">
        <f t="shared" si="1"/>
        <v>5</v>
      </c>
      <c r="H7" s="723">
        <v>5</v>
      </c>
      <c r="I7" s="629">
        <f t="shared" si="2"/>
        <v>0</v>
      </c>
      <c r="K7" s="397">
        <f t="shared" si="3"/>
        <v>1</v>
      </c>
    </row>
    <row r="8" spans="1:11" x14ac:dyDescent="0.5">
      <c r="A8" s="504">
        <v>4</v>
      </c>
      <c r="B8" s="660" t="s">
        <v>141</v>
      </c>
      <c r="C8" s="143">
        <v>1947188.43</v>
      </c>
      <c r="D8" s="721">
        <v>0</v>
      </c>
      <c r="E8" s="721">
        <v>3</v>
      </c>
      <c r="F8" s="721">
        <v>0</v>
      </c>
      <c r="G8" s="722">
        <f t="shared" si="1"/>
        <v>3</v>
      </c>
      <c r="H8" s="723">
        <v>3</v>
      </c>
      <c r="I8" s="629">
        <f t="shared" si="2"/>
        <v>0</v>
      </c>
      <c r="K8" s="397">
        <f t="shared" si="3"/>
        <v>1</v>
      </c>
    </row>
    <row r="9" spans="1:11" x14ac:dyDescent="0.5">
      <c r="A9" s="504">
        <v>5</v>
      </c>
      <c r="B9" s="149" t="s">
        <v>119</v>
      </c>
      <c r="C9" s="143">
        <v>148600.56</v>
      </c>
      <c r="D9" s="721">
        <v>0</v>
      </c>
      <c r="E9" s="721">
        <v>1</v>
      </c>
      <c r="F9" s="721">
        <v>0</v>
      </c>
      <c r="G9" s="722">
        <f t="shared" si="1"/>
        <v>1</v>
      </c>
      <c r="H9" s="723">
        <v>1</v>
      </c>
      <c r="I9" s="629">
        <f t="shared" si="2"/>
        <v>0</v>
      </c>
      <c r="K9" s="397">
        <f t="shared" si="3"/>
        <v>1</v>
      </c>
    </row>
    <row r="10" spans="1:11" x14ac:dyDescent="0.5">
      <c r="A10" s="504">
        <v>6</v>
      </c>
      <c r="B10" s="660" t="s">
        <v>138</v>
      </c>
      <c r="C10" s="143">
        <v>2834968.85</v>
      </c>
      <c r="D10" s="721">
        <v>0</v>
      </c>
      <c r="E10" s="721">
        <v>0.25</v>
      </c>
      <c r="F10" s="721">
        <v>0</v>
      </c>
      <c r="G10" s="722">
        <f t="shared" si="1"/>
        <v>0.25</v>
      </c>
      <c r="H10" s="723">
        <v>0.25</v>
      </c>
      <c r="I10" s="629">
        <f t="shared" si="2"/>
        <v>0</v>
      </c>
      <c r="K10" s="397">
        <f t="shared" si="3"/>
        <v>1</v>
      </c>
    </row>
    <row r="11" spans="1:11" x14ac:dyDescent="0.5">
      <c r="A11" s="504">
        <v>7</v>
      </c>
      <c r="B11" s="660" t="s">
        <v>155</v>
      </c>
      <c r="C11" s="725">
        <v>39214</v>
      </c>
      <c r="D11" s="721">
        <v>0</v>
      </c>
      <c r="E11" s="725">
        <v>0</v>
      </c>
      <c r="F11" s="721">
        <v>0</v>
      </c>
      <c r="G11" s="722">
        <f t="shared" si="1"/>
        <v>0</v>
      </c>
      <c r="H11" s="723">
        <v>0</v>
      </c>
      <c r="I11" s="629">
        <f t="shared" si="2"/>
        <v>0</v>
      </c>
      <c r="K11" s="397">
        <f t="shared" si="3"/>
        <v>0</v>
      </c>
    </row>
    <row r="12" spans="1:11" x14ac:dyDescent="0.5">
      <c r="A12" s="504">
        <v>8</v>
      </c>
      <c r="B12" s="726" t="s">
        <v>156</v>
      </c>
      <c r="C12" s="725">
        <v>656487.25</v>
      </c>
      <c r="D12" s="721">
        <v>0</v>
      </c>
      <c r="E12" s="725">
        <v>0</v>
      </c>
      <c r="F12" s="721">
        <v>0</v>
      </c>
      <c r="G12" s="722">
        <f t="shared" si="1"/>
        <v>0</v>
      </c>
      <c r="H12" s="723">
        <v>0</v>
      </c>
      <c r="I12" s="629">
        <f t="shared" si="2"/>
        <v>0</v>
      </c>
      <c r="K12" s="397">
        <f t="shared" si="3"/>
        <v>0</v>
      </c>
    </row>
    <row r="13" spans="1:11" x14ac:dyDescent="0.5">
      <c r="A13" s="504">
        <v>9</v>
      </c>
      <c r="B13" s="149" t="s">
        <v>157</v>
      </c>
      <c r="C13" s="143">
        <v>67264.89</v>
      </c>
      <c r="D13" s="721">
        <v>0</v>
      </c>
      <c r="E13" s="725">
        <v>0</v>
      </c>
      <c r="F13" s="721">
        <v>0</v>
      </c>
      <c r="G13" s="724">
        <f t="shared" si="1"/>
        <v>0</v>
      </c>
      <c r="H13" s="146">
        <v>0</v>
      </c>
      <c r="I13" s="629">
        <f t="shared" si="2"/>
        <v>0</v>
      </c>
      <c r="K13" s="397">
        <f t="shared" si="3"/>
        <v>0</v>
      </c>
    </row>
    <row r="14" spans="1:11" x14ac:dyDescent="0.5">
      <c r="A14" s="504">
        <v>10</v>
      </c>
      <c r="B14" s="660" t="s">
        <v>217</v>
      </c>
      <c r="C14" s="143">
        <v>174028</v>
      </c>
      <c r="D14" s="721">
        <v>0</v>
      </c>
      <c r="E14" s="725">
        <v>0</v>
      </c>
      <c r="F14" s="721">
        <v>0</v>
      </c>
      <c r="G14" s="722">
        <f t="shared" si="1"/>
        <v>0</v>
      </c>
      <c r="H14" s="723">
        <v>0</v>
      </c>
      <c r="I14" s="629">
        <f t="shared" si="2"/>
        <v>0</v>
      </c>
      <c r="K14" s="397">
        <f t="shared" si="3"/>
        <v>0</v>
      </c>
    </row>
    <row r="15" spans="1:11" x14ac:dyDescent="0.5">
      <c r="A15" s="504">
        <v>11</v>
      </c>
      <c r="B15" s="660" t="s">
        <v>158</v>
      </c>
      <c r="C15" s="143">
        <v>512243.20000000001</v>
      </c>
      <c r="D15" s="721">
        <v>0</v>
      </c>
      <c r="E15" s="725">
        <v>0</v>
      </c>
      <c r="F15" s="721">
        <v>0</v>
      </c>
      <c r="G15" s="722">
        <f t="shared" si="1"/>
        <v>0</v>
      </c>
      <c r="H15" s="723">
        <v>0</v>
      </c>
      <c r="I15" s="629">
        <f t="shared" si="2"/>
        <v>0</v>
      </c>
      <c r="K15" s="397">
        <f t="shared" si="3"/>
        <v>0</v>
      </c>
    </row>
    <row r="16" spans="1:11" x14ac:dyDescent="0.5">
      <c r="A16" s="504">
        <v>12</v>
      </c>
      <c r="B16" s="660" t="s">
        <v>159</v>
      </c>
      <c r="C16" s="143">
        <v>430446.73</v>
      </c>
      <c r="D16" s="721">
        <v>0</v>
      </c>
      <c r="E16" s="725">
        <v>0</v>
      </c>
      <c r="F16" s="721">
        <v>0</v>
      </c>
      <c r="G16" s="722">
        <f t="shared" si="1"/>
        <v>0</v>
      </c>
      <c r="H16" s="723">
        <v>0</v>
      </c>
      <c r="I16" s="629">
        <f t="shared" si="2"/>
        <v>0</v>
      </c>
      <c r="K16" s="397">
        <f t="shared" si="3"/>
        <v>0</v>
      </c>
    </row>
    <row r="17" spans="1:11" x14ac:dyDescent="0.5">
      <c r="A17" s="504">
        <v>13</v>
      </c>
      <c r="B17" s="660" t="s">
        <v>160</v>
      </c>
      <c r="C17" s="143">
        <v>176532.25</v>
      </c>
      <c r="D17" s="721">
        <v>0</v>
      </c>
      <c r="E17" s="725">
        <v>0</v>
      </c>
      <c r="F17" s="721">
        <v>0</v>
      </c>
      <c r="G17" s="722">
        <f t="shared" si="1"/>
        <v>0</v>
      </c>
      <c r="H17" s="723">
        <v>0</v>
      </c>
      <c r="I17" s="629">
        <f t="shared" si="2"/>
        <v>0</v>
      </c>
      <c r="K17" s="397">
        <f t="shared" si="3"/>
        <v>0</v>
      </c>
    </row>
    <row r="18" spans="1:11" x14ac:dyDescent="0.5">
      <c r="A18" s="504">
        <v>14</v>
      </c>
      <c r="B18" s="660" t="s">
        <v>161</v>
      </c>
      <c r="C18" s="143">
        <v>175875.75</v>
      </c>
      <c r="D18" s="721">
        <v>0</v>
      </c>
      <c r="E18" s="725">
        <v>0</v>
      </c>
      <c r="F18" s="721">
        <v>0</v>
      </c>
      <c r="G18" s="722">
        <f t="shared" si="1"/>
        <v>0</v>
      </c>
      <c r="H18" s="723">
        <v>0</v>
      </c>
      <c r="I18" s="629">
        <f t="shared" si="2"/>
        <v>0</v>
      </c>
      <c r="K18" s="397">
        <f t="shared" si="3"/>
        <v>0</v>
      </c>
    </row>
    <row r="19" spans="1:11" x14ac:dyDescent="0.5">
      <c r="A19" s="504">
        <v>15</v>
      </c>
      <c r="B19" s="149" t="s">
        <v>162</v>
      </c>
      <c r="C19" s="143">
        <v>230086.5</v>
      </c>
      <c r="D19" s="721">
        <v>0</v>
      </c>
      <c r="E19" s="721">
        <v>0</v>
      </c>
      <c r="F19" s="721">
        <v>0</v>
      </c>
      <c r="G19" s="724">
        <f t="shared" si="1"/>
        <v>0</v>
      </c>
      <c r="H19" s="146">
        <v>0</v>
      </c>
      <c r="I19" s="629">
        <f t="shared" si="2"/>
        <v>0</v>
      </c>
      <c r="K19" s="397">
        <f t="shared" si="3"/>
        <v>0</v>
      </c>
    </row>
    <row r="20" spans="1:11" x14ac:dyDescent="0.5">
      <c r="A20" s="504">
        <v>16</v>
      </c>
      <c r="B20" s="660" t="s">
        <v>174</v>
      </c>
      <c r="C20" s="143">
        <v>199745.73</v>
      </c>
      <c r="D20" s="721">
        <v>0</v>
      </c>
      <c r="E20" s="721">
        <v>0</v>
      </c>
      <c r="F20" s="721">
        <v>0</v>
      </c>
      <c r="G20" s="722">
        <f t="shared" si="1"/>
        <v>0</v>
      </c>
      <c r="H20" s="723">
        <v>0</v>
      </c>
      <c r="I20" s="629">
        <f t="shared" si="2"/>
        <v>0</v>
      </c>
      <c r="K20" s="397">
        <f t="shared" si="3"/>
        <v>0</v>
      </c>
    </row>
    <row r="21" spans="1:11" x14ac:dyDescent="0.5">
      <c r="A21" s="504">
        <v>17</v>
      </c>
      <c r="B21" s="660" t="s">
        <v>175</v>
      </c>
      <c r="C21" s="143">
        <v>165445.5</v>
      </c>
      <c r="D21" s="721">
        <v>0</v>
      </c>
      <c r="E21" s="721">
        <v>0</v>
      </c>
      <c r="F21" s="721">
        <v>0</v>
      </c>
      <c r="G21" s="722">
        <f t="shared" si="1"/>
        <v>0</v>
      </c>
      <c r="H21" s="723">
        <v>0</v>
      </c>
      <c r="I21" s="629">
        <f t="shared" si="2"/>
        <v>0</v>
      </c>
      <c r="K21" s="397">
        <f t="shared" si="3"/>
        <v>0</v>
      </c>
    </row>
    <row r="22" spans="1:11" x14ac:dyDescent="0.5">
      <c r="A22" s="504">
        <v>18</v>
      </c>
      <c r="B22" s="149" t="s">
        <v>176</v>
      </c>
      <c r="C22" s="143">
        <v>5530</v>
      </c>
      <c r="D22" s="721">
        <v>0</v>
      </c>
      <c r="E22" s="721">
        <v>0</v>
      </c>
      <c r="F22" s="721">
        <v>0</v>
      </c>
      <c r="G22" s="724">
        <f t="shared" si="1"/>
        <v>0</v>
      </c>
      <c r="H22" s="146">
        <v>0</v>
      </c>
      <c r="I22" s="629">
        <f t="shared" si="2"/>
        <v>0</v>
      </c>
      <c r="K22" s="397">
        <f t="shared" si="3"/>
        <v>0</v>
      </c>
    </row>
    <row r="23" spans="1:11" x14ac:dyDescent="0.5">
      <c r="A23" s="504">
        <v>19</v>
      </c>
      <c r="B23" s="660" t="s">
        <v>177</v>
      </c>
      <c r="C23" s="143">
        <v>44560.25</v>
      </c>
      <c r="D23" s="727">
        <v>0</v>
      </c>
      <c r="E23" s="721">
        <v>0</v>
      </c>
      <c r="F23" s="721">
        <v>0</v>
      </c>
      <c r="G23" s="722">
        <f t="shared" si="1"/>
        <v>0</v>
      </c>
      <c r="H23" s="723">
        <v>0</v>
      </c>
      <c r="I23" s="629">
        <f t="shared" si="2"/>
        <v>0</v>
      </c>
      <c r="K23" s="397">
        <f t="shared" si="3"/>
        <v>0</v>
      </c>
    </row>
    <row r="24" spans="1:11" x14ac:dyDescent="0.5">
      <c r="A24" s="504">
        <v>20</v>
      </c>
      <c r="B24" s="660" t="s">
        <v>178</v>
      </c>
      <c r="C24" s="143">
        <v>39030.800000000003</v>
      </c>
      <c r="D24" s="721">
        <v>0</v>
      </c>
      <c r="E24" s="721">
        <v>0</v>
      </c>
      <c r="F24" s="721">
        <v>0</v>
      </c>
      <c r="G24" s="722">
        <f t="shared" si="1"/>
        <v>0</v>
      </c>
      <c r="H24" s="723">
        <v>0</v>
      </c>
      <c r="I24" s="629">
        <f t="shared" si="2"/>
        <v>0</v>
      </c>
      <c r="K24" s="397">
        <f t="shared" si="3"/>
        <v>0</v>
      </c>
    </row>
    <row r="25" spans="1:11" x14ac:dyDescent="0.5">
      <c r="A25" s="504">
        <v>21</v>
      </c>
      <c r="B25" s="660" t="s">
        <v>180</v>
      </c>
      <c r="C25" s="143">
        <v>2162.25</v>
      </c>
      <c r="D25" s="721">
        <v>0</v>
      </c>
      <c r="E25" s="721">
        <v>0</v>
      </c>
      <c r="F25" s="721">
        <v>0</v>
      </c>
      <c r="G25" s="722">
        <f t="shared" si="1"/>
        <v>0</v>
      </c>
      <c r="H25" s="723">
        <v>0</v>
      </c>
      <c r="I25" s="629">
        <f t="shared" si="2"/>
        <v>0</v>
      </c>
      <c r="K25" s="397">
        <f t="shared" si="3"/>
        <v>0</v>
      </c>
    </row>
    <row r="26" spans="1:11" x14ac:dyDescent="0.5">
      <c r="A26" s="504">
        <v>22</v>
      </c>
      <c r="B26" s="660" t="s">
        <v>181</v>
      </c>
      <c r="C26" s="143">
        <v>756377.48</v>
      </c>
      <c r="D26" s="721">
        <v>0</v>
      </c>
      <c r="E26" s="721">
        <v>0</v>
      </c>
      <c r="F26" s="721">
        <v>0</v>
      </c>
      <c r="G26" s="722">
        <f t="shared" si="1"/>
        <v>0</v>
      </c>
      <c r="H26" s="723">
        <v>0</v>
      </c>
      <c r="I26" s="629">
        <f t="shared" si="2"/>
        <v>0</v>
      </c>
      <c r="K26" s="397">
        <f t="shared" si="3"/>
        <v>0</v>
      </c>
    </row>
    <row r="27" spans="1:11" x14ac:dyDescent="0.5">
      <c r="A27" s="504">
        <v>23</v>
      </c>
      <c r="B27" s="660" t="s">
        <v>164</v>
      </c>
      <c r="C27" s="143">
        <v>2906.7</v>
      </c>
      <c r="D27" s="721">
        <v>0</v>
      </c>
      <c r="E27" s="721">
        <v>0</v>
      </c>
      <c r="F27" s="721">
        <v>0</v>
      </c>
      <c r="G27" s="722">
        <f t="shared" si="1"/>
        <v>0</v>
      </c>
      <c r="H27" s="723">
        <v>0</v>
      </c>
      <c r="I27" s="629">
        <f t="shared" si="2"/>
        <v>0</v>
      </c>
      <c r="K27" s="397">
        <f t="shared" si="3"/>
        <v>0</v>
      </c>
    </row>
    <row r="28" spans="1:11" x14ac:dyDescent="0.5">
      <c r="A28" s="504">
        <v>24</v>
      </c>
      <c r="B28" s="149" t="s">
        <v>165</v>
      </c>
      <c r="C28" s="143">
        <v>164027.25</v>
      </c>
      <c r="D28" s="721">
        <v>0</v>
      </c>
      <c r="E28" s="721">
        <v>0</v>
      </c>
      <c r="F28" s="721">
        <v>0</v>
      </c>
      <c r="G28" s="724">
        <f>D28+E28+F28</f>
        <v>0</v>
      </c>
      <c r="H28" s="146">
        <v>0</v>
      </c>
      <c r="I28" s="629">
        <f t="shared" si="2"/>
        <v>0</v>
      </c>
      <c r="K28" s="397">
        <f t="shared" si="3"/>
        <v>0</v>
      </c>
    </row>
    <row r="29" spans="1:11" x14ac:dyDescent="0.5">
      <c r="A29" s="504">
        <v>25</v>
      </c>
      <c r="B29" s="660" t="s">
        <v>166</v>
      </c>
      <c r="C29" s="143">
        <v>32749.05</v>
      </c>
      <c r="D29" s="721">
        <v>0</v>
      </c>
      <c r="E29" s="721">
        <v>0</v>
      </c>
      <c r="F29" s="721">
        <v>0</v>
      </c>
      <c r="G29" s="724">
        <f>D29+E29+F29</f>
        <v>0</v>
      </c>
      <c r="H29" s="146">
        <v>0</v>
      </c>
      <c r="I29" s="629">
        <f t="shared" si="2"/>
        <v>0</v>
      </c>
      <c r="K29" s="397">
        <f t="shared" si="3"/>
        <v>0</v>
      </c>
    </row>
    <row r="30" spans="1:11" x14ac:dyDescent="0.5">
      <c r="A30" s="504">
        <v>26</v>
      </c>
      <c r="B30" s="149" t="s">
        <v>167</v>
      </c>
      <c r="C30" s="143">
        <v>8316.5</v>
      </c>
      <c r="D30" s="721">
        <v>0</v>
      </c>
      <c r="E30" s="721">
        <v>0</v>
      </c>
      <c r="F30" s="721">
        <v>0</v>
      </c>
      <c r="G30" s="724">
        <f>D30+E30+F30</f>
        <v>0</v>
      </c>
      <c r="H30" s="146">
        <v>0</v>
      </c>
      <c r="I30" s="629">
        <f t="shared" si="2"/>
        <v>0</v>
      </c>
      <c r="K30" s="397">
        <f t="shared" si="3"/>
        <v>0</v>
      </c>
    </row>
    <row r="31" spans="1:11" x14ac:dyDescent="0.5">
      <c r="A31" s="504">
        <v>27</v>
      </c>
      <c r="B31" s="660" t="s">
        <v>168</v>
      </c>
      <c r="C31" s="143">
        <v>268584.25</v>
      </c>
      <c r="D31" s="721">
        <v>0</v>
      </c>
      <c r="E31" s="721">
        <v>0</v>
      </c>
      <c r="F31" s="721">
        <v>0</v>
      </c>
      <c r="G31" s="722">
        <f t="shared" si="1"/>
        <v>0</v>
      </c>
      <c r="H31" s="723">
        <v>0</v>
      </c>
      <c r="I31" s="629">
        <f t="shared" si="2"/>
        <v>0</v>
      </c>
      <c r="K31" s="397">
        <f t="shared" si="3"/>
        <v>0</v>
      </c>
    </row>
    <row r="32" spans="1:11" x14ac:dyDescent="0.5">
      <c r="A32" s="504">
        <v>28</v>
      </c>
      <c r="B32" s="660" t="s">
        <v>169</v>
      </c>
      <c r="C32" s="143">
        <v>287235.77</v>
      </c>
      <c r="D32" s="721">
        <v>0</v>
      </c>
      <c r="E32" s="721">
        <v>0</v>
      </c>
      <c r="F32" s="721">
        <v>0</v>
      </c>
      <c r="G32" s="722">
        <f t="shared" si="1"/>
        <v>0</v>
      </c>
      <c r="H32" s="723">
        <v>0</v>
      </c>
      <c r="I32" s="629">
        <f t="shared" si="2"/>
        <v>0</v>
      </c>
      <c r="K32" s="397">
        <f t="shared" si="3"/>
        <v>0</v>
      </c>
    </row>
    <row r="33" spans="1:11" x14ac:dyDescent="0.5">
      <c r="A33" s="504">
        <v>29</v>
      </c>
      <c r="B33" s="149" t="s">
        <v>170</v>
      </c>
      <c r="C33" s="143">
        <v>165.78</v>
      </c>
      <c r="D33" s="721">
        <v>0</v>
      </c>
      <c r="E33" s="721">
        <v>0</v>
      </c>
      <c r="F33" s="721">
        <v>0</v>
      </c>
      <c r="G33" s="724">
        <f t="shared" si="1"/>
        <v>0</v>
      </c>
      <c r="H33" s="146">
        <v>0</v>
      </c>
      <c r="I33" s="629">
        <f t="shared" si="2"/>
        <v>0</v>
      </c>
      <c r="K33" s="397">
        <f t="shared" si="3"/>
        <v>0</v>
      </c>
    </row>
    <row r="34" spans="1:11" x14ac:dyDescent="0.5">
      <c r="A34" s="504">
        <v>30</v>
      </c>
      <c r="B34" s="149" t="s">
        <v>171</v>
      </c>
      <c r="C34" s="143">
        <v>5457</v>
      </c>
      <c r="D34" s="721">
        <v>0</v>
      </c>
      <c r="E34" s="721">
        <v>0</v>
      </c>
      <c r="F34" s="721">
        <v>0</v>
      </c>
      <c r="G34" s="722">
        <f t="shared" si="1"/>
        <v>0</v>
      </c>
      <c r="H34" s="723">
        <v>0</v>
      </c>
      <c r="I34" s="629">
        <f t="shared" si="2"/>
        <v>0</v>
      </c>
      <c r="K34" s="397">
        <f t="shared" si="3"/>
        <v>0</v>
      </c>
    </row>
    <row r="35" spans="1:11" x14ac:dyDescent="0.5">
      <c r="A35" s="504">
        <v>31</v>
      </c>
      <c r="B35" s="660" t="s">
        <v>172</v>
      </c>
      <c r="C35" s="143">
        <v>275593</v>
      </c>
      <c r="D35" s="721">
        <v>0</v>
      </c>
      <c r="E35" s="721">
        <v>0</v>
      </c>
      <c r="F35" s="721">
        <v>0</v>
      </c>
      <c r="G35" s="722">
        <f t="shared" si="1"/>
        <v>0</v>
      </c>
      <c r="H35" s="723">
        <v>0</v>
      </c>
      <c r="I35" s="629">
        <f t="shared" si="2"/>
        <v>0</v>
      </c>
      <c r="K35" s="397">
        <f t="shared" si="3"/>
        <v>0</v>
      </c>
    </row>
    <row r="36" spans="1:11" x14ac:dyDescent="0.5">
      <c r="A36" s="504">
        <v>32</v>
      </c>
      <c r="B36" s="660" t="s">
        <v>134</v>
      </c>
      <c r="C36" s="143">
        <v>1316826.53</v>
      </c>
      <c r="D36" s="721">
        <v>0</v>
      </c>
      <c r="E36" s="721">
        <v>0</v>
      </c>
      <c r="F36" s="721">
        <v>0</v>
      </c>
      <c r="G36" s="722">
        <f t="shared" si="1"/>
        <v>0</v>
      </c>
      <c r="H36" s="723">
        <v>0</v>
      </c>
      <c r="I36" s="629">
        <f t="shared" si="2"/>
        <v>0</v>
      </c>
      <c r="K36" s="397">
        <f t="shared" si="3"/>
        <v>0</v>
      </c>
    </row>
    <row r="37" spans="1:11" x14ac:dyDescent="0.5">
      <c r="A37" s="504">
        <v>33</v>
      </c>
      <c r="B37" s="660" t="s">
        <v>135</v>
      </c>
      <c r="C37" s="143">
        <v>1476637.33</v>
      </c>
      <c r="D37" s="721">
        <v>0</v>
      </c>
      <c r="E37" s="721">
        <v>0</v>
      </c>
      <c r="F37" s="721">
        <v>0</v>
      </c>
      <c r="G37" s="722">
        <f t="shared" si="1"/>
        <v>0</v>
      </c>
      <c r="H37" s="723">
        <v>0</v>
      </c>
      <c r="I37" s="629">
        <f t="shared" si="2"/>
        <v>0</v>
      </c>
      <c r="K37" s="397">
        <f t="shared" si="3"/>
        <v>0</v>
      </c>
    </row>
    <row r="38" spans="1:11" x14ac:dyDescent="0.5">
      <c r="A38" s="504">
        <v>34</v>
      </c>
      <c r="B38" s="660" t="s">
        <v>136</v>
      </c>
      <c r="C38" s="143">
        <v>921796</v>
      </c>
      <c r="D38" s="721">
        <v>0</v>
      </c>
      <c r="E38" s="721">
        <v>0</v>
      </c>
      <c r="F38" s="721">
        <v>0</v>
      </c>
      <c r="G38" s="722">
        <f t="shared" si="1"/>
        <v>0</v>
      </c>
      <c r="H38" s="723">
        <v>0</v>
      </c>
      <c r="I38" s="629">
        <f t="shared" si="2"/>
        <v>0</v>
      </c>
      <c r="K38" s="397">
        <f t="shared" si="3"/>
        <v>0</v>
      </c>
    </row>
    <row r="39" spans="1:11" x14ac:dyDescent="0.5">
      <c r="A39" s="504">
        <v>35</v>
      </c>
      <c r="B39" s="660" t="s">
        <v>137</v>
      </c>
      <c r="C39" s="143">
        <v>1333603.97</v>
      </c>
      <c r="D39" s="721">
        <v>0</v>
      </c>
      <c r="E39" s="721">
        <v>0</v>
      </c>
      <c r="F39" s="721">
        <v>0</v>
      </c>
      <c r="G39" s="722">
        <f t="shared" si="1"/>
        <v>0</v>
      </c>
      <c r="H39" s="723">
        <v>0</v>
      </c>
      <c r="I39" s="629">
        <f t="shared" si="2"/>
        <v>0</v>
      </c>
      <c r="K39" s="397">
        <f t="shared" si="3"/>
        <v>0</v>
      </c>
    </row>
    <row r="40" spans="1:11" x14ac:dyDescent="0.5">
      <c r="A40" s="504">
        <v>36</v>
      </c>
      <c r="B40" s="660" t="s">
        <v>139</v>
      </c>
      <c r="C40" s="143">
        <v>215118.69</v>
      </c>
      <c r="D40" s="721">
        <v>0</v>
      </c>
      <c r="E40" s="721">
        <v>0</v>
      </c>
      <c r="F40" s="721">
        <v>0</v>
      </c>
      <c r="G40" s="722">
        <f t="shared" si="1"/>
        <v>0</v>
      </c>
      <c r="H40" s="723">
        <v>0</v>
      </c>
      <c r="I40" s="629">
        <f t="shared" si="2"/>
        <v>0</v>
      </c>
      <c r="K40" s="397">
        <f t="shared" si="3"/>
        <v>0</v>
      </c>
    </row>
    <row r="41" spans="1:11" x14ac:dyDescent="0.5">
      <c r="A41" s="504">
        <v>37</v>
      </c>
      <c r="B41" s="660" t="s">
        <v>140</v>
      </c>
      <c r="C41" s="143">
        <v>2133212.9</v>
      </c>
      <c r="D41" s="721">
        <v>0</v>
      </c>
      <c r="E41" s="721">
        <v>0</v>
      </c>
      <c r="F41" s="721">
        <v>0</v>
      </c>
      <c r="G41" s="722">
        <f t="shared" si="1"/>
        <v>0</v>
      </c>
      <c r="H41" s="723">
        <v>0</v>
      </c>
      <c r="I41" s="629">
        <f t="shared" si="2"/>
        <v>0</v>
      </c>
      <c r="K41" s="397">
        <f t="shared" si="3"/>
        <v>0</v>
      </c>
    </row>
    <row r="42" spans="1:11" x14ac:dyDescent="0.5">
      <c r="A42" s="504">
        <v>38</v>
      </c>
      <c r="B42" s="660" t="s">
        <v>142</v>
      </c>
      <c r="C42" s="143">
        <v>414469.44</v>
      </c>
      <c r="D42" s="721">
        <v>0</v>
      </c>
      <c r="E42" s="721">
        <v>0</v>
      </c>
      <c r="F42" s="721">
        <v>0</v>
      </c>
      <c r="G42" s="722">
        <f t="shared" si="1"/>
        <v>0</v>
      </c>
      <c r="H42" s="723">
        <v>0</v>
      </c>
      <c r="I42" s="629">
        <f t="shared" si="2"/>
        <v>0</v>
      </c>
      <c r="K42" s="397">
        <f t="shared" si="3"/>
        <v>0</v>
      </c>
    </row>
    <row r="43" spans="1:11" x14ac:dyDescent="0.5">
      <c r="A43" s="504">
        <v>39</v>
      </c>
      <c r="B43" s="660" t="s">
        <v>143</v>
      </c>
      <c r="C43" s="143">
        <v>662972</v>
      </c>
      <c r="D43" s="721">
        <v>0</v>
      </c>
      <c r="E43" s="721">
        <v>0</v>
      </c>
      <c r="F43" s="721">
        <v>0</v>
      </c>
      <c r="G43" s="722">
        <f t="shared" si="1"/>
        <v>0</v>
      </c>
      <c r="H43" s="723">
        <v>0</v>
      </c>
      <c r="I43" s="629">
        <f t="shared" si="2"/>
        <v>0</v>
      </c>
      <c r="K43" s="397">
        <f t="shared" si="3"/>
        <v>0</v>
      </c>
    </row>
    <row r="44" spans="1:11" x14ac:dyDescent="0.5">
      <c r="A44" s="504">
        <v>40</v>
      </c>
      <c r="B44" s="660" t="s">
        <v>144</v>
      </c>
      <c r="C44" s="143">
        <v>3131818.79</v>
      </c>
      <c r="D44" s="721">
        <v>0</v>
      </c>
      <c r="E44" s="721">
        <v>0</v>
      </c>
      <c r="F44" s="721">
        <v>0</v>
      </c>
      <c r="G44" s="722">
        <f t="shared" si="1"/>
        <v>0</v>
      </c>
      <c r="H44" s="723">
        <v>0</v>
      </c>
      <c r="I44" s="629">
        <f t="shared" si="2"/>
        <v>0</v>
      </c>
      <c r="K44" s="397">
        <f t="shared" si="3"/>
        <v>0</v>
      </c>
    </row>
    <row r="45" spans="1:11" x14ac:dyDescent="0.5">
      <c r="A45" s="504">
        <v>41</v>
      </c>
      <c r="B45" s="660" t="s">
        <v>145</v>
      </c>
      <c r="C45" s="143">
        <v>197640.52</v>
      </c>
      <c r="D45" s="721">
        <v>0</v>
      </c>
      <c r="E45" s="721">
        <v>0</v>
      </c>
      <c r="F45" s="721">
        <v>0</v>
      </c>
      <c r="G45" s="722">
        <f t="shared" si="1"/>
        <v>0</v>
      </c>
      <c r="H45" s="723">
        <v>0</v>
      </c>
      <c r="I45" s="629">
        <f t="shared" si="2"/>
        <v>0</v>
      </c>
      <c r="K45" s="397">
        <f t="shared" si="3"/>
        <v>0</v>
      </c>
    </row>
    <row r="46" spans="1:11" x14ac:dyDescent="0.5">
      <c r="A46" s="504">
        <v>42</v>
      </c>
      <c r="B46" s="149" t="s">
        <v>146</v>
      </c>
      <c r="C46" s="143">
        <v>3096872.72</v>
      </c>
      <c r="D46" s="721">
        <v>0</v>
      </c>
      <c r="E46" s="721">
        <v>0</v>
      </c>
      <c r="F46" s="721">
        <v>0</v>
      </c>
      <c r="G46" s="722">
        <f t="shared" si="1"/>
        <v>0</v>
      </c>
      <c r="H46" s="723">
        <v>0</v>
      </c>
      <c r="I46" s="629">
        <f t="shared" si="2"/>
        <v>0</v>
      </c>
      <c r="K46" s="397">
        <f t="shared" si="3"/>
        <v>0</v>
      </c>
    </row>
    <row r="47" spans="1:11" x14ac:dyDescent="0.5">
      <c r="A47" s="504">
        <v>43</v>
      </c>
      <c r="B47" s="149" t="s">
        <v>147</v>
      </c>
      <c r="C47" s="143">
        <v>725484.49</v>
      </c>
      <c r="D47" s="721">
        <v>0</v>
      </c>
      <c r="E47" s="721">
        <v>0</v>
      </c>
      <c r="F47" s="721">
        <v>0</v>
      </c>
      <c r="G47" s="722">
        <f t="shared" si="1"/>
        <v>0</v>
      </c>
      <c r="H47" s="723">
        <v>0</v>
      </c>
      <c r="I47" s="629">
        <f t="shared" si="2"/>
        <v>0</v>
      </c>
      <c r="K47" s="397">
        <f t="shared" si="3"/>
        <v>0</v>
      </c>
    </row>
    <row r="48" spans="1:11" x14ac:dyDescent="0.5">
      <c r="A48" s="504">
        <v>44</v>
      </c>
      <c r="B48" s="660" t="s">
        <v>148</v>
      </c>
      <c r="C48" s="143">
        <v>2909854.69</v>
      </c>
      <c r="D48" s="721">
        <v>0</v>
      </c>
      <c r="E48" s="721">
        <v>0</v>
      </c>
      <c r="F48" s="721">
        <v>0</v>
      </c>
      <c r="G48" s="722">
        <f t="shared" si="1"/>
        <v>0</v>
      </c>
      <c r="H48" s="723">
        <v>0</v>
      </c>
      <c r="I48" s="629">
        <f t="shared" si="2"/>
        <v>0</v>
      </c>
      <c r="K48" s="397">
        <f t="shared" si="3"/>
        <v>0</v>
      </c>
    </row>
    <row r="49" spans="1:11" x14ac:dyDescent="0.5">
      <c r="A49" s="504">
        <v>45</v>
      </c>
      <c r="B49" s="660" t="s">
        <v>149</v>
      </c>
      <c r="C49" s="143">
        <v>472479.02</v>
      </c>
      <c r="D49" s="721">
        <v>0</v>
      </c>
      <c r="E49" s="721">
        <v>0</v>
      </c>
      <c r="F49" s="721">
        <v>0</v>
      </c>
      <c r="G49" s="722">
        <f t="shared" si="1"/>
        <v>0</v>
      </c>
      <c r="H49" s="723">
        <v>0</v>
      </c>
      <c r="I49" s="629">
        <f t="shared" si="2"/>
        <v>0</v>
      </c>
      <c r="K49" s="397">
        <f t="shared" si="3"/>
        <v>0</v>
      </c>
    </row>
    <row r="50" spans="1:11" x14ac:dyDescent="0.5">
      <c r="A50" s="504">
        <v>46</v>
      </c>
      <c r="B50" s="149" t="s">
        <v>150</v>
      </c>
      <c r="C50" s="143">
        <v>315741.99</v>
      </c>
      <c r="D50" s="721">
        <v>0</v>
      </c>
      <c r="E50" s="721">
        <v>0</v>
      </c>
      <c r="F50" s="721">
        <v>0</v>
      </c>
      <c r="G50" s="722">
        <f t="shared" si="1"/>
        <v>0</v>
      </c>
      <c r="H50" s="723">
        <v>0</v>
      </c>
      <c r="I50" s="629">
        <f t="shared" si="2"/>
        <v>0</v>
      </c>
      <c r="K50" s="397">
        <f t="shared" si="3"/>
        <v>0</v>
      </c>
    </row>
    <row r="51" spans="1:11" x14ac:dyDescent="0.5">
      <c r="A51" s="504">
        <v>47</v>
      </c>
      <c r="B51" s="660" t="s">
        <v>151</v>
      </c>
      <c r="C51" s="143">
        <v>747982.92</v>
      </c>
      <c r="D51" s="721">
        <v>0</v>
      </c>
      <c r="E51" s="721">
        <v>0</v>
      </c>
      <c r="F51" s="721">
        <v>0</v>
      </c>
      <c r="G51" s="722">
        <f t="shared" si="1"/>
        <v>0</v>
      </c>
      <c r="H51" s="723">
        <v>0</v>
      </c>
      <c r="I51" s="629">
        <f t="shared" si="2"/>
        <v>0</v>
      </c>
      <c r="K51" s="397">
        <f t="shared" si="3"/>
        <v>0</v>
      </c>
    </row>
    <row r="52" spans="1:11" x14ac:dyDescent="0.5">
      <c r="A52" s="504">
        <v>48</v>
      </c>
      <c r="B52" s="660" t="s">
        <v>152</v>
      </c>
      <c r="C52" s="143">
        <v>1147660.4099999999</v>
      </c>
      <c r="D52" s="721">
        <v>0</v>
      </c>
      <c r="E52" s="721">
        <v>0</v>
      </c>
      <c r="F52" s="721">
        <v>0</v>
      </c>
      <c r="G52" s="722">
        <f t="shared" si="1"/>
        <v>0</v>
      </c>
      <c r="H52" s="723">
        <v>0</v>
      </c>
      <c r="I52" s="629">
        <f t="shared" si="2"/>
        <v>0</v>
      </c>
      <c r="K52" s="397">
        <f t="shared" si="3"/>
        <v>0</v>
      </c>
    </row>
    <row r="53" spans="1:11" x14ac:dyDescent="0.5">
      <c r="A53" s="504">
        <v>49</v>
      </c>
      <c r="B53" s="660" t="s">
        <v>153</v>
      </c>
      <c r="C53" s="143">
        <v>4299703.42</v>
      </c>
      <c r="D53" s="721">
        <v>0</v>
      </c>
      <c r="E53" s="721">
        <v>0</v>
      </c>
      <c r="F53" s="721">
        <v>0</v>
      </c>
      <c r="G53" s="722">
        <f t="shared" si="1"/>
        <v>0</v>
      </c>
      <c r="H53" s="723">
        <v>0</v>
      </c>
      <c r="I53" s="629">
        <f t="shared" si="2"/>
        <v>0</v>
      </c>
      <c r="K53" s="397">
        <f t="shared" si="3"/>
        <v>0</v>
      </c>
    </row>
    <row r="54" spans="1:11" x14ac:dyDescent="0.5">
      <c r="A54" s="504">
        <v>50</v>
      </c>
      <c r="B54" s="660" t="s">
        <v>183</v>
      </c>
      <c r="C54" s="143">
        <v>537.79</v>
      </c>
      <c r="D54" s="721"/>
      <c r="E54" s="721"/>
      <c r="F54" s="721"/>
      <c r="G54" s="722"/>
      <c r="H54" s="723"/>
      <c r="I54" s="629">
        <f t="shared" si="2"/>
        <v>0</v>
      </c>
      <c r="K54" s="397">
        <f t="shared" si="3"/>
        <v>0</v>
      </c>
    </row>
    <row r="55" spans="1:11" x14ac:dyDescent="0.5">
      <c r="A55" s="504">
        <v>51</v>
      </c>
      <c r="B55" s="149" t="s">
        <v>184</v>
      </c>
      <c r="C55" s="143">
        <v>119.68</v>
      </c>
      <c r="D55" s="721">
        <v>0</v>
      </c>
      <c r="E55" s="721">
        <v>0</v>
      </c>
      <c r="F55" s="721">
        <v>0</v>
      </c>
      <c r="G55" s="724">
        <f t="shared" si="1"/>
        <v>0</v>
      </c>
      <c r="H55" s="146">
        <v>0</v>
      </c>
      <c r="I55" s="629">
        <f t="shared" si="2"/>
        <v>0</v>
      </c>
      <c r="K55" s="397">
        <f t="shared" si="3"/>
        <v>0</v>
      </c>
    </row>
    <row r="56" spans="1:11" x14ac:dyDescent="0.5">
      <c r="A56" s="504">
        <v>52</v>
      </c>
      <c r="B56" s="149" t="s">
        <v>185</v>
      </c>
      <c r="C56" s="143">
        <v>7925.25</v>
      </c>
      <c r="D56" s="721">
        <v>0</v>
      </c>
      <c r="E56" s="721">
        <v>0</v>
      </c>
      <c r="F56" s="721">
        <v>0</v>
      </c>
      <c r="G56" s="722">
        <f t="shared" si="1"/>
        <v>0</v>
      </c>
      <c r="H56" s="723">
        <v>0</v>
      </c>
      <c r="I56" s="629">
        <f t="shared" si="2"/>
        <v>0</v>
      </c>
      <c r="K56" s="397">
        <f t="shared" si="3"/>
        <v>0</v>
      </c>
    </row>
    <row r="57" spans="1:11" x14ac:dyDescent="0.5">
      <c r="A57" s="504">
        <v>53</v>
      </c>
      <c r="B57" s="149" t="s">
        <v>187</v>
      </c>
      <c r="C57" s="143">
        <v>2069.25</v>
      </c>
      <c r="D57" s="721">
        <v>0</v>
      </c>
      <c r="E57" s="721">
        <v>0</v>
      </c>
      <c r="F57" s="721">
        <v>0</v>
      </c>
      <c r="G57" s="722">
        <f t="shared" si="1"/>
        <v>0</v>
      </c>
      <c r="H57" s="723">
        <v>0</v>
      </c>
      <c r="I57" s="629">
        <f t="shared" si="2"/>
        <v>0</v>
      </c>
      <c r="K57" s="397">
        <f t="shared" si="3"/>
        <v>0</v>
      </c>
    </row>
    <row r="58" spans="1:11" x14ac:dyDescent="0.5">
      <c r="A58" s="504">
        <v>54</v>
      </c>
      <c r="B58" s="149" t="s">
        <v>188</v>
      </c>
      <c r="C58" s="143">
        <v>2391.5</v>
      </c>
      <c r="D58" s="721">
        <v>0</v>
      </c>
      <c r="E58" s="721">
        <v>0</v>
      </c>
      <c r="F58" s="721">
        <v>0</v>
      </c>
      <c r="G58" s="722">
        <f t="shared" si="1"/>
        <v>0</v>
      </c>
      <c r="H58" s="723">
        <v>0</v>
      </c>
      <c r="I58" s="629">
        <f t="shared" si="2"/>
        <v>0</v>
      </c>
      <c r="K58" s="397">
        <f t="shared" si="3"/>
        <v>0</v>
      </c>
    </row>
    <row r="59" spans="1:11" x14ac:dyDescent="0.5">
      <c r="A59" s="504">
        <v>55</v>
      </c>
      <c r="B59" s="149" t="s">
        <v>189</v>
      </c>
      <c r="C59" s="143">
        <v>561</v>
      </c>
      <c r="D59" s="721">
        <v>0</v>
      </c>
      <c r="E59" s="721">
        <v>0</v>
      </c>
      <c r="F59" s="721">
        <v>0</v>
      </c>
      <c r="G59" s="722">
        <f t="shared" si="1"/>
        <v>0</v>
      </c>
      <c r="H59" s="723">
        <v>0</v>
      </c>
      <c r="I59" s="629">
        <f t="shared" si="2"/>
        <v>0</v>
      </c>
      <c r="K59" s="397">
        <f t="shared" si="3"/>
        <v>0</v>
      </c>
    </row>
    <row r="60" spans="1:11" x14ac:dyDescent="0.5">
      <c r="A60" s="504">
        <v>56</v>
      </c>
      <c r="B60" s="719" t="s">
        <v>190</v>
      </c>
      <c r="C60" s="728">
        <v>39614.71</v>
      </c>
      <c r="D60" s="721">
        <v>0</v>
      </c>
      <c r="E60" s="721">
        <v>0</v>
      </c>
      <c r="F60" s="721">
        <v>0</v>
      </c>
      <c r="G60" s="722">
        <f t="shared" si="1"/>
        <v>0</v>
      </c>
      <c r="H60" s="723">
        <v>0</v>
      </c>
      <c r="I60" s="629">
        <f t="shared" si="2"/>
        <v>0</v>
      </c>
      <c r="K60" s="397">
        <f t="shared" si="3"/>
        <v>0</v>
      </c>
    </row>
    <row r="61" spans="1:11" x14ac:dyDescent="0.5">
      <c r="A61" s="504">
        <v>57</v>
      </c>
      <c r="B61" s="719" t="s">
        <v>192</v>
      </c>
      <c r="C61" s="720">
        <v>2.5</v>
      </c>
      <c r="D61" s="721">
        <v>0</v>
      </c>
      <c r="E61" s="721">
        <v>0</v>
      </c>
      <c r="F61" s="721">
        <v>0</v>
      </c>
      <c r="G61" s="722">
        <f t="shared" si="1"/>
        <v>0</v>
      </c>
      <c r="H61" s="723">
        <v>0</v>
      </c>
      <c r="I61" s="629">
        <f t="shared" si="2"/>
        <v>0</v>
      </c>
      <c r="K61" s="397">
        <f t="shared" si="3"/>
        <v>0</v>
      </c>
    </row>
    <row r="62" spans="1:11" x14ac:dyDescent="0.5">
      <c r="A62" s="504">
        <v>58</v>
      </c>
      <c r="B62" s="719" t="s">
        <v>193</v>
      </c>
      <c r="C62" s="720">
        <v>69.75</v>
      </c>
      <c r="D62" s="721"/>
      <c r="E62" s="721"/>
      <c r="F62" s="721"/>
      <c r="G62" s="722"/>
      <c r="H62" s="723"/>
      <c r="I62" s="629">
        <f t="shared" si="2"/>
        <v>0</v>
      </c>
      <c r="K62" s="397">
        <f t="shared" si="3"/>
        <v>0</v>
      </c>
    </row>
    <row r="63" spans="1:11" x14ac:dyDescent="0.5">
      <c r="A63" s="504">
        <v>59</v>
      </c>
      <c r="B63" s="149" t="s">
        <v>194</v>
      </c>
      <c r="C63" s="729">
        <v>25184.84</v>
      </c>
      <c r="D63" s="721"/>
      <c r="E63" s="721"/>
      <c r="F63" s="721"/>
      <c r="G63" s="722"/>
      <c r="H63" s="723"/>
      <c r="I63" s="629">
        <f t="shared" si="2"/>
        <v>0</v>
      </c>
      <c r="K63" s="397">
        <f t="shared" si="3"/>
        <v>0</v>
      </c>
    </row>
    <row r="64" spans="1:11" x14ac:dyDescent="0.5">
      <c r="A64" s="504">
        <v>60</v>
      </c>
      <c r="B64" s="149" t="s">
        <v>195</v>
      </c>
      <c r="C64" s="143">
        <v>6964</v>
      </c>
      <c r="D64" s="721">
        <v>0</v>
      </c>
      <c r="E64" s="721">
        <v>0</v>
      </c>
      <c r="F64" s="721">
        <v>0</v>
      </c>
      <c r="G64" s="722">
        <f t="shared" ref="G64" si="4">D64+E64+F64</f>
        <v>0</v>
      </c>
      <c r="H64" s="723">
        <v>0</v>
      </c>
      <c r="I64" s="629">
        <f t="shared" si="2"/>
        <v>0</v>
      </c>
      <c r="K64" s="397">
        <f t="shared" si="3"/>
        <v>0</v>
      </c>
    </row>
    <row r="65" spans="1:11" x14ac:dyDescent="0.5">
      <c r="A65" s="504">
        <v>61</v>
      </c>
      <c r="B65" s="149" t="s">
        <v>196</v>
      </c>
      <c r="C65" s="730">
        <v>2246.8000000000002</v>
      </c>
      <c r="D65" s="721"/>
      <c r="E65" s="721"/>
      <c r="F65" s="721"/>
      <c r="G65" s="722"/>
      <c r="H65" s="723"/>
      <c r="I65" s="629">
        <f t="shared" si="2"/>
        <v>0</v>
      </c>
      <c r="K65" s="397">
        <f t="shared" si="3"/>
        <v>0</v>
      </c>
    </row>
    <row r="66" spans="1:11" x14ac:dyDescent="0.5">
      <c r="A66" s="504">
        <v>62</v>
      </c>
      <c r="B66" s="149" t="s">
        <v>116</v>
      </c>
      <c r="C66" s="143">
        <v>366088.63</v>
      </c>
      <c r="D66" s="721">
        <v>0</v>
      </c>
      <c r="E66" s="721">
        <v>0</v>
      </c>
      <c r="F66" s="721">
        <v>0</v>
      </c>
      <c r="G66" s="722">
        <f t="shared" si="1"/>
        <v>0</v>
      </c>
      <c r="H66" s="723">
        <v>0</v>
      </c>
      <c r="I66" s="629">
        <f t="shared" si="2"/>
        <v>0</v>
      </c>
      <c r="K66" s="397">
        <f t="shared" si="3"/>
        <v>0</v>
      </c>
    </row>
    <row r="67" spans="1:11" x14ac:dyDescent="0.5">
      <c r="A67" s="504">
        <v>63</v>
      </c>
      <c r="B67" s="149" t="s">
        <v>118</v>
      </c>
      <c r="C67" s="143">
        <v>217996.55</v>
      </c>
      <c r="D67" s="721">
        <v>0</v>
      </c>
      <c r="E67" s="721">
        <v>0</v>
      </c>
      <c r="F67" s="721">
        <v>0</v>
      </c>
      <c r="G67" s="722">
        <f t="shared" si="1"/>
        <v>0</v>
      </c>
      <c r="H67" s="723">
        <v>0</v>
      </c>
      <c r="I67" s="629">
        <f t="shared" si="2"/>
        <v>0</v>
      </c>
      <c r="K67" s="397">
        <f t="shared" si="3"/>
        <v>0</v>
      </c>
    </row>
    <row r="68" spans="1:11" x14ac:dyDescent="0.5">
      <c r="A68" s="504">
        <v>64</v>
      </c>
      <c r="B68" s="149" t="s">
        <v>117</v>
      </c>
      <c r="C68" s="143">
        <v>117081.68</v>
      </c>
      <c r="D68" s="721">
        <v>0</v>
      </c>
      <c r="E68" s="721">
        <v>0</v>
      </c>
      <c r="F68" s="721">
        <v>0</v>
      </c>
      <c r="G68" s="722">
        <f>D68+E68+F68</f>
        <v>0</v>
      </c>
      <c r="H68" s="723">
        <v>0</v>
      </c>
      <c r="I68" s="629">
        <f t="shared" si="2"/>
        <v>0</v>
      </c>
      <c r="K68" s="397">
        <f t="shared" si="3"/>
        <v>0</v>
      </c>
    </row>
    <row r="69" spans="1:11" x14ac:dyDescent="0.5">
      <c r="A69" s="504">
        <v>65</v>
      </c>
      <c r="B69" s="149" t="s">
        <v>120</v>
      </c>
      <c r="C69" s="143">
        <v>2634130.9900000002</v>
      </c>
      <c r="D69" s="721">
        <v>0</v>
      </c>
      <c r="E69" s="721">
        <v>0</v>
      </c>
      <c r="F69" s="721">
        <v>0</v>
      </c>
      <c r="G69" s="722">
        <f t="shared" ref="G69:G79" si="5">D69+E69+F69</f>
        <v>0</v>
      </c>
      <c r="H69" s="723">
        <v>0</v>
      </c>
      <c r="I69" s="629">
        <f t="shared" si="2"/>
        <v>0</v>
      </c>
      <c r="K69" s="397">
        <f t="shared" si="3"/>
        <v>0</v>
      </c>
    </row>
    <row r="70" spans="1:11" x14ac:dyDescent="0.5">
      <c r="A70" s="504">
        <v>66</v>
      </c>
      <c r="B70" s="149" t="s">
        <v>121</v>
      </c>
      <c r="C70" s="143">
        <v>94673.23</v>
      </c>
      <c r="D70" s="721">
        <v>0</v>
      </c>
      <c r="E70" s="721">
        <v>0</v>
      </c>
      <c r="F70" s="721">
        <v>0</v>
      </c>
      <c r="G70" s="722">
        <f t="shared" si="5"/>
        <v>0</v>
      </c>
      <c r="H70" s="723">
        <v>0</v>
      </c>
      <c r="I70" s="629">
        <f t="shared" ref="I70:I79" si="6">+G70-H70</f>
        <v>0</v>
      </c>
      <c r="K70" s="397">
        <f t="shared" ref="K70:K79" si="7">IF(G70&gt;0,1,0)</f>
        <v>0</v>
      </c>
    </row>
    <row r="71" spans="1:11" x14ac:dyDescent="0.5">
      <c r="A71" s="504">
        <v>67</v>
      </c>
      <c r="B71" s="149" t="s">
        <v>122</v>
      </c>
      <c r="C71" s="143">
        <v>621794</v>
      </c>
      <c r="D71" s="721">
        <v>0</v>
      </c>
      <c r="E71" s="721">
        <v>0</v>
      </c>
      <c r="F71" s="721">
        <v>0</v>
      </c>
      <c r="G71" s="722">
        <f t="shared" si="5"/>
        <v>0</v>
      </c>
      <c r="H71" s="723">
        <v>0</v>
      </c>
      <c r="I71" s="629">
        <f t="shared" si="6"/>
        <v>0</v>
      </c>
      <c r="K71" s="397">
        <f t="shared" si="7"/>
        <v>0</v>
      </c>
    </row>
    <row r="72" spans="1:11" x14ac:dyDescent="0.5">
      <c r="A72" s="504">
        <v>68</v>
      </c>
      <c r="B72" s="149" t="s">
        <v>123</v>
      </c>
      <c r="C72" s="143">
        <v>713228.41</v>
      </c>
      <c r="D72" s="721">
        <v>0</v>
      </c>
      <c r="E72" s="721">
        <v>0</v>
      </c>
      <c r="F72" s="721">
        <v>0</v>
      </c>
      <c r="G72" s="722">
        <f t="shared" si="5"/>
        <v>0</v>
      </c>
      <c r="H72" s="723">
        <v>0</v>
      </c>
      <c r="I72" s="629">
        <f t="shared" si="6"/>
        <v>0</v>
      </c>
      <c r="K72" s="397">
        <f t="shared" si="7"/>
        <v>0</v>
      </c>
    </row>
    <row r="73" spans="1:11" x14ac:dyDescent="0.5">
      <c r="A73" s="504">
        <v>69</v>
      </c>
      <c r="B73" s="149" t="s">
        <v>124</v>
      </c>
      <c r="C73" s="143">
        <v>871218.78</v>
      </c>
      <c r="D73" s="721">
        <v>0</v>
      </c>
      <c r="E73" s="721">
        <v>0</v>
      </c>
      <c r="F73" s="721">
        <v>0</v>
      </c>
      <c r="G73" s="722">
        <f t="shared" si="5"/>
        <v>0</v>
      </c>
      <c r="H73" s="723">
        <v>0</v>
      </c>
      <c r="I73" s="629">
        <f t="shared" si="6"/>
        <v>0</v>
      </c>
      <c r="K73" s="397">
        <f t="shared" si="7"/>
        <v>0</v>
      </c>
    </row>
    <row r="74" spans="1:11" x14ac:dyDescent="0.5">
      <c r="A74" s="504">
        <v>70</v>
      </c>
      <c r="B74" s="149" t="s">
        <v>125</v>
      </c>
      <c r="C74" s="143">
        <v>437412.35</v>
      </c>
      <c r="D74" s="721">
        <v>0</v>
      </c>
      <c r="E74" s="721">
        <v>0</v>
      </c>
      <c r="F74" s="721">
        <v>0</v>
      </c>
      <c r="G74" s="722">
        <f t="shared" si="5"/>
        <v>0</v>
      </c>
      <c r="H74" s="723">
        <v>0</v>
      </c>
      <c r="I74" s="629">
        <f t="shared" si="6"/>
        <v>0</v>
      </c>
      <c r="K74" s="397">
        <f t="shared" si="7"/>
        <v>0</v>
      </c>
    </row>
    <row r="75" spans="1:11" x14ac:dyDescent="0.5">
      <c r="A75" s="504">
        <v>71</v>
      </c>
      <c r="B75" s="149" t="s">
        <v>126</v>
      </c>
      <c r="C75" s="143">
        <v>197811.03</v>
      </c>
      <c r="D75" s="721">
        <v>0</v>
      </c>
      <c r="E75" s="721">
        <v>0</v>
      </c>
      <c r="F75" s="721">
        <v>0</v>
      </c>
      <c r="G75" s="722">
        <f t="shared" si="5"/>
        <v>0</v>
      </c>
      <c r="H75" s="723">
        <v>0</v>
      </c>
      <c r="I75" s="629">
        <f t="shared" si="6"/>
        <v>0</v>
      </c>
      <c r="K75" s="397">
        <f t="shared" si="7"/>
        <v>0</v>
      </c>
    </row>
    <row r="76" spans="1:11" x14ac:dyDescent="0.5">
      <c r="A76" s="504">
        <v>72</v>
      </c>
      <c r="B76" s="149" t="s">
        <v>127</v>
      </c>
      <c r="C76" s="143">
        <v>177462.79</v>
      </c>
      <c r="D76" s="721">
        <v>0</v>
      </c>
      <c r="E76" s="721">
        <v>0</v>
      </c>
      <c r="F76" s="721">
        <v>0</v>
      </c>
      <c r="G76" s="722">
        <f t="shared" si="5"/>
        <v>0</v>
      </c>
      <c r="H76" s="723">
        <v>0</v>
      </c>
      <c r="I76" s="629">
        <f t="shared" si="6"/>
        <v>0</v>
      </c>
      <c r="K76" s="397">
        <f t="shared" si="7"/>
        <v>0</v>
      </c>
    </row>
    <row r="77" spans="1:11" x14ac:dyDescent="0.5">
      <c r="A77" s="504">
        <v>73</v>
      </c>
      <c r="B77" s="149" t="s">
        <v>130</v>
      </c>
      <c r="C77" s="143">
        <v>714059</v>
      </c>
      <c r="D77" s="721">
        <v>0</v>
      </c>
      <c r="E77" s="721">
        <v>0</v>
      </c>
      <c r="F77" s="721">
        <v>0</v>
      </c>
      <c r="G77" s="722">
        <f t="shared" si="5"/>
        <v>0</v>
      </c>
      <c r="H77" s="723">
        <v>0</v>
      </c>
      <c r="I77" s="629">
        <f t="shared" si="6"/>
        <v>0</v>
      </c>
      <c r="K77" s="397">
        <f t="shared" si="7"/>
        <v>0</v>
      </c>
    </row>
    <row r="78" spans="1:11" x14ac:dyDescent="0.5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5"/>
        <v>0</v>
      </c>
      <c r="H78" s="723">
        <v>0</v>
      </c>
      <c r="I78" s="629">
        <f t="shared" si="6"/>
        <v>0</v>
      </c>
      <c r="K78" s="397">
        <f t="shared" si="7"/>
        <v>0</v>
      </c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5"/>
        <v>0</v>
      </c>
      <c r="H79" s="733">
        <v>0</v>
      </c>
      <c r="I79" s="629">
        <f t="shared" si="6"/>
        <v>0</v>
      </c>
      <c r="K79" s="397">
        <f t="shared" si="7"/>
        <v>0</v>
      </c>
    </row>
    <row r="80" spans="1:11" x14ac:dyDescent="0.5">
      <c r="B80" s="397"/>
      <c r="K80" s="394"/>
    </row>
    <row r="81" spans="2:11" x14ac:dyDescent="0.5">
      <c r="B81" s="397"/>
      <c r="K81" s="394"/>
    </row>
    <row r="82" spans="2:11" x14ac:dyDescent="0.5">
      <c r="B82" s="397"/>
      <c r="K82" s="394"/>
    </row>
    <row r="83" spans="2:11" x14ac:dyDescent="0.5">
      <c r="B83" s="397"/>
      <c r="K83" s="394"/>
    </row>
    <row r="84" spans="2:11" x14ac:dyDescent="0.5">
      <c r="B84" s="397"/>
      <c r="K84" s="394"/>
    </row>
    <row r="85" spans="2:11" x14ac:dyDescent="0.5">
      <c r="B85" s="397"/>
      <c r="K85" s="394"/>
    </row>
    <row r="86" spans="2:11" x14ac:dyDescent="0.5">
      <c r="B86" s="397"/>
      <c r="K86" s="394"/>
    </row>
    <row r="87" spans="2:11" x14ac:dyDescent="0.5">
      <c r="B87" s="397"/>
      <c r="K87" s="394"/>
    </row>
    <row r="88" spans="2:11" x14ac:dyDescent="0.5">
      <c r="B88" s="397"/>
      <c r="K88" s="394"/>
    </row>
    <row r="89" spans="2:11" x14ac:dyDescent="0.5">
      <c r="B89" s="397"/>
      <c r="K89" s="394"/>
    </row>
    <row r="90" spans="2:11" x14ac:dyDescent="0.5">
      <c r="B90" s="397"/>
      <c r="K90" s="394"/>
    </row>
    <row r="91" spans="2:11" x14ac:dyDescent="0.5">
      <c r="B91" s="397"/>
      <c r="K91" s="394"/>
    </row>
    <row r="92" spans="2:11" x14ac:dyDescent="0.5">
      <c r="B92" s="397"/>
      <c r="K92" s="394"/>
    </row>
    <row r="93" spans="2:11" x14ac:dyDescent="0.5">
      <c r="B93" s="397"/>
      <c r="K93" s="394"/>
    </row>
    <row r="94" spans="2:11" x14ac:dyDescent="0.5">
      <c r="B94" s="397"/>
      <c r="K94" s="394"/>
    </row>
    <row r="95" spans="2:11" x14ac:dyDescent="0.5">
      <c r="B95" s="397"/>
      <c r="K95" s="394"/>
    </row>
    <row r="96" spans="2:11" x14ac:dyDescent="0.5">
      <c r="B96" s="397"/>
      <c r="K96" s="394"/>
    </row>
    <row r="97" spans="2:11" x14ac:dyDescent="0.5">
      <c r="B97" s="397"/>
      <c r="K97" s="394"/>
    </row>
    <row r="98" spans="2:11" x14ac:dyDescent="0.5">
      <c r="B98" s="397"/>
      <c r="K98" s="394"/>
    </row>
    <row r="99" spans="2:11" x14ac:dyDescent="0.5">
      <c r="B99" s="397"/>
      <c r="K99" s="394"/>
    </row>
    <row r="100" spans="2:11" x14ac:dyDescent="0.5">
      <c r="B100" s="397"/>
      <c r="K100" s="394"/>
    </row>
    <row r="101" spans="2:11" x14ac:dyDescent="0.5">
      <c r="B101" s="397"/>
      <c r="K101" s="394"/>
    </row>
    <row r="102" spans="2:11" x14ac:dyDescent="0.5">
      <c r="B102" s="397"/>
      <c r="K102" s="394"/>
    </row>
    <row r="103" spans="2:11" x14ac:dyDescent="0.5">
      <c r="B103" s="397"/>
      <c r="K103" s="394"/>
    </row>
    <row r="104" spans="2:11" x14ac:dyDescent="0.5">
      <c r="B104" s="397"/>
      <c r="K104" s="394"/>
    </row>
    <row r="105" spans="2:11" x14ac:dyDescent="0.5">
      <c r="B105" s="397"/>
      <c r="K105" s="394"/>
    </row>
    <row r="106" spans="2:11" x14ac:dyDescent="0.5">
      <c r="B106" s="397"/>
      <c r="K106" s="394"/>
    </row>
    <row r="107" spans="2:11" x14ac:dyDescent="0.5">
      <c r="B107" s="397"/>
      <c r="K107" s="394"/>
    </row>
    <row r="108" spans="2:11" x14ac:dyDescent="0.5">
      <c r="B108" s="397"/>
      <c r="K108" s="394"/>
    </row>
    <row r="109" spans="2:11" x14ac:dyDescent="0.5">
      <c r="B109" s="397"/>
      <c r="K109" s="394"/>
    </row>
    <row r="110" spans="2:11" x14ac:dyDescent="0.5">
      <c r="B110" s="397"/>
      <c r="K110" s="394"/>
    </row>
    <row r="111" spans="2:11" x14ac:dyDescent="0.5">
      <c r="B111" s="397"/>
      <c r="K111" s="394"/>
    </row>
    <row r="112" spans="2:11" x14ac:dyDescent="0.5">
      <c r="B112" s="397"/>
      <c r="K112" s="394"/>
    </row>
    <row r="113" spans="2:11" x14ac:dyDescent="0.5">
      <c r="B113" s="397"/>
      <c r="K113" s="394"/>
    </row>
    <row r="114" spans="2:11" x14ac:dyDescent="0.5">
      <c r="B114" s="397"/>
      <c r="K114" s="394"/>
    </row>
    <row r="115" spans="2:11" x14ac:dyDescent="0.5">
      <c r="B115" s="397"/>
      <c r="K115" s="394"/>
    </row>
    <row r="116" spans="2:11" x14ac:dyDescent="0.5">
      <c r="B116" s="397"/>
      <c r="K116" s="394"/>
    </row>
    <row r="117" spans="2:11" x14ac:dyDescent="0.5">
      <c r="B117" s="397"/>
      <c r="K117" s="394"/>
    </row>
    <row r="118" spans="2:11" x14ac:dyDescent="0.5">
      <c r="B118" s="397"/>
      <c r="K118" s="394"/>
    </row>
    <row r="119" spans="2:11" x14ac:dyDescent="0.5">
      <c r="B119" s="397"/>
      <c r="K119" s="394"/>
    </row>
    <row r="120" spans="2:11" x14ac:dyDescent="0.5">
      <c r="B120" s="397"/>
      <c r="K120" s="394"/>
    </row>
    <row r="121" spans="2:11" x14ac:dyDescent="0.5">
      <c r="B121" s="397"/>
      <c r="K121" s="394"/>
    </row>
    <row r="122" spans="2:11" x14ac:dyDescent="0.5">
      <c r="B122" s="397"/>
      <c r="K122" s="394"/>
    </row>
    <row r="123" spans="2:11" x14ac:dyDescent="0.5">
      <c r="B123" s="397"/>
      <c r="K123" s="394"/>
    </row>
    <row r="124" spans="2:11" x14ac:dyDescent="0.5">
      <c r="B124" s="397"/>
      <c r="K124" s="394"/>
    </row>
    <row r="125" spans="2:11" x14ac:dyDescent="0.5">
      <c r="B125" s="397"/>
      <c r="K125" s="394"/>
    </row>
    <row r="126" spans="2:11" x14ac:dyDescent="0.5">
      <c r="B126" s="397"/>
      <c r="K126" s="394"/>
    </row>
    <row r="127" spans="2:11" x14ac:dyDescent="0.5">
      <c r="B127" s="397"/>
      <c r="K127" s="394"/>
    </row>
    <row r="128" spans="2:11" x14ac:dyDescent="0.5">
      <c r="B128" s="397"/>
      <c r="K128" s="394"/>
    </row>
    <row r="129" spans="2:11" x14ac:dyDescent="0.5">
      <c r="B129" s="397"/>
      <c r="K129" s="394"/>
    </row>
    <row r="130" spans="2:11" x14ac:dyDescent="0.5">
      <c r="B130" s="397"/>
      <c r="K130" s="394"/>
    </row>
    <row r="131" spans="2:11" x14ac:dyDescent="0.5">
      <c r="B131" s="397"/>
      <c r="K131" s="394"/>
    </row>
    <row r="132" spans="2:11" x14ac:dyDescent="0.5">
      <c r="B132" s="397"/>
      <c r="K132" s="394"/>
    </row>
    <row r="133" spans="2:11" x14ac:dyDescent="0.5">
      <c r="B133" s="397"/>
      <c r="K133" s="394"/>
    </row>
    <row r="134" spans="2:11" x14ac:dyDescent="0.5">
      <c r="B134" s="397"/>
      <c r="K134" s="394"/>
    </row>
    <row r="135" spans="2:11" x14ac:dyDescent="0.5">
      <c r="B135" s="397"/>
      <c r="K135" s="394"/>
    </row>
    <row r="136" spans="2:11" x14ac:dyDescent="0.5">
      <c r="B136" s="397"/>
      <c r="K136" s="394"/>
    </row>
    <row r="137" spans="2:11" x14ac:dyDescent="0.5">
      <c r="B137" s="397"/>
      <c r="K137" s="394"/>
    </row>
    <row r="138" spans="2:11" x14ac:dyDescent="0.5">
      <c r="B138" s="397"/>
      <c r="K138" s="394"/>
    </row>
    <row r="139" spans="2:11" x14ac:dyDescent="0.5">
      <c r="B139" s="397"/>
      <c r="K139" s="394"/>
    </row>
    <row r="140" spans="2:11" x14ac:dyDescent="0.5">
      <c r="B140" s="397"/>
      <c r="K140" s="394"/>
    </row>
    <row r="141" spans="2:11" x14ac:dyDescent="0.5">
      <c r="B141" s="397"/>
      <c r="K141" s="394"/>
    </row>
    <row r="142" spans="2:11" x14ac:dyDescent="0.5">
      <c r="B142" s="397"/>
      <c r="K142" s="394"/>
    </row>
    <row r="143" spans="2:11" x14ac:dyDescent="0.5">
      <c r="B143" s="397"/>
      <c r="K143" s="394"/>
    </row>
    <row r="144" spans="2:11" x14ac:dyDescent="0.5">
      <c r="B144" s="397"/>
      <c r="K144" s="394"/>
    </row>
    <row r="145" spans="2:11" x14ac:dyDescent="0.5">
      <c r="B145" s="397"/>
      <c r="K145" s="394"/>
    </row>
    <row r="146" spans="2:11" x14ac:dyDescent="0.5">
      <c r="B146" s="397"/>
      <c r="K146" s="394"/>
    </row>
    <row r="147" spans="2:11" x14ac:dyDescent="0.5">
      <c r="B147" s="397"/>
      <c r="K147" s="394"/>
    </row>
    <row r="148" spans="2:11" x14ac:dyDescent="0.5">
      <c r="B148" s="397"/>
      <c r="K148" s="394"/>
    </row>
    <row r="149" spans="2:11" x14ac:dyDescent="0.5">
      <c r="B149" s="397"/>
      <c r="K149" s="394"/>
    </row>
    <row r="150" spans="2:11" x14ac:dyDescent="0.5">
      <c r="B150" s="397"/>
      <c r="K150" s="394"/>
    </row>
    <row r="151" spans="2:11" x14ac:dyDescent="0.5">
      <c r="B151" s="397"/>
      <c r="K151" s="394"/>
    </row>
    <row r="152" spans="2:11" x14ac:dyDescent="0.5">
      <c r="B152" s="397"/>
      <c r="K152" s="394"/>
    </row>
    <row r="153" spans="2:11" x14ac:dyDescent="0.5">
      <c r="B153" s="397"/>
      <c r="K153" s="394"/>
    </row>
    <row r="154" spans="2:11" x14ac:dyDescent="0.5">
      <c r="B154" s="397"/>
      <c r="K154" s="394"/>
    </row>
    <row r="155" spans="2:11" x14ac:dyDescent="0.5">
      <c r="B155" s="397"/>
      <c r="K155" s="394"/>
    </row>
    <row r="156" spans="2:11" x14ac:dyDescent="0.5">
      <c r="B156" s="397"/>
      <c r="K156" s="394"/>
    </row>
    <row r="157" spans="2:11" x14ac:dyDescent="0.5">
      <c r="B157" s="397"/>
      <c r="K157" s="394"/>
    </row>
    <row r="158" spans="2:11" x14ac:dyDescent="0.5">
      <c r="B158" s="397"/>
      <c r="K158" s="394"/>
    </row>
    <row r="159" spans="2:11" x14ac:dyDescent="0.5">
      <c r="B159" s="397"/>
      <c r="K159" s="394"/>
    </row>
    <row r="160" spans="2:11" x14ac:dyDescent="0.5">
      <c r="B160" s="397"/>
      <c r="K160" s="394"/>
    </row>
    <row r="161" spans="2:11" x14ac:dyDescent="0.5">
      <c r="B161" s="397"/>
      <c r="K161" s="394"/>
    </row>
    <row r="162" spans="2:11" x14ac:dyDescent="0.5">
      <c r="B162" s="397"/>
      <c r="K162" s="394"/>
    </row>
    <row r="163" spans="2:11" x14ac:dyDescent="0.5">
      <c r="B163" s="397"/>
      <c r="K163" s="394"/>
    </row>
    <row r="164" spans="2:11" x14ac:dyDescent="0.5">
      <c r="B164" s="397"/>
      <c r="K164" s="394"/>
    </row>
    <row r="165" spans="2:11" x14ac:dyDescent="0.5">
      <c r="B165" s="397"/>
      <c r="K165" s="394"/>
    </row>
    <row r="166" spans="2:11" x14ac:dyDescent="0.5">
      <c r="B166" s="397"/>
      <c r="K166" s="394"/>
    </row>
    <row r="167" spans="2:11" x14ac:dyDescent="0.5">
      <c r="B167" s="397"/>
      <c r="K167" s="394"/>
    </row>
    <row r="168" spans="2:11" x14ac:dyDescent="0.5">
      <c r="B168" s="397"/>
      <c r="K168" s="394"/>
    </row>
    <row r="169" spans="2:11" x14ac:dyDescent="0.5">
      <c r="B169" s="397"/>
      <c r="K169" s="394"/>
    </row>
    <row r="170" spans="2:11" x14ac:dyDescent="0.5">
      <c r="B170" s="397"/>
      <c r="K170" s="394"/>
    </row>
    <row r="171" spans="2:11" x14ac:dyDescent="0.5">
      <c r="B171" s="397"/>
      <c r="K171" s="394"/>
    </row>
    <row r="172" spans="2:11" x14ac:dyDescent="0.5">
      <c r="B172" s="397"/>
      <c r="K172" s="394"/>
    </row>
    <row r="173" spans="2:11" x14ac:dyDescent="0.5">
      <c r="B173" s="397"/>
      <c r="K173" s="394"/>
    </row>
    <row r="174" spans="2:11" x14ac:dyDescent="0.5">
      <c r="B174" s="397"/>
      <c r="K174" s="394"/>
    </row>
    <row r="175" spans="2:11" x14ac:dyDescent="0.5">
      <c r="B175" s="397"/>
      <c r="K175" s="394"/>
    </row>
    <row r="176" spans="2:11" x14ac:dyDescent="0.5">
      <c r="B176" s="397"/>
      <c r="K176" s="394"/>
    </row>
    <row r="177" spans="2:11" x14ac:dyDescent="0.5">
      <c r="B177" s="397"/>
      <c r="K177" s="394"/>
    </row>
    <row r="178" spans="2:11" x14ac:dyDescent="0.5">
      <c r="B178" s="397"/>
      <c r="K178" s="394"/>
    </row>
    <row r="179" spans="2:11" x14ac:dyDescent="0.5">
      <c r="B179" s="397"/>
      <c r="K179" s="394"/>
    </row>
    <row r="180" spans="2:11" x14ac:dyDescent="0.5">
      <c r="B180" s="397"/>
      <c r="K180" s="394"/>
    </row>
    <row r="181" spans="2:11" x14ac:dyDescent="0.5">
      <c r="B181" s="397"/>
      <c r="K181" s="394"/>
    </row>
    <row r="182" spans="2:11" x14ac:dyDescent="0.5">
      <c r="B182" s="397"/>
      <c r="K182" s="394"/>
    </row>
    <row r="183" spans="2:11" x14ac:dyDescent="0.5">
      <c r="B183" s="397"/>
      <c r="K183" s="394"/>
    </row>
    <row r="184" spans="2:11" x14ac:dyDescent="0.5">
      <c r="B184" s="397"/>
      <c r="K184" s="394"/>
    </row>
    <row r="185" spans="2:11" x14ac:dyDescent="0.5">
      <c r="B185" s="397"/>
      <c r="K185" s="394"/>
    </row>
    <row r="186" spans="2:11" x14ac:dyDescent="0.5">
      <c r="B186" s="397"/>
      <c r="K186" s="394"/>
    </row>
    <row r="187" spans="2:11" x14ac:dyDescent="0.5">
      <c r="B187" s="397"/>
      <c r="K187" s="394"/>
    </row>
    <row r="188" spans="2:11" x14ac:dyDescent="0.5">
      <c r="B188" s="397"/>
      <c r="K188" s="394"/>
    </row>
    <row r="189" spans="2:11" x14ac:dyDescent="0.5">
      <c r="B189" s="397"/>
      <c r="K189" s="394"/>
    </row>
    <row r="190" spans="2:11" x14ac:dyDescent="0.5">
      <c r="B190" s="397"/>
      <c r="K190" s="394"/>
    </row>
    <row r="191" spans="2:11" x14ac:dyDescent="0.5">
      <c r="B191" s="397"/>
      <c r="K191" s="394"/>
    </row>
    <row r="192" spans="2:11" x14ac:dyDescent="0.5">
      <c r="B192" s="397"/>
      <c r="K192" s="394"/>
    </row>
    <row r="193" spans="2:11" x14ac:dyDescent="0.5">
      <c r="B193" s="397"/>
      <c r="K193" s="394"/>
    </row>
    <row r="194" spans="2:11" x14ac:dyDescent="0.5">
      <c r="B194" s="397"/>
      <c r="K194" s="394"/>
    </row>
    <row r="195" spans="2:11" x14ac:dyDescent="0.5">
      <c r="B195" s="397"/>
      <c r="K195" s="394"/>
    </row>
    <row r="196" spans="2:11" x14ac:dyDescent="0.5">
      <c r="B196" s="397"/>
      <c r="K196" s="394"/>
    </row>
    <row r="197" spans="2:11" x14ac:dyDescent="0.5">
      <c r="B197" s="397"/>
      <c r="K197" s="394"/>
    </row>
    <row r="198" spans="2:11" x14ac:dyDescent="0.5">
      <c r="B198" s="397"/>
      <c r="K198" s="394"/>
    </row>
    <row r="199" spans="2:11" x14ac:dyDescent="0.5">
      <c r="B199" s="397"/>
      <c r="K199" s="394"/>
    </row>
    <row r="200" spans="2:11" x14ac:dyDescent="0.5">
      <c r="B200" s="397"/>
      <c r="K200" s="394"/>
    </row>
    <row r="201" spans="2:11" x14ac:dyDescent="0.5">
      <c r="B201" s="397"/>
      <c r="K201" s="394"/>
    </row>
    <row r="202" spans="2:11" x14ac:dyDescent="0.5">
      <c r="B202" s="397"/>
      <c r="K202" s="394"/>
    </row>
    <row r="203" spans="2:11" x14ac:dyDescent="0.5">
      <c r="B203" s="397"/>
      <c r="K203" s="394"/>
    </row>
    <row r="204" spans="2:11" x14ac:dyDescent="0.5">
      <c r="B204" s="397"/>
      <c r="K204" s="394"/>
    </row>
    <row r="205" spans="2:11" x14ac:dyDescent="0.5">
      <c r="B205" s="397"/>
      <c r="K205" s="394"/>
    </row>
    <row r="206" spans="2:11" x14ac:dyDescent="0.5">
      <c r="B206" s="397"/>
      <c r="K206" s="394"/>
    </row>
    <row r="207" spans="2:11" x14ac:dyDescent="0.5">
      <c r="B207" s="397"/>
      <c r="K207" s="394"/>
    </row>
    <row r="208" spans="2:11" x14ac:dyDescent="0.5">
      <c r="B208" s="397"/>
      <c r="K208" s="394"/>
    </row>
    <row r="209" spans="2:11" x14ac:dyDescent="0.5">
      <c r="B209" s="397"/>
      <c r="K209" s="394"/>
    </row>
    <row r="210" spans="2:11" x14ac:dyDescent="0.5">
      <c r="B210" s="397"/>
      <c r="K210" s="394"/>
    </row>
    <row r="211" spans="2:11" x14ac:dyDescent="0.5">
      <c r="B211" s="397"/>
      <c r="K211" s="394"/>
    </row>
    <row r="212" spans="2:11" x14ac:dyDescent="0.5">
      <c r="B212" s="397"/>
      <c r="K212" s="394"/>
    </row>
    <row r="213" spans="2:11" x14ac:dyDescent="0.5">
      <c r="B213" s="397"/>
      <c r="K213" s="394"/>
    </row>
    <row r="214" spans="2:11" x14ac:dyDescent="0.5">
      <c r="B214" s="397"/>
      <c r="K214" s="39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RowHeight="21.75" x14ac:dyDescent="0.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394"/>
  </cols>
  <sheetData>
    <row r="1" spans="1:11" x14ac:dyDescent="0.5">
      <c r="A1" s="1224" t="s">
        <v>526</v>
      </c>
      <c r="B1" s="1224"/>
      <c r="C1" s="1224"/>
      <c r="D1" s="1224"/>
      <c r="E1" s="1224"/>
      <c r="F1" s="1224"/>
      <c r="G1" s="1224"/>
      <c r="H1" s="1224"/>
      <c r="I1" s="1224"/>
      <c r="K1" s="395" t="s">
        <v>318</v>
      </c>
    </row>
    <row r="2" spans="1:11" x14ac:dyDescent="0.5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  <c r="K2" s="395"/>
    </row>
    <row r="3" spans="1:11" x14ac:dyDescent="0.5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  <c r="K3" s="395"/>
    </row>
    <row r="4" spans="1:11" x14ac:dyDescent="0.5">
      <c r="A4" s="1227" t="s">
        <v>40</v>
      </c>
      <c r="B4" s="1228"/>
      <c r="C4" s="138">
        <f>SUM(C5:C80)</f>
        <v>43207840.239999987</v>
      </c>
      <c r="D4" s="138">
        <f t="shared" ref="D4:H4" si="0">SUM(D5:D80)</f>
        <v>0</v>
      </c>
      <c r="E4" s="138">
        <f t="shared" si="0"/>
        <v>387</v>
      </c>
      <c r="F4" s="138">
        <f t="shared" si="0"/>
        <v>58</v>
      </c>
      <c r="G4" s="138">
        <f t="shared" si="0"/>
        <v>445</v>
      </c>
      <c r="H4" s="138">
        <f t="shared" si="0"/>
        <v>83</v>
      </c>
      <c r="I4" s="138">
        <f>SUM(I5:I80)</f>
        <v>362</v>
      </c>
      <c r="K4" s="395">
        <f>SUM(K5:K80)</f>
        <v>4</v>
      </c>
    </row>
    <row r="5" spans="1:11" x14ac:dyDescent="0.5">
      <c r="A5" s="504">
        <v>1</v>
      </c>
      <c r="B5" s="661" t="s">
        <v>135</v>
      </c>
      <c r="C5" s="715">
        <v>1476637.33</v>
      </c>
      <c r="D5" s="716">
        <v>0</v>
      </c>
      <c r="E5" s="716">
        <v>370</v>
      </c>
      <c r="F5" s="716">
        <v>0</v>
      </c>
      <c r="G5" s="717">
        <f>D5+E5+F5</f>
        <v>370</v>
      </c>
      <c r="H5" s="718">
        <v>0</v>
      </c>
      <c r="I5" s="505">
        <f>+G5-H5</f>
        <v>370</v>
      </c>
      <c r="K5" s="394">
        <f>IF(G5&gt;0,1,0)</f>
        <v>1</v>
      </c>
    </row>
    <row r="6" spans="1:11" x14ac:dyDescent="0.5">
      <c r="A6" s="504">
        <v>2</v>
      </c>
      <c r="B6" s="660" t="s">
        <v>153</v>
      </c>
      <c r="C6" s="143">
        <v>4299703.42</v>
      </c>
      <c r="D6" s="721">
        <v>0</v>
      </c>
      <c r="E6" s="721">
        <v>0</v>
      </c>
      <c r="F6" s="721">
        <v>58</v>
      </c>
      <c r="G6" s="722">
        <f>D6+E6+F6</f>
        <v>58</v>
      </c>
      <c r="H6" s="723">
        <v>0</v>
      </c>
      <c r="I6" s="505">
        <f t="shared" ref="I6:I69" si="1">+G6-H6</f>
        <v>58</v>
      </c>
      <c r="K6" s="394">
        <f t="shared" ref="K6:K69" si="2">IF(G6&gt;0,1,0)</f>
        <v>1</v>
      </c>
    </row>
    <row r="7" spans="1:11" x14ac:dyDescent="0.5">
      <c r="A7" s="504">
        <v>3</v>
      </c>
      <c r="B7" s="660" t="s">
        <v>141</v>
      </c>
      <c r="C7" s="143">
        <v>1947188.43</v>
      </c>
      <c r="D7" s="721">
        <v>0</v>
      </c>
      <c r="E7" s="721">
        <v>12</v>
      </c>
      <c r="F7" s="721">
        <v>0</v>
      </c>
      <c r="G7" s="722">
        <f>D7+E7+F7</f>
        <v>12</v>
      </c>
      <c r="H7" s="723">
        <v>28</v>
      </c>
      <c r="I7" s="505">
        <f t="shared" si="1"/>
        <v>-16</v>
      </c>
      <c r="K7" s="394">
        <f t="shared" si="2"/>
        <v>1</v>
      </c>
    </row>
    <row r="8" spans="1:11" x14ac:dyDescent="0.5">
      <c r="A8" s="504">
        <v>4</v>
      </c>
      <c r="B8" s="660" t="s">
        <v>134</v>
      </c>
      <c r="C8" s="143">
        <v>1316826.53</v>
      </c>
      <c r="D8" s="721">
        <v>0</v>
      </c>
      <c r="E8" s="721">
        <v>5</v>
      </c>
      <c r="F8" s="721">
        <v>0</v>
      </c>
      <c r="G8" s="722">
        <f>D8+E8+F8</f>
        <v>5</v>
      </c>
      <c r="H8" s="723">
        <v>5</v>
      </c>
      <c r="I8" s="505">
        <f t="shared" si="1"/>
        <v>0</v>
      </c>
      <c r="K8" s="394">
        <f t="shared" si="2"/>
        <v>1</v>
      </c>
    </row>
    <row r="9" spans="1:11" x14ac:dyDescent="0.5">
      <c r="A9" s="504">
        <v>5</v>
      </c>
      <c r="B9" s="660" t="s">
        <v>137</v>
      </c>
      <c r="C9" s="143">
        <v>1333603.97</v>
      </c>
      <c r="D9" s="721">
        <v>0</v>
      </c>
      <c r="E9" s="721">
        <v>0</v>
      </c>
      <c r="F9" s="721">
        <v>0</v>
      </c>
      <c r="G9" s="722">
        <f>D9+E9+F9</f>
        <v>0</v>
      </c>
      <c r="H9" s="723">
        <v>50</v>
      </c>
      <c r="I9" s="505">
        <f t="shared" si="1"/>
        <v>-50</v>
      </c>
      <c r="K9" s="394">
        <f t="shared" si="2"/>
        <v>0</v>
      </c>
    </row>
    <row r="10" spans="1:11" x14ac:dyDescent="0.5">
      <c r="A10" s="504">
        <v>6</v>
      </c>
      <c r="B10" s="660" t="s">
        <v>155</v>
      </c>
      <c r="C10" s="725">
        <v>39214</v>
      </c>
      <c r="D10" s="721">
        <v>0</v>
      </c>
      <c r="E10" s="725">
        <v>0</v>
      </c>
      <c r="F10" s="721">
        <v>0</v>
      </c>
      <c r="G10" s="722">
        <f t="shared" ref="G10:G73" si="3">D10+E10+F10</f>
        <v>0</v>
      </c>
      <c r="H10" s="723">
        <v>0</v>
      </c>
      <c r="I10" s="505">
        <f t="shared" si="1"/>
        <v>0</v>
      </c>
      <c r="K10" s="394">
        <f t="shared" si="2"/>
        <v>0</v>
      </c>
    </row>
    <row r="11" spans="1:11" x14ac:dyDescent="0.5">
      <c r="A11" s="504">
        <v>7</v>
      </c>
      <c r="B11" s="726" t="s">
        <v>156</v>
      </c>
      <c r="C11" s="725">
        <v>656487.25</v>
      </c>
      <c r="D11" s="721">
        <v>0</v>
      </c>
      <c r="E11" s="725">
        <v>0</v>
      </c>
      <c r="F11" s="725">
        <v>0</v>
      </c>
      <c r="G11" s="722">
        <f t="shared" si="3"/>
        <v>0</v>
      </c>
      <c r="H11" s="146">
        <v>0</v>
      </c>
      <c r="I11" s="505">
        <f t="shared" si="1"/>
        <v>0</v>
      </c>
      <c r="K11" s="394">
        <f t="shared" si="2"/>
        <v>0</v>
      </c>
    </row>
    <row r="12" spans="1:11" x14ac:dyDescent="0.5">
      <c r="A12" s="504">
        <v>8</v>
      </c>
      <c r="B12" s="149" t="s">
        <v>157</v>
      </c>
      <c r="C12" s="143">
        <v>67264.89</v>
      </c>
      <c r="D12" s="721">
        <v>0</v>
      </c>
      <c r="E12" s="725">
        <v>0</v>
      </c>
      <c r="F12" s="721">
        <v>0</v>
      </c>
      <c r="G12" s="724">
        <f t="shared" si="3"/>
        <v>0</v>
      </c>
      <c r="H12" s="146">
        <v>0</v>
      </c>
      <c r="I12" s="505">
        <f t="shared" si="1"/>
        <v>0</v>
      </c>
      <c r="K12" s="394">
        <f t="shared" si="2"/>
        <v>0</v>
      </c>
    </row>
    <row r="13" spans="1:11" x14ac:dyDescent="0.5">
      <c r="A13" s="504">
        <v>9</v>
      </c>
      <c r="B13" s="660" t="s">
        <v>217</v>
      </c>
      <c r="C13" s="143">
        <v>174028</v>
      </c>
      <c r="D13" s="721">
        <v>0</v>
      </c>
      <c r="E13" s="725">
        <v>0</v>
      </c>
      <c r="F13" s="721">
        <v>0</v>
      </c>
      <c r="G13" s="722">
        <f t="shared" si="3"/>
        <v>0</v>
      </c>
      <c r="H13" s="723">
        <v>0</v>
      </c>
      <c r="I13" s="505">
        <f t="shared" si="1"/>
        <v>0</v>
      </c>
      <c r="K13" s="394">
        <f t="shared" si="2"/>
        <v>0</v>
      </c>
    </row>
    <row r="14" spans="1:11" x14ac:dyDescent="0.5">
      <c r="A14" s="504">
        <v>10</v>
      </c>
      <c r="B14" s="660" t="s">
        <v>158</v>
      </c>
      <c r="C14" s="143">
        <v>512243.20000000001</v>
      </c>
      <c r="D14" s="721">
        <v>0</v>
      </c>
      <c r="E14" s="725">
        <v>0</v>
      </c>
      <c r="F14" s="721">
        <v>0</v>
      </c>
      <c r="G14" s="722">
        <f t="shared" si="3"/>
        <v>0</v>
      </c>
      <c r="H14" s="723">
        <v>0</v>
      </c>
      <c r="I14" s="505">
        <f t="shared" si="1"/>
        <v>0</v>
      </c>
      <c r="K14" s="394">
        <f t="shared" si="2"/>
        <v>0</v>
      </c>
    </row>
    <row r="15" spans="1:11" x14ac:dyDescent="0.5">
      <c r="A15" s="504">
        <v>11</v>
      </c>
      <c r="B15" s="660" t="s">
        <v>159</v>
      </c>
      <c r="C15" s="143">
        <v>430446.73</v>
      </c>
      <c r="D15" s="721">
        <v>0</v>
      </c>
      <c r="E15" s="725">
        <v>0</v>
      </c>
      <c r="F15" s="721">
        <v>0</v>
      </c>
      <c r="G15" s="722">
        <f t="shared" si="3"/>
        <v>0</v>
      </c>
      <c r="H15" s="723">
        <v>0</v>
      </c>
      <c r="I15" s="505">
        <f t="shared" si="1"/>
        <v>0</v>
      </c>
      <c r="K15" s="394">
        <f t="shared" si="2"/>
        <v>0</v>
      </c>
    </row>
    <row r="16" spans="1:11" x14ac:dyDescent="0.5">
      <c r="A16" s="504">
        <v>12</v>
      </c>
      <c r="B16" s="660" t="s">
        <v>160</v>
      </c>
      <c r="C16" s="143">
        <v>176532.25</v>
      </c>
      <c r="D16" s="721">
        <v>0</v>
      </c>
      <c r="E16" s="725">
        <v>0</v>
      </c>
      <c r="F16" s="721">
        <v>0</v>
      </c>
      <c r="G16" s="722">
        <f t="shared" si="3"/>
        <v>0</v>
      </c>
      <c r="H16" s="723">
        <v>0</v>
      </c>
      <c r="I16" s="505">
        <f t="shared" si="1"/>
        <v>0</v>
      </c>
      <c r="K16" s="394">
        <f t="shared" si="2"/>
        <v>0</v>
      </c>
    </row>
    <row r="17" spans="1:11" x14ac:dyDescent="0.5">
      <c r="A17" s="504">
        <v>13</v>
      </c>
      <c r="B17" s="660" t="s">
        <v>161</v>
      </c>
      <c r="C17" s="143">
        <v>175875.75</v>
      </c>
      <c r="D17" s="721">
        <v>0</v>
      </c>
      <c r="E17" s="725">
        <v>0</v>
      </c>
      <c r="F17" s="721">
        <v>0</v>
      </c>
      <c r="G17" s="722">
        <f t="shared" si="3"/>
        <v>0</v>
      </c>
      <c r="H17" s="723">
        <v>0</v>
      </c>
      <c r="I17" s="505">
        <f t="shared" si="1"/>
        <v>0</v>
      </c>
      <c r="K17" s="394">
        <f t="shared" si="2"/>
        <v>0</v>
      </c>
    </row>
    <row r="18" spans="1:11" x14ac:dyDescent="0.5">
      <c r="A18" s="504">
        <v>14</v>
      </c>
      <c r="B18" s="149" t="s">
        <v>162</v>
      </c>
      <c r="C18" s="143">
        <v>230086.5</v>
      </c>
      <c r="D18" s="721">
        <v>0</v>
      </c>
      <c r="E18" s="721">
        <v>0</v>
      </c>
      <c r="F18" s="721">
        <v>0</v>
      </c>
      <c r="G18" s="724">
        <f t="shared" si="3"/>
        <v>0</v>
      </c>
      <c r="H18" s="146">
        <v>0</v>
      </c>
      <c r="I18" s="505">
        <f t="shared" si="1"/>
        <v>0</v>
      </c>
      <c r="K18" s="394">
        <f t="shared" si="2"/>
        <v>0</v>
      </c>
    </row>
    <row r="19" spans="1:11" x14ac:dyDescent="0.5">
      <c r="A19" s="504">
        <v>15</v>
      </c>
      <c r="B19" s="660" t="s">
        <v>174</v>
      </c>
      <c r="C19" s="143">
        <v>199745.73</v>
      </c>
      <c r="D19" s="721">
        <v>0</v>
      </c>
      <c r="E19" s="721">
        <v>0</v>
      </c>
      <c r="F19" s="721">
        <v>0</v>
      </c>
      <c r="G19" s="722">
        <f t="shared" si="3"/>
        <v>0</v>
      </c>
      <c r="H19" s="723">
        <v>0</v>
      </c>
      <c r="I19" s="505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660" t="s">
        <v>175</v>
      </c>
      <c r="C20" s="143">
        <v>165445.5</v>
      </c>
      <c r="D20" s="721">
        <v>0</v>
      </c>
      <c r="E20" s="721">
        <v>0</v>
      </c>
      <c r="F20" s="721">
        <v>0</v>
      </c>
      <c r="G20" s="722">
        <f t="shared" si="3"/>
        <v>0</v>
      </c>
      <c r="H20" s="723">
        <v>0</v>
      </c>
      <c r="I20" s="505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149" t="s">
        <v>176</v>
      </c>
      <c r="C21" s="143">
        <v>5530</v>
      </c>
      <c r="D21" s="721">
        <v>0</v>
      </c>
      <c r="E21" s="721">
        <v>0</v>
      </c>
      <c r="F21" s="721">
        <v>0</v>
      </c>
      <c r="G21" s="724">
        <f t="shared" si="3"/>
        <v>0</v>
      </c>
      <c r="H21" s="146">
        <v>0</v>
      </c>
      <c r="I21" s="505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660" t="s">
        <v>177</v>
      </c>
      <c r="C22" s="143">
        <v>44560.25</v>
      </c>
      <c r="D22" s="727">
        <v>0</v>
      </c>
      <c r="E22" s="721">
        <v>0</v>
      </c>
      <c r="F22" s="721">
        <v>0</v>
      </c>
      <c r="G22" s="722">
        <f t="shared" si="3"/>
        <v>0</v>
      </c>
      <c r="H22" s="723">
        <v>0</v>
      </c>
      <c r="I22" s="505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660" t="s">
        <v>178</v>
      </c>
      <c r="C23" s="143">
        <v>39030.800000000003</v>
      </c>
      <c r="D23" s="721">
        <v>0</v>
      </c>
      <c r="E23" s="721">
        <v>0</v>
      </c>
      <c r="F23" s="721">
        <v>0</v>
      </c>
      <c r="G23" s="722">
        <f t="shared" si="3"/>
        <v>0</v>
      </c>
      <c r="H23" s="723">
        <v>0</v>
      </c>
      <c r="I23" s="505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660" t="s">
        <v>180</v>
      </c>
      <c r="C24" s="143">
        <v>2162.25</v>
      </c>
      <c r="D24" s="721">
        <v>0</v>
      </c>
      <c r="E24" s="721">
        <v>0</v>
      </c>
      <c r="F24" s="721">
        <v>0</v>
      </c>
      <c r="G24" s="722">
        <f t="shared" si="3"/>
        <v>0</v>
      </c>
      <c r="H24" s="723">
        <v>0</v>
      </c>
      <c r="I24" s="505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660" t="s">
        <v>181</v>
      </c>
      <c r="C25" s="143">
        <v>756377.48</v>
      </c>
      <c r="D25" s="721">
        <v>0</v>
      </c>
      <c r="E25" s="721">
        <v>0</v>
      </c>
      <c r="F25" s="721">
        <v>0</v>
      </c>
      <c r="G25" s="722">
        <f t="shared" si="3"/>
        <v>0</v>
      </c>
      <c r="H25" s="723">
        <v>0</v>
      </c>
      <c r="I25" s="505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660" t="s">
        <v>164</v>
      </c>
      <c r="C26" s="143">
        <v>2906.7</v>
      </c>
      <c r="D26" s="721">
        <v>0</v>
      </c>
      <c r="E26" s="721">
        <v>0</v>
      </c>
      <c r="F26" s="721">
        <v>0</v>
      </c>
      <c r="G26" s="722">
        <f t="shared" si="3"/>
        <v>0</v>
      </c>
      <c r="H26" s="723">
        <v>0</v>
      </c>
      <c r="I26" s="505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149" t="s">
        <v>165</v>
      </c>
      <c r="C27" s="143">
        <v>164027.25</v>
      </c>
      <c r="D27" s="721">
        <v>0</v>
      </c>
      <c r="E27" s="721">
        <v>0</v>
      </c>
      <c r="F27" s="721">
        <v>0</v>
      </c>
      <c r="G27" s="724">
        <f>D27+E27+F27</f>
        <v>0</v>
      </c>
      <c r="H27" s="146">
        <v>0</v>
      </c>
      <c r="I27" s="505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660" t="s">
        <v>166</v>
      </c>
      <c r="C28" s="143">
        <v>32749.05</v>
      </c>
      <c r="D28" s="721">
        <v>0</v>
      </c>
      <c r="E28" s="721">
        <v>0</v>
      </c>
      <c r="F28" s="721">
        <v>0</v>
      </c>
      <c r="G28" s="724">
        <f>D28+E28+F28</f>
        <v>0</v>
      </c>
      <c r="H28" s="146">
        <v>0</v>
      </c>
      <c r="I28" s="505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149" t="s">
        <v>167</v>
      </c>
      <c r="C29" s="143">
        <v>8316.5</v>
      </c>
      <c r="D29" s="721">
        <v>0</v>
      </c>
      <c r="E29" s="721">
        <v>0</v>
      </c>
      <c r="F29" s="721">
        <v>0</v>
      </c>
      <c r="G29" s="724">
        <f>D29+E29+F29</f>
        <v>0</v>
      </c>
      <c r="H29" s="146">
        <v>0</v>
      </c>
      <c r="I29" s="505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660" t="s">
        <v>168</v>
      </c>
      <c r="C30" s="143">
        <v>268584.25</v>
      </c>
      <c r="D30" s="721">
        <v>0</v>
      </c>
      <c r="E30" s="721">
        <v>0</v>
      </c>
      <c r="F30" s="721">
        <v>0</v>
      </c>
      <c r="G30" s="722">
        <f t="shared" si="3"/>
        <v>0</v>
      </c>
      <c r="H30" s="723">
        <v>0</v>
      </c>
      <c r="I30" s="505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660" t="s">
        <v>169</v>
      </c>
      <c r="C31" s="143">
        <v>287235.77</v>
      </c>
      <c r="D31" s="721">
        <v>0</v>
      </c>
      <c r="E31" s="721">
        <v>0</v>
      </c>
      <c r="F31" s="721">
        <v>0</v>
      </c>
      <c r="G31" s="722">
        <f t="shared" si="3"/>
        <v>0</v>
      </c>
      <c r="H31" s="723">
        <v>0</v>
      </c>
      <c r="I31" s="505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149" t="s">
        <v>170</v>
      </c>
      <c r="C32" s="143">
        <v>165.78</v>
      </c>
      <c r="D32" s="721">
        <v>0</v>
      </c>
      <c r="E32" s="721">
        <v>0</v>
      </c>
      <c r="F32" s="721">
        <v>0</v>
      </c>
      <c r="G32" s="724">
        <f t="shared" si="3"/>
        <v>0</v>
      </c>
      <c r="H32" s="146">
        <v>0</v>
      </c>
      <c r="I32" s="505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149" t="s">
        <v>171</v>
      </c>
      <c r="C33" s="143">
        <v>5457</v>
      </c>
      <c r="D33" s="721">
        <v>0</v>
      </c>
      <c r="E33" s="721">
        <v>0</v>
      </c>
      <c r="F33" s="721">
        <v>0</v>
      </c>
      <c r="G33" s="722">
        <f t="shared" si="3"/>
        <v>0</v>
      </c>
      <c r="H33" s="723">
        <v>0</v>
      </c>
      <c r="I33" s="505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660" t="s">
        <v>172</v>
      </c>
      <c r="C34" s="143">
        <v>275593</v>
      </c>
      <c r="D34" s="721">
        <v>0</v>
      </c>
      <c r="E34" s="721">
        <v>0</v>
      </c>
      <c r="F34" s="721">
        <v>0</v>
      </c>
      <c r="G34" s="722">
        <f t="shared" si="3"/>
        <v>0</v>
      </c>
      <c r="H34" s="723">
        <v>0</v>
      </c>
      <c r="I34" s="505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660" t="s">
        <v>136</v>
      </c>
      <c r="C35" s="143">
        <v>921796</v>
      </c>
      <c r="D35" s="721">
        <v>0</v>
      </c>
      <c r="E35" s="721">
        <v>0</v>
      </c>
      <c r="F35" s="721">
        <v>0</v>
      </c>
      <c r="G35" s="722">
        <f t="shared" si="3"/>
        <v>0</v>
      </c>
      <c r="H35" s="723">
        <v>0</v>
      </c>
      <c r="I35" s="505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660" t="s">
        <v>138</v>
      </c>
      <c r="C36" s="143">
        <v>2834968.85</v>
      </c>
      <c r="D36" s="721">
        <v>0</v>
      </c>
      <c r="E36" s="721">
        <v>0</v>
      </c>
      <c r="F36" s="721">
        <v>0</v>
      </c>
      <c r="G36" s="722">
        <f t="shared" si="3"/>
        <v>0</v>
      </c>
      <c r="H36" s="723">
        <v>0</v>
      </c>
      <c r="I36" s="505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660" t="s">
        <v>139</v>
      </c>
      <c r="C37" s="143">
        <v>215118.69</v>
      </c>
      <c r="D37" s="721">
        <v>0</v>
      </c>
      <c r="E37" s="721">
        <v>0</v>
      </c>
      <c r="F37" s="721">
        <v>0</v>
      </c>
      <c r="G37" s="722">
        <f t="shared" si="3"/>
        <v>0</v>
      </c>
      <c r="H37" s="723">
        <v>0</v>
      </c>
      <c r="I37" s="505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660" t="s">
        <v>140</v>
      </c>
      <c r="C38" s="143">
        <v>2133212.9</v>
      </c>
      <c r="D38" s="721">
        <v>0</v>
      </c>
      <c r="E38" s="721">
        <v>0</v>
      </c>
      <c r="F38" s="721">
        <v>0</v>
      </c>
      <c r="G38" s="722">
        <f t="shared" si="3"/>
        <v>0</v>
      </c>
      <c r="H38" s="723">
        <v>0</v>
      </c>
      <c r="I38" s="505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660" t="s">
        <v>142</v>
      </c>
      <c r="C39" s="143">
        <v>414469.44</v>
      </c>
      <c r="D39" s="721">
        <v>0</v>
      </c>
      <c r="E39" s="721">
        <v>0</v>
      </c>
      <c r="F39" s="721">
        <v>0</v>
      </c>
      <c r="G39" s="722">
        <f t="shared" si="3"/>
        <v>0</v>
      </c>
      <c r="H39" s="723">
        <v>0</v>
      </c>
      <c r="I39" s="505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660" t="s">
        <v>143</v>
      </c>
      <c r="C40" s="143">
        <v>662972</v>
      </c>
      <c r="D40" s="721">
        <v>0</v>
      </c>
      <c r="E40" s="721">
        <v>0</v>
      </c>
      <c r="F40" s="721">
        <v>0</v>
      </c>
      <c r="G40" s="722">
        <f t="shared" si="3"/>
        <v>0</v>
      </c>
      <c r="H40" s="723">
        <v>0</v>
      </c>
      <c r="I40" s="505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660" t="s">
        <v>144</v>
      </c>
      <c r="C41" s="143">
        <v>3131818.79</v>
      </c>
      <c r="D41" s="721">
        <v>0</v>
      </c>
      <c r="E41" s="721">
        <v>0</v>
      </c>
      <c r="F41" s="721">
        <v>0</v>
      </c>
      <c r="G41" s="722">
        <f t="shared" si="3"/>
        <v>0</v>
      </c>
      <c r="H41" s="723">
        <v>0</v>
      </c>
      <c r="I41" s="505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660" t="s">
        <v>145</v>
      </c>
      <c r="C42" s="143">
        <v>197640.52</v>
      </c>
      <c r="D42" s="721">
        <v>0</v>
      </c>
      <c r="E42" s="721">
        <v>0</v>
      </c>
      <c r="F42" s="721">
        <v>0</v>
      </c>
      <c r="G42" s="722">
        <f t="shared" si="3"/>
        <v>0</v>
      </c>
      <c r="H42" s="723">
        <v>0</v>
      </c>
      <c r="I42" s="505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149" t="s">
        <v>146</v>
      </c>
      <c r="C43" s="143">
        <v>3096872.72</v>
      </c>
      <c r="D43" s="721">
        <v>0</v>
      </c>
      <c r="E43" s="721">
        <v>0</v>
      </c>
      <c r="F43" s="721">
        <v>0</v>
      </c>
      <c r="G43" s="722">
        <f t="shared" si="3"/>
        <v>0</v>
      </c>
      <c r="H43" s="723">
        <v>0</v>
      </c>
      <c r="I43" s="505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149" t="s">
        <v>147</v>
      </c>
      <c r="C44" s="143">
        <v>725484.49</v>
      </c>
      <c r="D44" s="721">
        <v>0</v>
      </c>
      <c r="E44" s="721">
        <v>0</v>
      </c>
      <c r="F44" s="721">
        <v>0</v>
      </c>
      <c r="G44" s="722">
        <f t="shared" si="3"/>
        <v>0</v>
      </c>
      <c r="H44" s="723">
        <v>0</v>
      </c>
      <c r="I44" s="505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660" t="s">
        <v>148</v>
      </c>
      <c r="C45" s="143">
        <v>2909854.69</v>
      </c>
      <c r="D45" s="721">
        <v>0</v>
      </c>
      <c r="E45" s="721">
        <v>0</v>
      </c>
      <c r="F45" s="721">
        <v>0</v>
      </c>
      <c r="G45" s="722">
        <f t="shared" si="3"/>
        <v>0</v>
      </c>
      <c r="H45" s="723">
        <v>0</v>
      </c>
      <c r="I45" s="505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660" t="s">
        <v>149</v>
      </c>
      <c r="C46" s="143">
        <v>472479.02</v>
      </c>
      <c r="D46" s="721">
        <v>0</v>
      </c>
      <c r="E46" s="721">
        <v>0</v>
      </c>
      <c r="F46" s="721">
        <v>0</v>
      </c>
      <c r="G46" s="722">
        <f t="shared" si="3"/>
        <v>0</v>
      </c>
      <c r="H46" s="723">
        <v>0</v>
      </c>
      <c r="I46" s="505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149" t="s">
        <v>150</v>
      </c>
      <c r="C47" s="143">
        <v>315741.99</v>
      </c>
      <c r="D47" s="721">
        <v>0</v>
      </c>
      <c r="E47" s="721">
        <v>0</v>
      </c>
      <c r="F47" s="721">
        <v>0</v>
      </c>
      <c r="G47" s="722">
        <f t="shared" si="3"/>
        <v>0</v>
      </c>
      <c r="H47" s="723">
        <v>0</v>
      </c>
      <c r="I47" s="505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660" t="s">
        <v>151</v>
      </c>
      <c r="C48" s="143">
        <v>747982.92</v>
      </c>
      <c r="D48" s="721">
        <v>0</v>
      </c>
      <c r="E48" s="721">
        <v>0</v>
      </c>
      <c r="F48" s="721">
        <v>0</v>
      </c>
      <c r="G48" s="722">
        <f t="shared" si="3"/>
        <v>0</v>
      </c>
      <c r="H48" s="723">
        <v>0</v>
      </c>
      <c r="I48" s="505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660" t="s">
        <v>152</v>
      </c>
      <c r="C49" s="143">
        <v>1147660.4099999999</v>
      </c>
      <c r="D49" s="721">
        <v>0</v>
      </c>
      <c r="E49" s="721">
        <v>0</v>
      </c>
      <c r="F49" s="721">
        <v>0</v>
      </c>
      <c r="G49" s="722">
        <f t="shared" si="3"/>
        <v>0</v>
      </c>
      <c r="H49" s="723">
        <v>0</v>
      </c>
      <c r="I49" s="505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660" t="s">
        <v>183</v>
      </c>
      <c r="C50" s="143">
        <v>537.79</v>
      </c>
      <c r="D50" s="721">
        <v>0</v>
      </c>
      <c r="E50" s="721">
        <v>0</v>
      </c>
      <c r="F50" s="721">
        <v>0</v>
      </c>
      <c r="G50" s="722"/>
      <c r="H50" s="723"/>
      <c r="I50" s="505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149" t="s">
        <v>184</v>
      </c>
      <c r="C51" s="143">
        <v>119.68</v>
      </c>
      <c r="D51" s="721">
        <v>0</v>
      </c>
      <c r="E51" s="721">
        <v>0</v>
      </c>
      <c r="F51" s="721">
        <v>0</v>
      </c>
      <c r="G51" s="724">
        <f t="shared" si="3"/>
        <v>0</v>
      </c>
      <c r="H51" s="146">
        <v>0</v>
      </c>
      <c r="I51" s="505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149" t="s">
        <v>185</v>
      </c>
      <c r="C52" s="143">
        <v>7925.25</v>
      </c>
      <c r="D52" s="721">
        <v>0</v>
      </c>
      <c r="E52" s="721">
        <v>0</v>
      </c>
      <c r="F52" s="721">
        <v>0</v>
      </c>
      <c r="G52" s="722">
        <f t="shared" si="3"/>
        <v>0</v>
      </c>
      <c r="H52" s="723">
        <v>0</v>
      </c>
      <c r="I52" s="505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149" t="s">
        <v>186</v>
      </c>
      <c r="C53" s="143">
        <v>49494.12</v>
      </c>
      <c r="D53" s="721">
        <v>0</v>
      </c>
      <c r="E53" s="721">
        <v>0</v>
      </c>
      <c r="F53" s="721">
        <v>0</v>
      </c>
      <c r="G53" s="722">
        <f t="shared" si="3"/>
        <v>0</v>
      </c>
      <c r="H53" s="723">
        <v>0</v>
      </c>
      <c r="I53" s="505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149" t="s">
        <v>187</v>
      </c>
      <c r="C54" s="143">
        <v>2069.25</v>
      </c>
      <c r="D54" s="721">
        <v>0</v>
      </c>
      <c r="E54" s="721">
        <v>0</v>
      </c>
      <c r="F54" s="721">
        <v>0</v>
      </c>
      <c r="G54" s="722">
        <f t="shared" si="3"/>
        <v>0</v>
      </c>
      <c r="H54" s="723">
        <v>0</v>
      </c>
      <c r="I54" s="505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149" t="s">
        <v>188</v>
      </c>
      <c r="C55" s="143">
        <v>2391.5</v>
      </c>
      <c r="D55" s="721">
        <v>0</v>
      </c>
      <c r="E55" s="721">
        <v>0</v>
      </c>
      <c r="F55" s="721">
        <v>0</v>
      </c>
      <c r="G55" s="722">
        <f t="shared" si="3"/>
        <v>0</v>
      </c>
      <c r="H55" s="723">
        <v>0</v>
      </c>
      <c r="I55" s="505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149" t="s">
        <v>189</v>
      </c>
      <c r="C56" s="143">
        <v>561</v>
      </c>
      <c r="D56" s="721">
        <v>0</v>
      </c>
      <c r="E56" s="721">
        <v>0</v>
      </c>
      <c r="F56" s="721">
        <v>0</v>
      </c>
      <c r="G56" s="722">
        <f t="shared" si="3"/>
        <v>0</v>
      </c>
      <c r="H56" s="723">
        <v>0</v>
      </c>
      <c r="I56" s="505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719" t="s">
        <v>190</v>
      </c>
      <c r="C57" s="728">
        <v>39614.71</v>
      </c>
      <c r="D57" s="721">
        <v>0</v>
      </c>
      <c r="E57" s="721">
        <v>0</v>
      </c>
      <c r="F57" s="721">
        <v>0</v>
      </c>
      <c r="G57" s="722">
        <f t="shared" si="3"/>
        <v>0</v>
      </c>
      <c r="H57" s="723">
        <v>0</v>
      </c>
      <c r="I57" s="505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719" t="s">
        <v>192</v>
      </c>
      <c r="C58" s="720">
        <v>2.5</v>
      </c>
      <c r="D58" s="721">
        <v>0</v>
      </c>
      <c r="E58" s="721">
        <v>0</v>
      </c>
      <c r="F58" s="721">
        <v>0</v>
      </c>
      <c r="G58" s="722">
        <f t="shared" si="3"/>
        <v>0</v>
      </c>
      <c r="H58" s="723">
        <v>0</v>
      </c>
      <c r="I58" s="505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719" t="s">
        <v>193</v>
      </c>
      <c r="C59" s="720">
        <v>69.75</v>
      </c>
      <c r="D59" s="721">
        <v>0</v>
      </c>
      <c r="E59" s="721">
        <v>0</v>
      </c>
      <c r="F59" s="721">
        <v>0</v>
      </c>
      <c r="G59" s="722">
        <f t="shared" si="3"/>
        <v>0</v>
      </c>
      <c r="H59" s="723">
        <v>0</v>
      </c>
      <c r="I59" s="505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149" t="s">
        <v>194</v>
      </c>
      <c r="C60" s="729">
        <v>25184.84</v>
      </c>
      <c r="D60" s="721">
        <v>0</v>
      </c>
      <c r="E60" s="721">
        <v>0</v>
      </c>
      <c r="F60" s="721">
        <v>0</v>
      </c>
      <c r="G60" s="722">
        <f t="shared" si="3"/>
        <v>0</v>
      </c>
      <c r="H60" s="723">
        <v>0</v>
      </c>
      <c r="I60" s="505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149" t="s">
        <v>195</v>
      </c>
      <c r="C61" s="143">
        <v>6964</v>
      </c>
      <c r="D61" s="721">
        <v>0</v>
      </c>
      <c r="E61" s="721">
        <v>0</v>
      </c>
      <c r="F61" s="721">
        <v>0</v>
      </c>
      <c r="G61" s="722">
        <f t="shared" si="3"/>
        <v>0</v>
      </c>
      <c r="H61" s="723">
        <v>0</v>
      </c>
      <c r="I61" s="505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149" t="s">
        <v>196</v>
      </c>
      <c r="C62" s="730">
        <v>2246.8000000000002</v>
      </c>
      <c r="D62" s="721">
        <v>0</v>
      </c>
      <c r="E62" s="721">
        <v>0</v>
      </c>
      <c r="F62" s="721">
        <v>0</v>
      </c>
      <c r="G62" s="722"/>
      <c r="H62" s="723"/>
      <c r="I62" s="505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149" t="s">
        <v>116</v>
      </c>
      <c r="C63" s="143">
        <v>366088.63</v>
      </c>
      <c r="D63" s="721">
        <v>0</v>
      </c>
      <c r="E63" s="721">
        <v>0</v>
      </c>
      <c r="F63" s="721">
        <v>0</v>
      </c>
      <c r="G63" s="722">
        <f t="shared" si="3"/>
        <v>0</v>
      </c>
      <c r="H63" s="723">
        <v>0</v>
      </c>
      <c r="I63" s="505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149" t="s">
        <v>118</v>
      </c>
      <c r="C64" s="143">
        <v>217996.55</v>
      </c>
      <c r="D64" s="721">
        <v>0</v>
      </c>
      <c r="E64" s="721">
        <v>0</v>
      </c>
      <c r="F64" s="721">
        <v>0</v>
      </c>
      <c r="G64" s="722">
        <f t="shared" si="3"/>
        <v>0</v>
      </c>
      <c r="H64" s="723">
        <v>0</v>
      </c>
      <c r="I64" s="505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149" t="s">
        <v>117</v>
      </c>
      <c r="C65" s="143">
        <v>117081.68</v>
      </c>
      <c r="D65" s="721">
        <v>0</v>
      </c>
      <c r="E65" s="721">
        <v>0</v>
      </c>
      <c r="F65" s="721">
        <v>0</v>
      </c>
      <c r="G65" s="722">
        <f>D65+E65+F65</f>
        <v>0</v>
      </c>
      <c r="H65" s="723">
        <v>0</v>
      </c>
      <c r="I65" s="505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149" t="s">
        <v>119</v>
      </c>
      <c r="C66" s="143">
        <v>148600.56</v>
      </c>
      <c r="D66" s="721">
        <v>0</v>
      </c>
      <c r="E66" s="721">
        <v>0</v>
      </c>
      <c r="F66" s="721">
        <v>0</v>
      </c>
      <c r="G66" s="722">
        <f>D66+E66+F66</f>
        <v>0</v>
      </c>
      <c r="H66" s="723">
        <v>0</v>
      </c>
      <c r="I66" s="505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149" t="s">
        <v>120</v>
      </c>
      <c r="C67" s="143">
        <v>2634130.9900000002</v>
      </c>
      <c r="D67" s="721">
        <v>0</v>
      </c>
      <c r="E67" s="721">
        <v>0</v>
      </c>
      <c r="F67" s="721">
        <v>0</v>
      </c>
      <c r="G67" s="722">
        <f t="shared" si="3"/>
        <v>0</v>
      </c>
      <c r="H67" s="723">
        <v>0</v>
      </c>
      <c r="I67" s="505">
        <f t="shared" si="1"/>
        <v>0</v>
      </c>
      <c r="K67" s="394">
        <f t="shared" si="2"/>
        <v>0</v>
      </c>
    </row>
    <row r="68" spans="1:11" x14ac:dyDescent="0.5">
      <c r="A68" s="504">
        <v>64</v>
      </c>
      <c r="B68" s="149" t="s">
        <v>121</v>
      </c>
      <c r="C68" s="143">
        <v>94673.23</v>
      </c>
      <c r="D68" s="721">
        <v>0</v>
      </c>
      <c r="E68" s="721">
        <v>0</v>
      </c>
      <c r="F68" s="721">
        <v>0</v>
      </c>
      <c r="G68" s="722">
        <f t="shared" si="3"/>
        <v>0</v>
      </c>
      <c r="H68" s="723">
        <v>0</v>
      </c>
      <c r="I68" s="505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149" t="s">
        <v>122</v>
      </c>
      <c r="C69" s="143">
        <v>621794</v>
      </c>
      <c r="D69" s="721">
        <v>0</v>
      </c>
      <c r="E69" s="721">
        <v>0</v>
      </c>
      <c r="F69" s="721">
        <v>0</v>
      </c>
      <c r="G69" s="722">
        <f t="shared" si="3"/>
        <v>0</v>
      </c>
      <c r="H69" s="723">
        <v>0</v>
      </c>
      <c r="I69" s="505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149" t="s">
        <v>123</v>
      </c>
      <c r="C70" s="143">
        <v>713228.41</v>
      </c>
      <c r="D70" s="721">
        <v>0</v>
      </c>
      <c r="E70" s="721">
        <v>0</v>
      </c>
      <c r="F70" s="721">
        <v>0</v>
      </c>
      <c r="G70" s="722">
        <f t="shared" si="3"/>
        <v>0</v>
      </c>
      <c r="H70" s="723">
        <v>0</v>
      </c>
      <c r="I70" s="505">
        <f t="shared" ref="I70:I77" si="4">+G70-H70</f>
        <v>0</v>
      </c>
      <c r="K70" s="394">
        <f t="shared" ref="K70:K77" si="5">IF(G70&gt;0,1,0)</f>
        <v>0</v>
      </c>
    </row>
    <row r="71" spans="1:11" x14ac:dyDescent="0.5">
      <c r="A71" s="504">
        <v>67</v>
      </c>
      <c r="B71" s="149" t="s">
        <v>124</v>
      </c>
      <c r="C71" s="143">
        <v>871218.78</v>
      </c>
      <c r="D71" s="721">
        <v>0</v>
      </c>
      <c r="E71" s="721">
        <v>0</v>
      </c>
      <c r="F71" s="721">
        <v>0</v>
      </c>
      <c r="G71" s="722">
        <f t="shared" si="3"/>
        <v>0</v>
      </c>
      <c r="H71" s="723">
        <v>0</v>
      </c>
      <c r="I71" s="505">
        <f t="shared" si="4"/>
        <v>0</v>
      </c>
      <c r="K71" s="394">
        <f t="shared" si="5"/>
        <v>0</v>
      </c>
    </row>
    <row r="72" spans="1:11" x14ac:dyDescent="0.5">
      <c r="A72" s="504">
        <v>68</v>
      </c>
      <c r="B72" s="149" t="s">
        <v>125</v>
      </c>
      <c r="C72" s="143">
        <v>437412.35</v>
      </c>
      <c r="D72" s="721">
        <v>0</v>
      </c>
      <c r="E72" s="721">
        <v>0</v>
      </c>
      <c r="F72" s="721">
        <v>0</v>
      </c>
      <c r="G72" s="722">
        <f t="shared" si="3"/>
        <v>0</v>
      </c>
      <c r="H72" s="723">
        <v>0</v>
      </c>
      <c r="I72" s="505">
        <f t="shared" si="4"/>
        <v>0</v>
      </c>
      <c r="K72" s="394">
        <f t="shared" si="5"/>
        <v>0</v>
      </c>
    </row>
    <row r="73" spans="1:11" x14ac:dyDescent="0.5">
      <c r="A73" s="504">
        <v>69</v>
      </c>
      <c r="B73" s="149" t="s">
        <v>126</v>
      </c>
      <c r="C73" s="143">
        <v>197811.03</v>
      </c>
      <c r="D73" s="721">
        <v>0</v>
      </c>
      <c r="E73" s="721">
        <v>0</v>
      </c>
      <c r="F73" s="721">
        <v>0</v>
      </c>
      <c r="G73" s="722">
        <f t="shared" si="3"/>
        <v>0</v>
      </c>
      <c r="H73" s="723">
        <v>0</v>
      </c>
      <c r="I73" s="505">
        <f t="shared" si="4"/>
        <v>0</v>
      </c>
      <c r="K73" s="394">
        <f t="shared" si="5"/>
        <v>0</v>
      </c>
    </row>
    <row r="74" spans="1:11" x14ac:dyDescent="0.5">
      <c r="A74" s="504">
        <v>70</v>
      </c>
      <c r="B74" s="149" t="s">
        <v>127</v>
      </c>
      <c r="C74" s="143">
        <v>177462.79</v>
      </c>
      <c r="D74" s="721">
        <v>0</v>
      </c>
      <c r="E74" s="721">
        <v>0</v>
      </c>
      <c r="F74" s="721">
        <v>0</v>
      </c>
      <c r="G74" s="722">
        <f t="shared" ref="G74:G79" si="6">D74+E74+F74</f>
        <v>0</v>
      </c>
      <c r="H74" s="723">
        <v>0</v>
      </c>
      <c r="I74" s="505">
        <f t="shared" si="4"/>
        <v>0</v>
      </c>
      <c r="K74" s="394">
        <f t="shared" si="5"/>
        <v>0</v>
      </c>
    </row>
    <row r="75" spans="1:11" x14ac:dyDescent="0.5">
      <c r="A75" s="504">
        <v>71</v>
      </c>
      <c r="B75" s="149" t="s">
        <v>128</v>
      </c>
      <c r="C75" s="143">
        <v>256724.9</v>
      </c>
      <c r="D75" s="721">
        <v>0</v>
      </c>
      <c r="E75" s="721">
        <v>0</v>
      </c>
      <c r="F75" s="721">
        <v>0</v>
      </c>
      <c r="G75" s="722">
        <f t="shared" si="6"/>
        <v>0</v>
      </c>
      <c r="H75" s="723">
        <v>0</v>
      </c>
      <c r="I75" s="505">
        <f t="shared" si="4"/>
        <v>0</v>
      </c>
      <c r="K75" s="394">
        <f t="shared" si="5"/>
        <v>0</v>
      </c>
    </row>
    <row r="76" spans="1:11" x14ac:dyDescent="0.5">
      <c r="A76" s="504">
        <v>72</v>
      </c>
      <c r="B76" s="149" t="s">
        <v>129</v>
      </c>
      <c r="C76" s="143">
        <v>70086</v>
      </c>
      <c r="D76" s="721">
        <v>0</v>
      </c>
      <c r="E76" s="721">
        <v>0</v>
      </c>
      <c r="F76" s="721">
        <v>0</v>
      </c>
      <c r="G76" s="722">
        <f t="shared" si="6"/>
        <v>0</v>
      </c>
      <c r="H76" s="723">
        <v>0</v>
      </c>
      <c r="I76" s="505">
        <f t="shared" si="4"/>
        <v>0</v>
      </c>
      <c r="K76" s="394">
        <f t="shared" si="5"/>
        <v>0</v>
      </c>
    </row>
    <row r="77" spans="1:11" x14ac:dyDescent="0.5">
      <c r="A77" s="504">
        <v>73</v>
      </c>
      <c r="B77" s="149" t="s">
        <v>130</v>
      </c>
      <c r="C77" s="143">
        <v>714059</v>
      </c>
      <c r="D77" s="721">
        <v>0</v>
      </c>
      <c r="E77" s="721">
        <v>0</v>
      </c>
      <c r="F77" s="721">
        <v>0</v>
      </c>
      <c r="G77" s="722">
        <f t="shared" si="6"/>
        <v>0</v>
      </c>
      <c r="H77" s="723">
        <v>0</v>
      </c>
      <c r="I77" s="505">
        <f t="shared" si="4"/>
        <v>0</v>
      </c>
      <c r="K77" s="394">
        <f t="shared" si="5"/>
        <v>0</v>
      </c>
    </row>
    <row r="78" spans="1:11" x14ac:dyDescent="0.5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6"/>
        <v>0</v>
      </c>
      <c r="H78" s="723">
        <v>0</v>
      </c>
      <c r="I78" s="505"/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6"/>
        <v>0</v>
      </c>
      <c r="H79" s="733">
        <v>0</v>
      </c>
      <c r="I79" s="505"/>
    </row>
    <row r="80" spans="1:11" x14ac:dyDescent="0.5">
      <c r="A80" s="504"/>
      <c r="B80" s="524"/>
      <c r="C80" s="520"/>
      <c r="D80" s="521"/>
      <c r="E80" s="521"/>
      <c r="F80" s="521"/>
      <c r="G80" s="522"/>
      <c r="H80" s="522"/>
      <c r="I80" s="505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K79"/>
  <sheetViews>
    <sheetView workbookViewId="0">
      <pane xSplit="3" ySplit="4" topLeftCell="D62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RowHeight="21.75" x14ac:dyDescent="0.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394"/>
  </cols>
  <sheetData>
    <row r="1" spans="1:11" x14ac:dyDescent="0.5">
      <c r="A1" s="1224" t="s">
        <v>521</v>
      </c>
      <c r="B1" s="1224"/>
      <c r="C1" s="1224"/>
      <c r="D1" s="1224"/>
      <c r="E1" s="1224"/>
      <c r="F1" s="1224"/>
      <c r="G1" s="1224"/>
      <c r="H1" s="1224"/>
      <c r="I1" s="1224"/>
    </row>
    <row r="2" spans="1:1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  <c r="K3" s="395"/>
    </row>
    <row r="4" spans="1:11" x14ac:dyDescent="0.2">
      <c r="A4" s="1224" t="s">
        <v>40</v>
      </c>
      <c r="B4" s="1224"/>
      <c r="C4" s="532">
        <f>SUM(C5:C79)</f>
        <v>43207840.240000002</v>
      </c>
      <c r="D4" s="532">
        <f t="shared" ref="D4:K4" si="0">SUM(D5:D79)</f>
        <v>116</v>
      </c>
      <c r="E4" s="532">
        <f t="shared" si="0"/>
        <v>939</v>
      </c>
      <c r="F4" s="532">
        <f t="shared" si="0"/>
        <v>2961</v>
      </c>
      <c r="G4" s="532">
        <f t="shared" si="0"/>
        <v>4016</v>
      </c>
      <c r="H4" s="532">
        <f t="shared" si="0"/>
        <v>169</v>
      </c>
      <c r="I4" s="532">
        <f>SUM(I5:I79)</f>
        <v>3847</v>
      </c>
      <c r="K4" s="664">
        <f t="shared" si="0"/>
        <v>11</v>
      </c>
    </row>
    <row r="5" spans="1:11" s="586" customFormat="1" x14ac:dyDescent="0.5">
      <c r="A5" s="504">
        <v>1</v>
      </c>
      <c r="B5" s="714" t="s">
        <v>127</v>
      </c>
      <c r="C5" s="715">
        <v>177462.79</v>
      </c>
      <c r="D5" s="716">
        <v>0</v>
      </c>
      <c r="E5" s="716">
        <v>842</v>
      </c>
      <c r="F5" s="716">
        <v>2894</v>
      </c>
      <c r="G5" s="717">
        <f t="shared" ref="G5:G68" si="1">D5+E5+F5</f>
        <v>3736</v>
      </c>
      <c r="H5" s="718">
        <v>0</v>
      </c>
      <c r="I5" s="629">
        <f>+G5-H5</f>
        <v>3736</v>
      </c>
      <c r="K5" s="394">
        <f>IF(G5&gt;0,1,0)</f>
        <v>1</v>
      </c>
    </row>
    <row r="6" spans="1:11" x14ac:dyDescent="0.5">
      <c r="A6" s="504">
        <v>2</v>
      </c>
      <c r="B6" s="149" t="s">
        <v>129</v>
      </c>
      <c r="C6" s="143">
        <v>70086</v>
      </c>
      <c r="D6" s="721">
        <v>100</v>
      </c>
      <c r="E6" s="721">
        <v>0</v>
      </c>
      <c r="F6" s="721">
        <v>0</v>
      </c>
      <c r="G6" s="722">
        <f t="shared" si="1"/>
        <v>100</v>
      </c>
      <c r="H6" s="723">
        <v>100</v>
      </c>
      <c r="I6" s="629">
        <f t="shared" ref="I6:I69" si="2">+G6-H6</f>
        <v>0</v>
      </c>
      <c r="K6" s="394">
        <f>IF(G6&gt;0,1,0)</f>
        <v>1</v>
      </c>
    </row>
    <row r="7" spans="1:11" x14ac:dyDescent="0.5">
      <c r="A7" s="504">
        <v>3</v>
      </c>
      <c r="B7" s="660" t="s">
        <v>135</v>
      </c>
      <c r="C7" s="143">
        <v>1476637.33</v>
      </c>
      <c r="D7" s="721">
        <v>6</v>
      </c>
      <c r="E7" s="721">
        <v>75</v>
      </c>
      <c r="F7" s="721">
        <v>0</v>
      </c>
      <c r="G7" s="722">
        <f t="shared" si="1"/>
        <v>81</v>
      </c>
      <c r="H7" s="723">
        <v>5</v>
      </c>
      <c r="I7" s="629">
        <f t="shared" si="2"/>
        <v>76</v>
      </c>
      <c r="K7" s="394">
        <f t="shared" ref="K7:K69" si="3">IF(G7&gt;0,1,0)</f>
        <v>1</v>
      </c>
    </row>
    <row r="8" spans="1:11" x14ac:dyDescent="0.5">
      <c r="A8" s="504">
        <v>4</v>
      </c>
      <c r="B8" s="660" t="s">
        <v>166</v>
      </c>
      <c r="C8" s="143">
        <v>32749.05</v>
      </c>
      <c r="D8" s="721">
        <v>0</v>
      </c>
      <c r="E8" s="721">
        <v>12</v>
      </c>
      <c r="F8" s="721">
        <v>38</v>
      </c>
      <c r="G8" s="724">
        <f t="shared" si="1"/>
        <v>50</v>
      </c>
      <c r="H8" s="146">
        <v>50</v>
      </c>
      <c r="I8" s="629">
        <f t="shared" si="2"/>
        <v>0</v>
      </c>
      <c r="K8" s="394">
        <f t="shared" si="3"/>
        <v>1</v>
      </c>
    </row>
    <row r="9" spans="1:11" x14ac:dyDescent="0.5">
      <c r="A9" s="504">
        <v>5</v>
      </c>
      <c r="B9" s="660" t="s">
        <v>141</v>
      </c>
      <c r="C9" s="143">
        <v>1947188.43</v>
      </c>
      <c r="D9" s="721">
        <v>0</v>
      </c>
      <c r="E9" s="721">
        <v>0</v>
      </c>
      <c r="F9" s="721">
        <v>25</v>
      </c>
      <c r="G9" s="722">
        <f t="shared" si="1"/>
        <v>25</v>
      </c>
      <c r="H9" s="723">
        <v>0</v>
      </c>
      <c r="I9" s="629">
        <f t="shared" si="2"/>
        <v>25</v>
      </c>
      <c r="K9" s="394">
        <f t="shared" si="3"/>
        <v>1</v>
      </c>
    </row>
    <row r="10" spans="1:11" x14ac:dyDescent="0.5">
      <c r="A10" s="504">
        <v>6</v>
      </c>
      <c r="B10" s="149" t="s">
        <v>119</v>
      </c>
      <c r="C10" s="143">
        <v>148600.56</v>
      </c>
      <c r="D10" s="721">
        <v>0</v>
      </c>
      <c r="E10" s="721">
        <v>8</v>
      </c>
      <c r="F10" s="721">
        <v>0</v>
      </c>
      <c r="G10" s="722">
        <f t="shared" si="1"/>
        <v>8</v>
      </c>
      <c r="H10" s="723">
        <v>8</v>
      </c>
      <c r="I10" s="629">
        <f t="shared" si="2"/>
        <v>0</v>
      </c>
      <c r="K10" s="394">
        <f t="shared" si="3"/>
        <v>1</v>
      </c>
    </row>
    <row r="11" spans="1:11" x14ac:dyDescent="0.5">
      <c r="A11" s="504">
        <v>7</v>
      </c>
      <c r="B11" s="660" t="s">
        <v>148</v>
      </c>
      <c r="C11" s="143">
        <v>2909854.69</v>
      </c>
      <c r="D11" s="721">
        <v>7</v>
      </c>
      <c r="E11" s="721">
        <v>0</v>
      </c>
      <c r="F11" s="721">
        <v>0</v>
      </c>
      <c r="G11" s="722">
        <f t="shared" si="1"/>
        <v>7</v>
      </c>
      <c r="H11" s="723">
        <v>0</v>
      </c>
      <c r="I11" s="629">
        <f t="shared" si="2"/>
        <v>7</v>
      </c>
      <c r="K11" s="394">
        <f t="shared" si="3"/>
        <v>1</v>
      </c>
    </row>
    <row r="12" spans="1:11" x14ac:dyDescent="0.5">
      <c r="A12" s="504">
        <v>8</v>
      </c>
      <c r="B12" s="660" t="s">
        <v>137</v>
      </c>
      <c r="C12" s="143">
        <v>1333603.97</v>
      </c>
      <c r="D12" s="721">
        <v>0</v>
      </c>
      <c r="E12" s="721">
        <v>0</v>
      </c>
      <c r="F12" s="721">
        <v>4</v>
      </c>
      <c r="G12" s="722">
        <f t="shared" si="1"/>
        <v>4</v>
      </c>
      <c r="H12" s="723">
        <v>4</v>
      </c>
      <c r="I12" s="629">
        <f t="shared" si="2"/>
        <v>0</v>
      </c>
      <c r="K12" s="394">
        <f t="shared" si="3"/>
        <v>1</v>
      </c>
    </row>
    <row r="13" spans="1:11" x14ac:dyDescent="0.5">
      <c r="A13" s="504">
        <v>9</v>
      </c>
      <c r="B13" s="149" t="s">
        <v>132</v>
      </c>
      <c r="C13" s="143">
        <v>369425.4</v>
      </c>
      <c r="D13" s="721">
        <v>3</v>
      </c>
      <c r="E13" s="721">
        <v>0</v>
      </c>
      <c r="F13" s="721">
        <v>0</v>
      </c>
      <c r="G13" s="722">
        <f t="shared" si="1"/>
        <v>3</v>
      </c>
      <c r="H13" s="723">
        <v>0</v>
      </c>
      <c r="I13" s="629">
        <f t="shared" si="2"/>
        <v>3</v>
      </c>
      <c r="K13" s="394">
        <f t="shared" si="3"/>
        <v>1</v>
      </c>
    </row>
    <row r="14" spans="1:11" ht="15" customHeight="1" x14ac:dyDescent="0.5">
      <c r="A14" s="504">
        <v>10</v>
      </c>
      <c r="B14" s="660" t="s">
        <v>152</v>
      </c>
      <c r="C14" s="143">
        <v>1147660.4099999999</v>
      </c>
      <c r="D14" s="721">
        <v>0</v>
      </c>
      <c r="E14" s="721">
        <v>1</v>
      </c>
      <c r="F14" s="721">
        <v>0</v>
      </c>
      <c r="G14" s="722">
        <f t="shared" si="1"/>
        <v>1</v>
      </c>
      <c r="H14" s="723">
        <v>0</v>
      </c>
      <c r="I14" s="629">
        <f t="shared" si="2"/>
        <v>1</v>
      </c>
      <c r="K14" s="394">
        <f t="shared" si="3"/>
        <v>1</v>
      </c>
    </row>
    <row r="15" spans="1:11" x14ac:dyDescent="0.5">
      <c r="A15" s="504">
        <v>11</v>
      </c>
      <c r="B15" s="660" t="s">
        <v>153</v>
      </c>
      <c r="C15" s="143">
        <v>4299703.42</v>
      </c>
      <c r="D15" s="721">
        <v>0</v>
      </c>
      <c r="E15" s="721">
        <v>1</v>
      </c>
      <c r="F15" s="721">
        <v>0</v>
      </c>
      <c r="G15" s="722">
        <f t="shared" si="1"/>
        <v>1</v>
      </c>
      <c r="H15" s="723">
        <v>2</v>
      </c>
      <c r="I15" s="629">
        <f t="shared" si="2"/>
        <v>-1</v>
      </c>
      <c r="K15" s="394">
        <f t="shared" si="3"/>
        <v>1</v>
      </c>
    </row>
    <row r="16" spans="1:11" x14ac:dyDescent="0.5">
      <c r="A16" s="504">
        <v>12</v>
      </c>
      <c r="B16" s="660" t="s">
        <v>155</v>
      </c>
      <c r="C16" s="725">
        <v>39214</v>
      </c>
      <c r="D16" s="721">
        <v>0</v>
      </c>
      <c r="E16" s="725">
        <v>0</v>
      </c>
      <c r="F16" s="721">
        <v>0</v>
      </c>
      <c r="G16" s="722">
        <f t="shared" si="1"/>
        <v>0</v>
      </c>
      <c r="H16" s="723">
        <v>0</v>
      </c>
      <c r="I16" s="629">
        <f t="shared" si="2"/>
        <v>0</v>
      </c>
      <c r="K16" s="394">
        <f>IF(G16&gt;0,1,0)</f>
        <v>0</v>
      </c>
    </row>
    <row r="17" spans="1:11" x14ac:dyDescent="0.5">
      <c r="A17" s="504">
        <v>13</v>
      </c>
      <c r="B17" s="726" t="s">
        <v>156</v>
      </c>
      <c r="C17" s="725">
        <v>656487.25</v>
      </c>
      <c r="D17" s="721">
        <v>0</v>
      </c>
      <c r="E17" s="725">
        <v>0</v>
      </c>
      <c r="F17" s="721">
        <v>0</v>
      </c>
      <c r="G17" s="722">
        <f t="shared" si="1"/>
        <v>0</v>
      </c>
      <c r="H17" s="723">
        <v>0</v>
      </c>
      <c r="I17" s="629">
        <f t="shared" si="2"/>
        <v>0</v>
      </c>
      <c r="K17" s="394">
        <f t="shared" si="3"/>
        <v>0</v>
      </c>
    </row>
    <row r="18" spans="1:11" x14ac:dyDescent="0.5">
      <c r="A18" s="504">
        <v>14</v>
      </c>
      <c r="B18" s="149" t="s">
        <v>157</v>
      </c>
      <c r="C18" s="143">
        <v>67264.89</v>
      </c>
      <c r="D18" s="721">
        <v>0</v>
      </c>
      <c r="E18" s="725">
        <v>0</v>
      </c>
      <c r="F18" s="721">
        <v>0</v>
      </c>
      <c r="G18" s="724">
        <f t="shared" si="1"/>
        <v>0</v>
      </c>
      <c r="H18" s="146">
        <v>0</v>
      </c>
      <c r="I18" s="629">
        <f t="shared" si="2"/>
        <v>0</v>
      </c>
      <c r="K18" s="394">
        <f t="shared" si="3"/>
        <v>0</v>
      </c>
    </row>
    <row r="19" spans="1:11" x14ac:dyDescent="0.5">
      <c r="A19" s="504">
        <v>15</v>
      </c>
      <c r="B19" s="660" t="s">
        <v>217</v>
      </c>
      <c r="C19" s="143">
        <v>174028</v>
      </c>
      <c r="D19" s="721">
        <v>0</v>
      </c>
      <c r="E19" s="725">
        <v>0</v>
      </c>
      <c r="F19" s="721">
        <v>0</v>
      </c>
      <c r="G19" s="722">
        <f t="shared" si="1"/>
        <v>0</v>
      </c>
      <c r="H19" s="723">
        <v>0</v>
      </c>
      <c r="I19" s="629">
        <f t="shared" si="2"/>
        <v>0</v>
      </c>
      <c r="K19" s="394">
        <f t="shared" si="3"/>
        <v>0</v>
      </c>
    </row>
    <row r="20" spans="1:11" x14ac:dyDescent="0.5">
      <c r="A20" s="504">
        <v>16</v>
      </c>
      <c r="B20" s="660" t="s">
        <v>158</v>
      </c>
      <c r="C20" s="143">
        <v>512243.20000000001</v>
      </c>
      <c r="D20" s="721">
        <v>0</v>
      </c>
      <c r="E20" s="725">
        <v>0</v>
      </c>
      <c r="F20" s="721">
        <v>0</v>
      </c>
      <c r="G20" s="722">
        <f t="shared" si="1"/>
        <v>0</v>
      </c>
      <c r="H20" s="723">
        <v>0</v>
      </c>
      <c r="I20" s="629">
        <f t="shared" si="2"/>
        <v>0</v>
      </c>
      <c r="K20" s="394">
        <f t="shared" si="3"/>
        <v>0</v>
      </c>
    </row>
    <row r="21" spans="1:11" x14ac:dyDescent="0.5">
      <c r="A21" s="504">
        <v>17</v>
      </c>
      <c r="B21" s="660" t="s">
        <v>159</v>
      </c>
      <c r="C21" s="143">
        <v>430446.73</v>
      </c>
      <c r="D21" s="721">
        <v>0</v>
      </c>
      <c r="E21" s="725">
        <v>0</v>
      </c>
      <c r="F21" s="721">
        <v>0</v>
      </c>
      <c r="G21" s="722">
        <f t="shared" si="1"/>
        <v>0</v>
      </c>
      <c r="H21" s="723">
        <v>0</v>
      </c>
      <c r="I21" s="629">
        <f t="shared" si="2"/>
        <v>0</v>
      </c>
      <c r="K21" s="394">
        <f t="shared" si="3"/>
        <v>0</v>
      </c>
    </row>
    <row r="22" spans="1:11" x14ac:dyDescent="0.5">
      <c r="A22" s="504">
        <v>18</v>
      </c>
      <c r="B22" s="660" t="s">
        <v>160</v>
      </c>
      <c r="C22" s="143">
        <v>176532.25</v>
      </c>
      <c r="D22" s="721">
        <v>0</v>
      </c>
      <c r="E22" s="725">
        <v>0</v>
      </c>
      <c r="F22" s="721">
        <v>0</v>
      </c>
      <c r="G22" s="722">
        <f t="shared" si="1"/>
        <v>0</v>
      </c>
      <c r="H22" s="723">
        <v>0</v>
      </c>
      <c r="I22" s="629">
        <f t="shared" si="2"/>
        <v>0</v>
      </c>
      <c r="K22" s="394">
        <f t="shared" si="3"/>
        <v>0</v>
      </c>
    </row>
    <row r="23" spans="1:11" x14ac:dyDescent="0.5">
      <c r="A23" s="504">
        <v>19</v>
      </c>
      <c r="B23" s="660" t="s">
        <v>161</v>
      </c>
      <c r="C23" s="143">
        <v>175875.75</v>
      </c>
      <c r="D23" s="721">
        <v>0</v>
      </c>
      <c r="E23" s="725">
        <v>0</v>
      </c>
      <c r="F23" s="721">
        <v>0</v>
      </c>
      <c r="G23" s="722">
        <f t="shared" si="1"/>
        <v>0</v>
      </c>
      <c r="H23" s="723">
        <v>0</v>
      </c>
      <c r="I23" s="629">
        <f t="shared" si="2"/>
        <v>0</v>
      </c>
      <c r="K23" s="394">
        <f t="shared" si="3"/>
        <v>0</v>
      </c>
    </row>
    <row r="24" spans="1:11" x14ac:dyDescent="0.5">
      <c r="A24" s="504">
        <v>20</v>
      </c>
      <c r="B24" s="149" t="s">
        <v>162</v>
      </c>
      <c r="C24" s="143">
        <v>230086.5</v>
      </c>
      <c r="D24" s="721">
        <v>0</v>
      </c>
      <c r="E24" s="721">
        <v>0</v>
      </c>
      <c r="F24" s="721">
        <v>0</v>
      </c>
      <c r="G24" s="724">
        <f t="shared" si="1"/>
        <v>0</v>
      </c>
      <c r="H24" s="146">
        <v>0</v>
      </c>
      <c r="I24" s="629">
        <f t="shared" si="2"/>
        <v>0</v>
      </c>
      <c r="K24" s="394">
        <f t="shared" si="3"/>
        <v>0</v>
      </c>
    </row>
    <row r="25" spans="1:11" x14ac:dyDescent="0.5">
      <c r="A25" s="504">
        <v>21</v>
      </c>
      <c r="B25" s="660" t="s">
        <v>174</v>
      </c>
      <c r="C25" s="143">
        <v>199745.73</v>
      </c>
      <c r="D25" s="721">
        <v>0</v>
      </c>
      <c r="E25" s="721">
        <v>0</v>
      </c>
      <c r="F25" s="721">
        <v>0</v>
      </c>
      <c r="G25" s="722">
        <f t="shared" si="1"/>
        <v>0</v>
      </c>
      <c r="H25" s="723">
        <v>0</v>
      </c>
      <c r="I25" s="629">
        <f t="shared" si="2"/>
        <v>0</v>
      </c>
      <c r="K25" s="394">
        <f t="shared" si="3"/>
        <v>0</v>
      </c>
    </row>
    <row r="26" spans="1:11" x14ac:dyDescent="0.5">
      <c r="A26" s="504">
        <v>22</v>
      </c>
      <c r="B26" s="660" t="s">
        <v>175</v>
      </c>
      <c r="C26" s="143">
        <v>165445.5</v>
      </c>
      <c r="D26" s="721">
        <v>0</v>
      </c>
      <c r="E26" s="721">
        <v>0</v>
      </c>
      <c r="F26" s="721">
        <v>0</v>
      </c>
      <c r="G26" s="722">
        <f t="shared" si="1"/>
        <v>0</v>
      </c>
      <c r="H26" s="723">
        <v>0</v>
      </c>
      <c r="I26" s="629">
        <f t="shared" si="2"/>
        <v>0</v>
      </c>
      <c r="K26" s="394">
        <f t="shared" si="3"/>
        <v>0</v>
      </c>
    </row>
    <row r="27" spans="1:11" x14ac:dyDescent="0.5">
      <c r="A27" s="504">
        <v>23</v>
      </c>
      <c r="B27" s="149" t="s">
        <v>176</v>
      </c>
      <c r="C27" s="143">
        <v>5530</v>
      </c>
      <c r="D27" s="721">
        <v>0</v>
      </c>
      <c r="E27" s="721">
        <v>0</v>
      </c>
      <c r="F27" s="721">
        <v>0</v>
      </c>
      <c r="G27" s="724">
        <f t="shared" si="1"/>
        <v>0</v>
      </c>
      <c r="H27" s="146">
        <v>0</v>
      </c>
      <c r="I27" s="629">
        <f t="shared" si="2"/>
        <v>0</v>
      </c>
      <c r="K27" s="394">
        <f t="shared" si="3"/>
        <v>0</v>
      </c>
    </row>
    <row r="28" spans="1:11" x14ac:dyDescent="0.5">
      <c r="A28" s="504">
        <v>24</v>
      </c>
      <c r="B28" s="660" t="s">
        <v>177</v>
      </c>
      <c r="C28" s="143">
        <v>44560.25</v>
      </c>
      <c r="D28" s="727">
        <v>0</v>
      </c>
      <c r="E28" s="721">
        <v>0</v>
      </c>
      <c r="F28" s="721">
        <v>0</v>
      </c>
      <c r="G28" s="722">
        <f t="shared" si="1"/>
        <v>0</v>
      </c>
      <c r="H28" s="723">
        <v>0</v>
      </c>
      <c r="I28" s="629">
        <f t="shared" si="2"/>
        <v>0</v>
      </c>
      <c r="K28" s="394">
        <f t="shared" si="3"/>
        <v>0</v>
      </c>
    </row>
    <row r="29" spans="1:11" x14ac:dyDescent="0.5">
      <c r="A29" s="504">
        <v>25</v>
      </c>
      <c r="B29" s="660" t="s">
        <v>178</v>
      </c>
      <c r="C29" s="143">
        <v>39030.800000000003</v>
      </c>
      <c r="D29" s="721">
        <v>0</v>
      </c>
      <c r="E29" s="721">
        <v>0</v>
      </c>
      <c r="F29" s="721">
        <v>0</v>
      </c>
      <c r="G29" s="722">
        <f t="shared" si="1"/>
        <v>0</v>
      </c>
      <c r="H29" s="723">
        <v>0</v>
      </c>
      <c r="I29" s="629">
        <f t="shared" si="2"/>
        <v>0</v>
      </c>
      <c r="K29" s="394">
        <f t="shared" si="3"/>
        <v>0</v>
      </c>
    </row>
    <row r="30" spans="1:11" x14ac:dyDescent="0.5">
      <c r="A30" s="504">
        <v>26</v>
      </c>
      <c r="B30" s="660" t="s">
        <v>180</v>
      </c>
      <c r="C30" s="143">
        <v>2162.25</v>
      </c>
      <c r="D30" s="721">
        <v>0</v>
      </c>
      <c r="E30" s="721">
        <v>0</v>
      </c>
      <c r="F30" s="721">
        <v>0</v>
      </c>
      <c r="G30" s="722">
        <f t="shared" si="1"/>
        <v>0</v>
      </c>
      <c r="H30" s="723">
        <v>0</v>
      </c>
      <c r="I30" s="629">
        <f t="shared" si="2"/>
        <v>0</v>
      </c>
      <c r="K30" s="394">
        <f t="shared" si="3"/>
        <v>0</v>
      </c>
    </row>
    <row r="31" spans="1:11" x14ac:dyDescent="0.5">
      <c r="A31" s="504">
        <v>27</v>
      </c>
      <c r="B31" s="660" t="s">
        <v>181</v>
      </c>
      <c r="C31" s="143">
        <v>756377.48</v>
      </c>
      <c r="D31" s="721">
        <v>0</v>
      </c>
      <c r="E31" s="721">
        <v>0</v>
      </c>
      <c r="F31" s="721">
        <v>0</v>
      </c>
      <c r="G31" s="722">
        <f t="shared" si="1"/>
        <v>0</v>
      </c>
      <c r="H31" s="723">
        <v>0</v>
      </c>
      <c r="I31" s="629">
        <f t="shared" si="2"/>
        <v>0</v>
      </c>
      <c r="K31" s="394">
        <f t="shared" si="3"/>
        <v>0</v>
      </c>
    </row>
    <row r="32" spans="1:11" x14ac:dyDescent="0.5">
      <c r="A32" s="504">
        <v>28</v>
      </c>
      <c r="B32" s="660" t="s">
        <v>164</v>
      </c>
      <c r="C32" s="143">
        <v>2906.7</v>
      </c>
      <c r="D32" s="721">
        <v>0</v>
      </c>
      <c r="E32" s="721">
        <v>0</v>
      </c>
      <c r="F32" s="721">
        <v>0</v>
      </c>
      <c r="G32" s="722">
        <f t="shared" si="1"/>
        <v>0</v>
      </c>
      <c r="H32" s="723">
        <v>0</v>
      </c>
      <c r="I32" s="629">
        <f t="shared" si="2"/>
        <v>0</v>
      </c>
      <c r="K32" s="394">
        <f t="shared" si="3"/>
        <v>0</v>
      </c>
    </row>
    <row r="33" spans="1:11" x14ac:dyDescent="0.5">
      <c r="A33" s="504">
        <v>29</v>
      </c>
      <c r="B33" s="149" t="s">
        <v>165</v>
      </c>
      <c r="C33" s="143">
        <v>164027.25</v>
      </c>
      <c r="D33" s="721">
        <v>0</v>
      </c>
      <c r="E33" s="721">
        <v>0</v>
      </c>
      <c r="F33" s="721">
        <v>0</v>
      </c>
      <c r="G33" s="724">
        <f>D33+E33+F33</f>
        <v>0</v>
      </c>
      <c r="H33" s="146">
        <v>0</v>
      </c>
      <c r="I33" s="629">
        <f t="shared" si="2"/>
        <v>0</v>
      </c>
      <c r="K33" s="394">
        <f t="shared" si="3"/>
        <v>0</v>
      </c>
    </row>
    <row r="34" spans="1:11" x14ac:dyDescent="0.5">
      <c r="A34" s="504">
        <v>30</v>
      </c>
      <c r="B34" s="149" t="s">
        <v>167</v>
      </c>
      <c r="C34" s="143">
        <v>8316.5</v>
      </c>
      <c r="D34" s="721">
        <v>0</v>
      </c>
      <c r="E34" s="721">
        <v>0</v>
      </c>
      <c r="F34" s="721">
        <v>0</v>
      </c>
      <c r="G34" s="724">
        <f>D34+E34+F34</f>
        <v>0</v>
      </c>
      <c r="H34" s="146">
        <v>0</v>
      </c>
      <c r="I34" s="629">
        <f t="shared" si="2"/>
        <v>0</v>
      </c>
      <c r="K34" s="394">
        <f t="shared" si="3"/>
        <v>0</v>
      </c>
    </row>
    <row r="35" spans="1:11" x14ac:dyDescent="0.5">
      <c r="A35" s="504">
        <v>31</v>
      </c>
      <c r="B35" s="660" t="s">
        <v>168</v>
      </c>
      <c r="C35" s="143">
        <v>268584.25</v>
      </c>
      <c r="D35" s="721">
        <v>0</v>
      </c>
      <c r="E35" s="721">
        <v>0</v>
      </c>
      <c r="F35" s="721">
        <v>0</v>
      </c>
      <c r="G35" s="722">
        <f t="shared" si="1"/>
        <v>0</v>
      </c>
      <c r="H35" s="723">
        <v>0</v>
      </c>
      <c r="I35" s="629">
        <f t="shared" si="2"/>
        <v>0</v>
      </c>
      <c r="K35" s="394">
        <f t="shared" si="3"/>
        <v>0</v>
      </c>
    </row>
    <row r="36" spans="1:11" x14ac:dyDescent="0.5">
      <c r="A36" s="504">
        <v>32</v>
      </c>
      <c r="B36" s="660" t="s">
        <v>169</v>
      </c>
      <c r="C36" s="143">
        <v>287235.77</v>
      </c>
      <c r="D36" s="721">
        <v>0</v>
      </c>
      <c r="E36" s="721">
        <v>0</v>
      </c>
      <c r="F36" s="721">
        <v>0</v>
      </c>
      <c r="G36" s="722">
        <f t="shared" si="1"/>
        <v>0</v>
      </c>
      <c r="H36" s="723">
        <v>0</v>
      </c>
      <c r="I36" s="629">
        <f t="shared" si="2"/>
        <v>0</v>
      </c>
      <c r="K36" s="394">
        <f t="shared" si="3"/>
        <v>0</v>
      </c>
    </row>
    <row r="37" spans="1:11" x14ac:dyDescent="0.5">
      <c r="A37" s="504">
        <v>33</v>
      </c>
      <c r="B37" s="149" t="s">
        <v>170</v>
      </c>
      <c r="C37" s="143">
        <v>165.78</v>
      </c>
      <c r="D37" s="721">
        <v>0</v>
      </c>
      <c r="E37" s="721">
        <v>0</v>
      </c>
      <c r="F37" s="721">
        <v>0</v>
      </c>
      <c r="G37" s="724">
        <f t="shared" si="1"/>
        <v>0</v>
      </c>
      <c r="H37" s="146">
        <v>0</v>
      </c>
      <c r="I37" s="629">
        <f t="shared" si="2"/>
        <v>0</v>
      </c>
      <c r="K37" s="394">
        <f t="shared" si="3"/>
        <v>0</v>
      </c>
    </row>
    <row r="38" spans="1:11" x14ac:dyDescent="0.5">
      <c r="A38" s="504">
        <v>34</v>
      </c>
      <c r="B38" s="149" t="s">
        <v>171</v>
      </c>
      <c r="C38" s="143">
        <v>5457</v>
      </c>
      <c r="D38" s="721">
        <v>0</v>
      </c>
      <c r="E38" s="721">
        <v>0</v>
      </c>
      <c r="F38" s="721">
        <v>0</v>
      </c>
      <c r="G38" s="722">
        <f t="shared" si="1"/>
        <v>0</v>
      </c>
      <c r="H38" s="723">
        <v>0</v>
      </c>
      <c r="I38" s="629">
        <f t="shared" si="2"/>
        <v>0</v>
      </c>
      <c r="K38" s="394">
        <f t="shared" si="3"/>
        <v>0</v>
      </c>
    </row>
    <row r="39" spans="1:11" x14ac:dyDescent="0.5">
      <c r="A39" s="504">
        <v>35</v>
      </c>
      <c r="B39" s="660" t="s">
        <v>172</v>
      </c>
      <c r="C39" s="143">
        <v>275593</v>
      </c>
      <c r="D39" s="721">
        <v>0</v>
      </c>
      <c r="E39" s="721">
        <v>0</v>
      </c>
      <c r="F39" s="721">
        <v>0</v>
      </c>
      <c r="G39" s="722">
        <f t="shared" si="1"/>
        <v>0</v>
      </c>
      <c r="H39" s="723">
        <v>0</v>
      </c>
      <c r="I39" s="629">
        <f t="shared" si="2"/>
        <v>0</v>
      </c>
      <c r="K39" s="394">
        <f t="shared" si="3"/>
        <v>0</v>
      </c>
    </row>
    <row r="40" spans="1:11" x14ac:dyDescent="0.5">
      <c r="A40" s="504">
        <v>36</v>
      </c>
      <c r="B40" s="660" t="s">
        <v>134</v>
      </c>
      <c r="C40" s="143">
        <v>1316826.53</v>
      </c>
      <c r="D40" s="721">
        <v>0</v>
      </c>
      <c r="E40" s="721">
        <v>0</v>
      </c>
      <c r="F40" s="721">
        <v>0</v>
      </c>
      <c r="G40" s="722">
        <f t="shared" si="1"/>
        <v>0</v>
      </c>
      <c r="H40" s="723">
        <v>0</v>
      </c>
      <c r="I40" s="629">
        <f t="shared" si="2"/>
        <v>0</v>
      </c>
      <c r="K40" s="394">
        <f t="shared" si="3"/>
        <v>0</v>
      </c>
    </row>
    <row r="41" spans="1:11" x14ac:dyDescent="0.5">
      <c r="A41" s="504">
        <v>37</v>
      </c>
      <c r="B41" s="660" t="s">
        <v>136</v>
      </c>
      <c r="C41" s="143">
        <v>921796</v>
      </c>
      <c r="D41" s="721">
        <v>0</v>
      </c>
      <c r="E41" s="721">
        <v>0</v>
      </c>
      <c r="F41" s="721">
        <v>0</v>
      </c>
      <c r="G41" s="722">
        <f t="shared" si="1"/>
        <v>0</v>
      </c>
      <c r="H41" s="723">
        <v>0</v>
      </c>
      <c r="I41" s="629">
        <f t="shared" si="2"/>
        <v>0</v>
      </c>
      <c r="K41" s="394">
        <f t="shared" si="3"/>
        <v>0</v>
      </c>
    </row>
    <row r="42" spans="1:11" x14ac:dyDescent="0.5">
      <c r="A42" s="504">
        <v>38</v>
      </c>
      <c r="B42" s="660" t="s">
        <v>138</v>
      </c>
      <c r="C42" s="143">
        <v>2834968.85</v>
      </c>
      <c r="D42" s="721">
        <v>0</v>
      </c>
      <c r="E42" s="721">
        <v>0</v>
      </c>
      <c r="F42" s="721">
        <v>0</v>
      </c>
      <c r="G42" s="722">
        <f t="shared" si="1"/>
        <v>0</v>
      </c>
      <c r="H42" s="723">
        <v>0</v>
      </c>
      <c r="I42" s="629">
        <f t="shared" si="2"/>
        <v>0</v>
      </c>
      <c r="K42" s="394">
        <f t="shared" si="3"/>
        <v>0</v>
      </c>
    </row>
    <row r="43" spans="1:11" x14ac:dyDescent="0.5">
      <c r="A43" s="504">
        <v>39</v>
      </c>
      <c r="B43" s="660" t="s">
        <v>139</v>
      </c>
      <c r="C43" s="143">
        <v>215118.69</v>
      </c>
      <c r="D43" s="721">
        <v>0</v>
      </c>
      <c r="E43" s="721">
        <v>0</v>
      </c>
      <c r="F43" s="721">
        <v>0</v>
      </c>
      <c r="G43" s="722">
        <f t="shared" si="1"/>
        <v>0</v>
      </c>
      <c r="H43" s="723">
        <v>0</v>
      </c>
      <c r="I43" s="629">
        <f t="shared" si="2"/>
        <v>0</v>
      </c>
      <c r="K43" s="394">
        <f t="shared" si="3"/>
        <v>0</v>
      </c>
    </row>
    <row r="44" spans="1:11" x14ac:dyDescent="0.5">
      <c r="A44" s="504">
        <v>40</v>
      </c>
      <c r="B44" s="660" t="s">
        <v>140</v>
      </c>
      <c r="C44" s="143">
        <v>2133212.9</v>
      </c>
      <c r="D44" s="721">
        <v>0</v>
      </c>
      <c r="E44" s="721">
        <v>0</v>
      </c>
      <c r="F44" s="721">
        <v>0</v>
      </c>
      <c r="G44" s="722">
        <f t="shared" si="1"/>
        <v>0</v>
      </c>
      <c r="H44" s="723">
        <v>0</v>
      </c>
      <c r="I44" s="629">
        <f t="shared" si="2"/>
        <v>0</v>
      </c>
      <c r="K44" s="394">
        <f t="shared" si="3"/>
        <v>0</v>
      </c>
    </row>
    <row r="45" spans="1:11" x14ac:dyDescent="0.5">
      <c r="A45" s="504">
        <v>41</v>
      </c>
      <c r="B45" s="660" t="s">
        <v>142</v>
      </c>
      <c r="C45" s="143">
        <v>414469.44</v>
      </c>
      <c r="D45" s="721">
        <v>0</v>
      </c>
      <c r="E45" s="721">
        <v>0</v>
      </c>
      <c r="F45" s="721">
        <v>0</v>
      </c>
      <c r="G45" s="722">
        <f t="shared" si="1"/>
        <v>0</v>
      </c>
      <c r="H45" s="723">
        <v>0</v>
      </c>
      <c r="I45" s="629">
        <f t="shared" si="2"/>
        <v>0</v>
      </c>
      <c r="K45" s="394">
        <f t="shared" si="3"/>
        <v>0</v>
      </c>
    </row>
    <row r="46" spans="1:11" x14ac:dyDescent="0.5">
      <c r="A46" s="504">
        <v>42</v>
      </c>
      <c r="B46" s="660" t="s">
        <v>143</v>
      </c>
      <c r="C46" s="143">
        <v>662972</v>
      </c>
      <c r="D46" s="721">
        <v>0</v>
      </c>
      <c r="E46" s="721">
        <v>0</v>
      </c>
      <c r="F46" s="721">
        <v>0</v>
      </c>
      <c r="G46" s="722">
        <f t="shared" si="1"/>
        <v>0</v>
      </c>
      <c r="H46" s="723">
        <v>0</v>
      </c>
      <c r="I46" s="629">
        <f t="shared" si="2"/>
        <v>0</v>
      </c>
      <c r="K46" s="394">
        <f t="shared" si="3"/>
        <v>0</v>
      </c>
    </row>
    <row r="47" spans="1:11" x14ac:dyDescent="0.5">
      <c r="A47" s="504">
        <v>43</v>
      </c>
      <c r="B47" s="660" t="s">
        <v>144</v>
      </c>
      <c r="C47" s="143">
        <v>3131818.79</v>
      </c>
      <c r="D47" s="721">
        <v>0</v>
      </c>
      <c r="E47" s="721">
        <v>0</v>
      </c>
      <c r="F47" s="721">
        <v>0</v>
      </c>
      <c r="G47" s="722">
        <f t="shared" si="1"/>
        <v>0</v>
      </c>
      <c r="H47" s="723">
        <v>0</v>
      </c>
      <c r="I47" s="629">
        <f t="shared" si="2"/>
        <v>0</v>
      </c>
      <c r="K47" s="394">
        <f t="shared" si="3"/>
        <v>0</v>
      </c>
    </row>
    <row r="48" spans="1:11" x14ac:dyDescent="0.5">
      <c r="A48" s="504">
        <v>44</v>
      </c>
      <c r="B48" s="660" t="s">
        <v>145</v>
      </c>
      <c r="C48" s="143">
        <v>197640.52</v>
      </c>
      <c r="D48" s="721">
        <v>0</v>
      </c>
      <c r="E48" s="721">
        <v>0</v>
      </c>
      <c r="F48" s="721">
        <v>0</v>
      </c>
      <c r="G48" s="722">
        <f t="shared" si="1"/>
        <v>0</v>
      </c>
      <c r="H48" s="723">
        <v>0</v>
      </c>
      <c r="I48" s="629">
        <f t="shared" si="2"/>
        <v>0</v>
      </c>
      <c r="K48" s="394">
        <f t="shared" si="3"/>
        <v>0</v>
      </c>
    </row>
    <row r="49" spans="1:11" x14ac:dyDescent="0.5">
      <c r="A49" s="504">
        <v>45</v>
      </c>
      <c r="B49" s="149" t="s">
        <v>146</v>
      </c>
      <c r="C49" s="143">
        <v>3096872.72</v>
      </c>
      <c r="D49" s="721">
        <v>0</v>
      </c>
      <c r="E49" s="721">
        <v>0</v>
      </c>
      <c r="F49" s="721">
        <v>0</v>
      </c>
      <c r="G49" s="722">
        <f t="shared" si="1"/>
        <v>0</v>
      </c>
      <c r="H49" s="723">
        <v>0</v>
      </c>
      <c r="I49" s="629">
        <f t="shared" si="2"/>
        <v>0</v>
      </c>
      <c r="K49" s="394">
        <f t="shared" si="3"/>
        <v>0</v>
      </c>
    </row>
    <row r="50" spans="1:11" x14ac:dyDescent="0.5">
      <c r="A50" s="504">
        <v>46</v>
      </c>
      <c r="B50" s="149" t="s">
        <v>147</v>
      </c>
      <c r="C50" s="143">
        <v>725484.49</v>
      </c>
      <c r="D50" s="721">
        <v>0</v>
      </c>
      <c r="E50" s="721">
        <v>0</v>
      </c>
      <c r="F50" s="721">
        <v>0</v>
      </c>
      <c r="G50" s="722">
        <f t="shared" si="1"/>
        <v>0</v>
      </c>
      <c r="H50" s="723">
        <v>0</v>
      </c>
      <c r="I50" s="629">
        <f t="shared" si="2"/>
        <v>0</v>
      </c>
      <c r="K50" s="394">
        <f t="shared" si="3"/>
        <v>0</v>
      </c>
    </row>
    <row r="51" spans="1:11" x14ac:dyDescent="0.5">
      <c r="A51" s="504">
        <v>47</v>
      </c>
      <c r="B51" s="660" t="s">
        <v>149</v>
      </c>
      <c r="C51" s="143">
        <v>472479.02</v>
      </c>
      <c r="D51" s="721">
        <v>0</v>
      </c>
      <c r="E51" s="721">
        <v>0</v>
      </c>
      <c r="F51" s="721">
        <v>0</v>
      </c>
      <c r="G51" s="722">
        <f t="shared" si="1"/>
        <v>0</v>
      </c>
      <c r="H51" s="723">
        <v>0</v>
      </c>
      <c r="I51" s="629">
        <f t="shared" si="2"/>
        <v>0</v>
      </c>
      <c r="K51" s="394">
        <f t="shared" si="3"/>
        <v>0</v>
      </c>
    </row>
    <row r="52" spans="1:11" x14ac:dyDescent="0.5">
      <c r="A52" s="504">
        <v>48</v>
      </c>
      <c r="B52" s="149" t="s">
        <v>150</v>
      </c>
      <c r="C52" s="143">
        <v>315741.99</v>
      </c>
      <c r="D52" s="721">
        <v>0</v>
      </c>
      <c r="E52" s="721">
        <v>0</v>
      </c>
      <c r="F52" s="721">
        <v>0</v>
      </c>
      <c r="G52" s="722">
        <f t="shared" si="1"/>
        <v>0</v>
      </c>
      <c r="H52" s="723">
        <v>0</v>
      </c>
      <c r="I52" s="629">
        <f t="shared" si="2"/>
        <v>0</v>
      </c>
      <c r="K52" s="394">
        <f t="shared" si="3"/>
        <v>0</v>
      </c>
    </row>
    <row r="53" spans="1:11" x14ac:dyDescent="0.5">
      <c r="A53" s="504">
        <v>49</v>
      </c>
      <c r="B53" s="660" t="s">
        <v>151</v>
      </c>
      <c r="C53" s="143">
        <v>747982.92</v>
      </c>
      <c r="D53" s="721">
        <v>0</v>
      </c>
      <c r="E53" s="721">
        <v>0</v>
      </c>
      <c r="F53" s="721">
        <v>0</v>
      </c>
      <c r="G53" s="722">
        <f t="shared" si="1"/>
        <v>0</v>
      </c>
      <c r="H53" s="723">
        <v>0</v>
      </c>
      <c r="I53" s="629">
        <f t="shared" si="2"/>
        <v>0</v>
      </c>
      <c r="K53" s="394">
        <f t="shared" si="3"/>
        <v>0</v>
      </c>
    </row>
    <row r="54" spans="1:11" x14ac:dyDescent="0.5">
      <c r="A54" s="504">
        <v>50</v>
      </c>
      <c r="B54" s="660" t="s">
        <v>183</v>
      </c>
      <c r="C54" s="143">
        <v>537.79</v>
      </c>
      <c r="D54" s="721">
        <v>0</v>
      </c>
      <c r="E54" s="721">
        <v>0</v>
      </c>
      <c r="F54" s="721">
        <v>0</v>
      </c>
      <c r="G54" s="722"/>
      <c r="H54" s="723"/>
      <c r="I54" s="629">
        <f t="shared" si="2"/>
        <v>0</v>
      </c>
      <c r="K54" s="394">
        <f t="shared" si="3"/>
        <v>0</v>
      </c>
    </row>
    <row r="55" spans="1:11" x14ac:dyDescent="0.5">
      <c r="A55" s="504">
        <v>51</v>
      </c>
      <c r="B55" s="149" t="s">
        <v>184</v>
      </c>
      <c r="C55" s="143">
        <v>119.68</v>
      </c>
      <c r="D55" s="721">
        <v>0</v>
      </c>
      <c r="E55" s="721">
        <v>0</v>
      </c>
      <c r="F55" s="721">
        <v>0</v>
      </c>
      <c r="G55" s="724">
        <f t="shared" si="1"/>
        <v>0</v>
      </c>
      <c r="H55" s="146">
        <v>0</v>
      </c>
      <c r="I55" s="629">
        <f t="shared" si="2"/>
        <v>0</v>
      </c>
      <c r="K55" s="394">
        <f t="shared" si="3"/>
        <v>0</v>
      </c>
    </row>
    <row r="56" spans="1:11" x14ac:dyDescent="0.5">
      <c r="A56" s="504">
        <v>52</v>
      </c>
      <c r="B56" s="149" t="s">
        <v>185</v>
      </c>
      <c r="C56" s="143">
        <v>7925.25</v>
      </c>
      <c r="D56" s="721">
        <v>0</v>
      </c>
      <c r="E56" s="721">
        <v>0</v>
      </c>
      <c r="F56" s="721">
        <v>0</v>
      </c>
      <c r="G56" s="722">
        <f t="shared" si="1"/>
        <v>0</v>
      </c>
      <c r="H56" s="723">
        <v>0</v>
      </c>
      <c r="I56" s="629">
        <f t="shared" si="2"/>
        <v>0</v>
      </c>
      <c r="K56" s="394">
        <f t="shared" si="3"/>
        <v>0</v>
      </c>
    </row>
    <row r="57" spans="1:11" x14ac:dyDescent="0.5">
      <c r="A57" s="504">
        <v>53</v>
      </c>
      <c r="B57" s="149" t="s">
        <v>186</v>
      </c>
      <c r="C57" s="143">
        <v>49494.12</v>
      </c>
      <c r="D57" s="721">
        <v>0</v>
      </c>
      <c r="E57" s="721">
        <v>0</v>
      </c>
      <c r="F57" s="721">
        <v>0</v>
      </c>
      <c r="G57" s="722">
        <f t="shared" si="1"/>
        <v>0</v>
      </c>
      <c r="H57" s="723">
        <v>0</v>
      </c>
      <c r="I57" s="629">
        <f t="shared" si="2"/>
        <v>0</v>
      </c>
      <c r="K57" s="394">
        <f t="shared" si="3"/>
        <v>0</v>
      </c>
    </row>
    <row r="58" spans="1:11" x14ac:dyDescent="0.5">
      <c r="A58" s="504">
        <v>54</v>
      </c>
      <c r="B58" s="149" t="s">
        <v>187</v>
      </c>
      <c r="C58" s="143">
        <v>2069.25</v>
      </c>
      <c r="D58" s="721">
        <v>0</v>
      </c>
      <c r="E58" s="721">
        <v>0</v>
      </c>
      <c r="F58" s="721">
        <v>0</v>
      </c>
      <c r="G58" s="722">
        <f t="shared" si="1"/>
        <v>0</v>
      </c>
      <c r="H58" s="723">
        <v>0</v>
      </c>
      <c r="I58" s="629">
        <f t="shared" si="2"/>
        <v>0</v>
      </c>
      <c r="K58" s="394">
        <f t="shared" si="3"/>
        <v>0</v>
      </c>
    </row>
    <row r="59" spans="1:11" x14ac:dyDescent="0.5">
      <c r="A59" s="504">
        <v>55</v>
      </c>
      <c r="B59" s="149" t="s">
        <v>188</v>
      </c>
      <c r="C59" s="143">
        <v>2391.5</v>
      </c>
      <c r="D59" s="721">
        <v>0</v>
      </c>
      <c r="E59" s="721">
        <v>0</v>
      </c>
      <c r="F59" s="721">
        <v>0</v>
      </c>
      <c r="G59" s="722">
        <f t="shared" si="1"/>
        <v>0</v>
      </c>
      <c r="H59" s="723">
        <v>0</v>
      </c>
      <c r="I59" s="629">
        <f t="shared" si="2"/>
        <v>0</v>
      </c>
      <c r="K59" s="394">
        <f t="shared" si="3"/>
        <v>0</v>
      </c>
    </row>
    <row r="60" spans="1:11" x14ac:dyDescent="0.5">
      <c r="A60" s="504">
        <v>56</v>
      </c>
      <c r="B60" s="149" t="s">
        <v>189</v>
      </c>
      <c r="C60" s="143">
        <v>561</v>
      </c>
      <c r="D60" s="721">
        <v>0</v>
      </c>
      <c r="E60" s="721">
        <v>0</v>
      </c>
      <c r="F60" s="721">
        <v>0</v>
      </c>
      <c r="G60" s="722">
        <f t="shared" si="1"/>
        <v>0</v>
      </c>
      <c r="H60" s="723">
        <v>0</v>
      </c>
      <c r="I60" s="629">
        <f t="shared" si="2"/>
        <v>0</v>
      </c>
      <c r="K60" s="394">
        <f t="shared" si="3"/>
        <v>0</v>
      </c>
    </row>
    <row r="61" spans="1:11" x14ac:dyDescent="0.5">
      <c r="A61" s="504">
        <v>57</v>
      </c>
      <c r="B61" s="719" t="s">
        <v>190</v>
      </c>
      <c r="C61" s="728">
        <v>39614.71</v>
      </c>
      <c r="D61" s="721">
        <v>0</v>
      </c>
      <c r="E61" s="721">
        <v>0</v>
      </c>
      <c r="F61" s="721">
        <v>0</v>
      </c>
      <c r="G61" s="722">
        <f t="shared" si="1"/>
        <v>0</v>
      </c>
      <c r="H61" s="723">
        <v>0</v>
      </c>
      <c r="I61" s="629">
        <f t="shared" si="2"/>
        <v>0</v>
      </c>
      <c r="K61" s="394">
        <f t="shared" si="3"/>
        <v>0</v>
      </c>
    </row>
    <row r="62" spans="1:11" x14ac:dyDescent="0.5">
      <c r="A62" s="504">
        <v>58</v>
      </c>
      <c r="B62" s="719" t="s">
        <v>192</v>
      </c>
      <c r="C62" s="720">
        <v>2.5</v>
      </c>
      <c r="D62" s="721">
        <v>0</v>
      </c>
      <c r="E62" s="721">
        <v>0</v>
      </c>
      <c r="F62" s="721">
        <v>0</v>
      </c>
      <c r="G62" s="722">
        <f t="shared" si="1"/>
        <v>0</v>
      </c>
      <c r="H62" s="723">
        <v>0</v>
      </c>
      <c r="I62" s="629">
        <f t="shared" si="2"/>
        <v>0</v>
      </c>
      <c r="K62" s="394">
        <f t="shared" si="3"/>
        <v>0</v>
      </c>
    </row>
    <row r="63" spans="1:11" x14ac:dyDescent="0.5">
      <c r="A63" s="504">
        <v>59</v>
      </c>
      <c r="B63" s="719" t="s">
        <v>193</v>
      </c>
      <c r="C63" s="720">
        <v>69.75</v>
      </c>
      <c r="D63" s="721">
        <v>0</v>
      </c>
      <c r="E63" s="721">
        <v>0</v>
      </c>
      <c r="F63" s="721">
        <v>0</v>
      </c>
      <c r="G63" s="722"/>
      <c r="H63" s="723"/>
      <c r="I63" s="629">
        <f t="shared" si="2"/>
        <v>0</v>
      </c>
      <c r="K63" s="394">
        <f t="shared" si="3"/>
        <v>0</v>
      </c>
    </row>
    <row r="64" spans="1:11" x14ac:dyDescent="0.5">
      <c r="A64" s="504">
        <v>60</v>
      </c>
      <c r="B64" s="149" t="s">
        <v>194</v>
      </c>
      <c r="C64" s="729">
        <v>25184.84</v>
      </c>
      <c r="D64" s="721">
        <v>0</v>
      </c>
      <c r="E64" s="721">
        <v>0</v>
      </c>
      <c r="F64" s="721">
        <v>0</v>
      </c>
      <c r="G64" s="722"/>
      <c r="H64" s="723"/>
      <c r="I64" s="629">
        <f t="shared" si="2"/>
        <v>0</v>
      </c>
      <c r="K64" s="394">
        <f t="shared" si="3"/>
        <v>0</v>
      </c>
    </row>
    <row r="65" spans="1:11" x14ac:dyDescent="0.5">
      <c r="A65" s="504">
        <v>61</v>
      </c>
      <c r="B65" s="149" t="s">
        <v>195</v>
      </c>
      <c r="C65" s="143">
        <v>6964</v>
      </c>
      <c r="D65" s="721">
        <v>0</v>
      </c>
      <c r="E65" s="721">
        <v>0</v>
      </c>
      <c r="F65" s="721">
        <v>0</v>
      </c>
      <c r="G65" s="722">
        <f t="shared" ref="G65" si="4">D65+E65+F65</f>
        <v>0</v>
      </c>
      <c r="H65" s="723">
        <v>0</v>
      </c>
      <c r="I65" s="629">
        <f t="shared" si="2"/>
        <v>0</v>
      </c>
      <c r="K65" s="394">
        <f t="shared" si="3"/>
        <v>0</v>
      </c>
    </row>
    <row r="66" spans="1:11" x14ac:dyDescent="0.5">
      <c r="A66" s="504">
        <v>62</v>
      </c>
      <c r="B66" s="149" t="s">
        <v>196</v>
      </c>
      <c r="C66" s="730">
        <v>2246.8000000000002</v>
      </c>
      <c r="D66" s="721">
        <v>0</v>
      </c>
      <c r="E66" s="721">
        <v>0</v>
      </c>
      <c r="F66" s="721">
        <v>0</v>
      </c>
      <c r="G66" s="722"/>
      <c r="H66" s="723"/>
      <c r="I66" s="629">
        <f t="shared" si="2"/>
        <v>0</v>
      </c>
      <c r="K66" s="394">
        <f t="shared" si="3"/>
        <v>0</v>
      </c>
    </row>
    <row r="67" spans="1:11" x14ac:dyDescent="0.5">
      <c r="A67" s="504">
        <v>63</v>
      </c>
      <c r="B67" s="149" t="s">
        <v>116</v>
      </c>
      <c r="C67" s="143">
        <v>366088.63</v>
      </c>
      <c r="D67" s="721">
        <v>0</v>
      </c>
      <c r="E67" s="721">
        <v>0</v>
      </c>
      <c r="F67" s="721">
        <v>0</v>
      </c>
      <c r="G67" s="722">
        <f t="shared" si="1"/>
        <v>0</v>
      </c>
      <c r="H67" s="723">
        <v>0</v>
      </c>
      <c r="I67" s="629">
        <f t="shared" si="2"/>
        <v>0</v>
      </c>
      <c r="K67" s="394">
        <f t="shared" si="3"/>
        <v>0</v>
      </c>
    </row>
    <row r="68" spans="1:11" x14ac:dyDescent="0.5">
      <c r="A68" s="504">
        <v>64</v>
      </c>
      <c r="B68" s="149" t="s">
        <v>118</v>
      </c>
      <c r="C68" s="143">
        <v>217996.55</v>
      </c>
      <c r="D68" s="721">
        <v>0</v>
      </c>
      <c r="E68" s="721">
        <v>0</v>
      </c>
      <c r="F68" s="721">
        <v>0</v>
      </c>
      <c r="G68" s="722">
        <f t="shared" si="1"/>
        <v>0</v>
      </c>
      <c r="H68" s="723">
        <v>0</v>
      </c>
      <c r="I68" s="629">
        <f t="shared" si="2"/>
        <v>0</v>
      </c>
      <c r="K68" s="394">
        <f t="shared" si="3"/>
        <v>0</v>
      </c>
    </row>
    <row r="69" spans="1:11" x14ac:dyDescent="0.5">
      <c r="A69" s="504">
        <v>65</v>
      </c>
      <c r="B69" s="149" t="s">
        <v>117</v>
      </c>
      <c r="C69" s="143">
        <v>117081.68</v>
      </c>
      <c r="D69" s="721">
        <v>0</v>
      </c>
      <c r="E69" s="721">
        <v>0</v>
      </c>
      <c r="F69" s="721">
        <v>0</v>
      </c>
      <c r="G69" s="722">
        <f>D69+E69+F69</f>
        <v>0</v>
      </c>
      <c r="H69" s="723">
        <v>0</v>
      </c>
      <c r="I69" s="629">
        <f t="shared" si="2"/>
        <v>0</v>
      </c>
      <c r="K69" s="394">
        <f t="shared" si="3"/>
        <v>0</v>
      </c>
    </row>
    <row r="70" spans="1:11" x14ac:dyDescent="0.5">
      <c r="A70" s="504">
        <v>66</v>
      </c>
      <c r="B70" s="149" t="s">
        <v>120</v>
      </c>
      <c r="C70" s="143">
        <v>2634130.9900000002</v>
      </c>
      <c r="D70" s="721">
        <v>0</v>
      </c>
      <c r="E70" s="721">
        <v>0</v>
      </c>
      <c r="F70" s="721">
        <v>0</v>
      </c>
      <c r="G70" s="722">
        <f t="shared" ref="G70:G79" si="5">D70+E70+F70</f>
        <v>0</v>
      </c>
      <c r="H70" s="723">
        <v>0</v>
      </c>
      <c r="I70" s="629">
        <f t="shared" ref="I70:I79" si="6">+G70-H70</f>
        <v>0</v>
      </c>
      <c r="K70" s="394">
        <f t="shared" ref="K70:K79" si="7">IF(G70&gt;0,1,0)</f>
        <v>0</v>
      </c>
    </row>
    <row r="71" spans="1:11" x14ac:dyDescent="0.5">
      <c r="A71" s="504">
        <v>67</v>
      </c>
      <c r="B71" s="149" t="s">
        <v>121</v>
      </c>
      <c r="C71" s="143">
        <v>94673.23</v>
      </c>
      <c r="D71" s="721">
        <v>0</v>
      </c>
      <c r="E71" s="721">
        <v>0</v>
      </c>
      <c r="F71" s="721">
        <v>0</v>
      </c>
      <c r="G71" s="722">
        <f t="shared" si="5"/>
        <v>0</v>
      </c>
      <c r="H71" s="723">
        <v>0</v>
      </c>
      <c r="I71" s="629">
        <f t="shared" si="6"/>
        <v>0</v>
      </c>
      <c r="K71" s="394">
        <f t="shared" si="7"/>
        <v>0</v>
      </c>
    </row>
    <row r="72" spans="1:11" x14ac:dyDescent="0.5">
      <c r="A72" s="504">
        <v>68</v>
      </c>
      <c r="B72" s="149" t="s">
        <v>122</v>
      </c>
      <c r="C72" s="143">
        <v>621794</v>
      </c>
      <c r="D72" s="721">
        <v>0</v>
      </c>
      <c r="E72" s="721">
        <v>0</v>
      </c>
      <c r="F72" s="721">
        <v>0</v>
      </c>
      <c r="G72" s="722">
        <f t="shared" si="5"/>
        <v>0</v>
      </c>
      <c r="H72" s="723">
        <v>0</v>
      </c>
      <c r="I72" s="629">
        <f t="shared" si="6"/>
        <v>0</v>
      </c>
      <c r="K72" s="394">
        <f t="shared" si="7"/>
        <v>0</v>
      </c>
    </row>
    <row r="73" spans="1:11" x14ac:dyDescent="0.5">
      <c r="A73" s="504">
        <v>69</v>
      </c>
      <c r="B73" s="149" t="s">
        <v>123</v>
      </c>
      <c r="C73" s="143">
        <v>713228.41</v>
      </c>
      <c r="D73" s="721">
        <v>0</v>
      </c>
      <c r="E73" s="721">
        <v>0</v>
      </c>
      <c r="F73" s="721">
        <v>0</v>
      </c>
      <c r="G73" s="722">
        <f t="shared" si="5"/>
        <v>0</v>
      </c>
      <c r="H73" s="723">
        <v>0</v>
      </c>
      <c r="I73" s="629">
        <f t="shared" si="6"/>
        <v>0</v>
      </c>
      <c r="K73" s="394">
        <f t="shared" si="7"/>
        <v>0</v>
      </c>
    </row>
    <row r="74" spans="1:11" x14ac:dyDescent="0.5">
      <c r="A74" s="504">
        <v>70</v>
      </c>
      <c r="B74" s="149" t="s">
        <v>124</v>
      </c>
      <c r="C74" s="143">
        <v>871218.78</v>
      </c>
      <c r="D74" s="721">
        <v>0</v>
      </c>
      <c r="E74" s="721">
        <v>0</v>
      </c>
      <c r="F74" s="721">
        <v>0</v>
      </c>
      <c r="G74" s="722">
        <f t="shared" si="5"/>
        <v>0</v>
      </c>
      <c r="H74" s="723">
        <v>0</v>
      </c>
      <c r="I74" s="629">
        <f t="shared" si="6"/>
        <v>0</v>
      </c>
      <c r="K74" s="394">
        <f t="shared" si="7"/>
        <v>0</v>
      </c>
    </row>
    <row r="75" spans="1:11" x14ac:dyDescent="0.5">
      <c r="A75" s="504">
        <v>71</v>
      </c>
      <c r="B75" s="149" t="s">
        <v>125</v>
      </c>
      <c r="C75" s="143">
        <v>437412.35</v>
      </c>
      <c r="D75" s="721">
        <v>0</v>
      </c>
      <c r="E75" s="721">
        <v>0</v>
      </c>
      <c r="F75" s="721">
        <v>0</v>
      </c>
      <c r="G75" s="722">
        <f t="shared" si="5"/>
        <v>0</v>
      </c>
      <c r="H75" s="723">
        <v>0</v>
      </c>
      <c r="I75" s="629">
        <f t="shared" si="6"/>
        <v>0</v>
      </c>
      <c r="K75" s="394">
        <f t="shared" si="7"/>
        <v>0</v>
      </c>
    </row>
    <row r="76" spans="1:11" x14ac:dyDescent="0.5">
      <c r="A76" s="504">
        <v>72</v>
      </c>
      <c r="B76" s="149" t="s">
        <v>126</v>
      </c>
      <c r="C76" s="143">
        <v>197811.03</v>
      </c>
      <c r="D76" s="721">
        <v>0</v>
      </c>
      <c r="E76" s="721">
        <v>0</v>
      </c>
      <c r="F76" s="721">
        <v>0</v>
      </c>
      <c r="G76" s="722">
        <f t="shared" si="5"/>
        <v>0</v>
      </c>
      <c r="H76" s="723">
        <v>0</v>
      </c>
      <c r="I76" s="629">
        <f t="shared" si="6"/>
        <v>0</v>
      </c>
      <c r="K76" s="394">
        <f t="shared" si="7"/>
        <v>0</v>
      </c>
    </row>
    <row r="77" spans="1:11" x14ac:dyDescent="0.5">
      <c r="A77" s="504">
        <v>73</v>
      </c>
      <c r="B77" s="149" t="s">
        <v>128</v>
      </c>
      <c r="C77" s="143">
        <v>256724.9</v>
      </c>
      <c r="D77" s="721">
        <v>0</v>
      </c>
      <c r="E77" s="721">
        <v>0</v>
      </c>
      <c r="F77" s="721">
        <v>0</v>
      </c>
      <c r="G77" s="722">
        <f t="shared" si="5"/>
        <v>0</v>
      </c>
      <c r="H77" s="723">
        <v>0</v>
      </c>
      <c r="I77" s="629">
        <f t="shared" si="6"/>
        <v>0</v>
      </c>
      <c r="K77" s="394">
        <f t="shared" si="7"/>
        <v>0</v>
      </c>
    </row>
    <row r="78" spans="1:11" x14ac:dyDescent="0.5">
      <c r="A78" s="504">
        <v>74</v>
      </c>
      <c r="B78" s="149" t="s">
        <v>130</v>
      </c>
      <c r="C78" s="143">
        <v>714059</v>
      </c>
      <c r="D78" s="721">
        <v>0</v>
      </c>
      <c r="E78" s="721">
        <v>0</v>
      </c>
      <c r="F78" s="721">
        <v>0</v>
      </c>
      <c r="G78" s="722">
        <f t="shared" si="5"/>
        <v>0</v>
      </c>
      <c r="H78" s="723">
        <v>0</v>
      </c>
      <c r="I78" s="629">
        <f t="shared" si="6"/>
        <v>0</v>
      </c>
      <c r="K78" s="394">
        <f t="shared" si="7"/>
        <v>0</v>
      </c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5"/>
        <v>0</v>
      </c>
      <c r="H79" s="733">
        <v>0</v>
      </c>
      <c r="I79" s="629">
        <f t="shared" si="6"/>
        <v>0</v>
      </c>
      <c r="K79" s="394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77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ColWidth="9.125" defaultRowHeight="24" x14ac:dyDescent="0.55000000000000004"/>
  <cols>
    <col min="1" max="1" width="5.75" style="343" customWidth="1"/>
    <col min="2" max="2" width="15.375" style="343" bestFit="1" customWidth="1"/>
    <col min="3" max="3" width="14" style="343" bestFit="1" customWidth="1"/>
    <col min="4" max="4" width="12.375" style="343" customWidth="1"/>
    <col min="5" max="5" width="12.25" style="343" customWidth="1"/>
    <col min="6" max="6" width="13.375" style="343" customWidth="1"/>
    <col min="7" max="7" width="15.25" style="343" customWidth="1"/>
    <col min="8" max="8" width="14" style="343" bestFit="1" customWidth="1"/>
    <col min="9" max="9" width="14.375" style="343" customWidth="1"/>
    <col min="10" max="10" width="5.75" style="343" customWidth="1"/>
    <col min="11" max="11" width="11" style="343" bestFit="1" customWidth="1"/>
    <col min="12" max="13" width="5.75" style="343" customWidth="1"/>
    <col min="14" max="14" width="10.875" style="343" bestFit="1" customWidth="1"/>
    <col min="15" max="16" width="5.75" style="343" customWidth="1"/>
    <col min="17" max="17" width="22.875" style="343" bestFit="1" customWidth="1"/>
    <col min="18" max="16384" width="9.125" style="343"/>
  </cols>
  <sheetData>
    <row r="1" spans="1:11" x14ac:dyDescent="0.55000000000000004">
      <c r="A1" s="1238" t="s">
        <v>492</v>
      </c>
      <c r="B1" s="1238"/>
      <c r="C1" s="1238"/>
      <c r="D1" s="1238"/>
      <c r="E1" s="1238"/>
      <c r="F1" s="1238"/>
      <c r="G1" s="1238"/>
      <c r="H1" s="1238"/>
      <c r="I1" s="1238"/>
    </row>
    <row r="2" spans="1:11" ht="20.25" customHeight="1" x14ac:dyDescent="0.55000000000000004">
      <c r="A2" s="1239" t="s">
        <v>227</v>
      </c>
      <c r="B2" s="1239" t="s">
        <v>4</v>
      </c>
      <c r="C2" s="1241" t="s">
        <v>228</v>
      </c>
      <c r="D2" s="1236" t="s">
        <v>229</v>
      </c>
      <c r="E2" s="1243"/>
      <c r="F2" s="1237"/>
      <c r="G2" s="204" t="s">
        <v>230</v>
      </c>
      <c r="H2" s="204" t="s">
        <v>230</v>
      </c>
      <c r="I2" s="1244" t="s">
        <v>231</v>
      </c>
      <c r="K2" s="344" t="s">
        <v>318</v>
      </c>
    </row>
    <row r="3" spans="1:11" x14ac:dyDescent="0.55000000000000004">
      <c r="A3" s="1240"/>
      <c r="B3" s="1240"/>
      <c r="C3" s="1242"/>
      <c r="D3" s="552" t="s">
        <v>232</v>
      </c>
      <c r="E3" s="552" t="s">
        <v>233</v>
      </c>
      <c r="F3" s="552" t="s">
        <v>234</v>
      </c>
      <c r="G3" s="207" t="s">
        <v>235</v>
      </c>
      <c r="H3" s="207" t="s">
        <v>236</v>
      </c>
      <c r="I3" s="1245"/>
    </row>
    <row r="4" spans="1:11" x14ac:dyDescent="0.55000000000000004">
      <c r="A4" s="1236" t="s">
        <v>40</v>
      </c>
      <c r="B4" s="1237"/>
      <c r="C4" s="580">
        <f>SUM(C5:C77)</f>
        <v>0</v>
      </c>
      <c r="D4" s="580">
        <f t="shared" ref="D4:I4" si="0">SUM(D5:D77)</f>
        <v>0</v>
      </c>
      <c r="E4" s="580">
        <f t="shared" si="0"/>
        <v>0</v>
      </c>
      <c r="F4" s="580">
        <f t="shared" si="0"/>
        <v>0</v>
      </c>
      <c r="G4" s="580">
        <f t="shared" si="0"/>
        <v>0</v>
      </c>
      <c r="H4" s="580">
        <f t="shared" si="0"/>
        <v>0</v>
      </c>
      <c r="I4" s="580">
        <f t="shared" si="0"/>
        <v>0</v>
      </c>
      <c r="K4" s="116">
        <f>SUM(K5:K77)</f>
        <v>0</v>
      </c>
    </row>
    <row r="5" spans="1:11" x14ac:dyDescent="0.55000000000000004">
      <c r="A5" s="581">
        <v>1</v>
      </c>
      <c r="B5" s="523"/>
      <c r="C5" s="537"/>
      <c r="D5" s="538"/>
      <c r="E5" s="538"/>
      <c r="F5" s="538"/>
      <c r="G5" s="539"/>
      <c r="H5" s="475"/>
      <c r="I5" s="582">
        <f>+G5-H5</f>
        <v>0</v>
      </c>
      <c r="K5" s="343">
        <f>IF(G5&gt;0,1,0)</f>
        <v>0</v>
      </c>
    </row>
    <row r="6" spans="1:11" x14ac:dyDescent="0.55000000000000004">
      <c r="A6" s="581">
        <v>2</v>
      </c>
      <c r="B6" s="535"/>
      <c r="C6" s="541"/>
      <c r="D6" s="540"/>
      <c r="E6" s="541"/>
      <c r="F6" s="540"/>
      <c r="G6" s="539"/>
      <c r="H6" s="539"/>
      <c r="I6" s="582">
        <f t="shared" ref="I6:I69" si="1">+G6-H6</f>
        <v>0</v>
      </c>
      <c r="K6" s="343">
        <f t="shared" ref="K6:K69" si="2">IF(G6&gt;0,1,0)</f>
        <v>0</v>
      </c>
    </row>
    <row r="7" spans="1:11" x14ac:dyDescent="0.55000000000000004">
      <c r="A7" s="581">
        <v>3</v>
      </c>
      <c r="B7" s="523"/>
      <c r="C7" s="537"/>
      <c r="D7" s="538"/>
      <c r="E7" s="538"/>
      <c r="F7" s="538"/>
      <c r="G7" s="539"/>
      <c r="H7" s="475"/>
      <c r="I7" s="582">
        <f t="shared" si="1"/>
        <v>0</v>
      </c>
      <c r="K7" s="343">
        <f t="shared" si="2"/>
        <v>0</v>
      </c>
    </row>
    <row r="8" spans="1:11" x14ac:dyDescent="0.55000000000000004">
      <c r="A8" s="581">
        <v>4</v>
      </c>
      <c r="B8" s="484"/>
      <c r="C8" s="541"/>
      <c r="D8" s="540"/>
      <c r="E8" s="541"/>
      <c r="F8" s="540"/>
      <c r="G8" s="539"/>
      <c r="H8" s="539"/>
      <c r="I8" s="582">
        <f t="shared" si="1"/>
        <v>0</v>
      </c>
      <c r="K8" s="343">
        <f t="shared" si="2"/>
        <v>0</v>
      </c>
    </row>
    <row r="9" spans="1:11" x14ac:dyDescent="0.55000000000000004">
      <c r="A9" s="581">
        <v>5</v>
      </c>
      <c r="B9" s="523"/>
      <c r="C9" s="537"/>
      <c r="D9" s="538"/>
      <c r="E9" s="537"/>
      <c r="F9" s="538"/>
      <c r="G9" s="475"/>
      <c r="H9" s="475"/>
      <c r="I9" s="582">
        <f t="shared" si="1"/>
        <v>0</v>
      </c>
      <c r="K9" s="343">
        <f t="shared" si="2"/>
        <v>0</v>
      </c>
    </row>
    <row r="10" spans="1:11" x14ac:dyDescent="0.55000000000000004">
      <c r="A10" s="581">
        <v>6</v>
      </c>
      <c r="B10" s="484"/>
      <c r="C10" s="537"/>
      <c r="D10" s="540"/>
      <c r="E10" s="541"/>
      <c r="F10" s="540"/>
      <c r="G10" s="539"/>
      <c r="H10" s="539"/>
      <c r="I10" s="582">
        <f t="shared" si="1"/>
        <v>0</v>
      </c>
      <c r="K10" s="343">
        <f t="shared" si="2"/>
        <v>0</v>
      </c>
    </row>
    <row r="11" spans="1:11" x14ac:dyDescent="0.55000000000000004">
      <c r="A11" s="581">
        <v>7</v>
      </c>
      <c r="B11" s="484"/>
      <c r="C11" s="537"/>
      <c r="D11" s="540"/>
      <c r="E11" s="541"/>
      <c r="F11" s="540"/>
      <c r="G11" s="539"/>
      <c r="H11" s="539"/>
      <c r="I11" s="582">
        <f t="shared" si="1"/>
        <v>0</v>
      </c>
      <c r="K11" s="343">
        <f t="shared" si="2"/>
        <v>0</v>
      </c>
    </row>
    <row r="12" spans="1:11" x14ac:dyDescent="0.55000000000000004">
      <c r="A12" s="581">
        <v>8</v>
      </c>
      <c r="B12" s="484"/>
      <c r="C12" s="537"/>
      <c r="D12" s="540"/>
      <c r="E12" s="541"/>
      <c r="F12" s="540"/>
      <c r="G12" s="539"/>
      <c r="H12" s="539"/>
      <c r="I12" s="582">
        <f t="shared" si="1"/>
        <v>0</v>
      </c>
      <c r="K12" s="343">
        <f t="shared" si="2"/>
        <v>0</v>
      </c>
    </row>
    <row r="13" spans="1:11" x14ac:dyDescent="0.55000000000000004">
      <c r="A13" s="581">
        <v>9</v>
      </c>
      <c r="B13" s="484"/>
      <c r="C13" s="537"/>
      <c r="D13" s="540"/>
      <c r="E13" s="541"/>
      <c r="F13" s="540"/>
      <c r="G13" s="539"/>
      <c r="H13" s="539"/>
      <c r="I13" s="582">
        <f t="shared" si="1"/>
        <v>0</v>
      </c>
      <c r="K13" s="343">
        <f t="shared" si="2"/>
        <v>0</v>
      </c>
    </row>
    <row r="14" spans="1:11" x14ac:dyDescent="0.55000000000000004">
      <c r="A14" s="581">
        <v>10</v>
      </c>
      <c r="B14" s="484"/>
      <c r="C14" s="537"/>
      <c r="D14" s="540"/>
      <c r="E14" s="541"/>
      <c r="F14" s="540"/>
      <c r="G14" s="539"/>
      <c r="H14" s="539"/>
      <c r="I14" s="582">
        <f t="shared" si="1"/>
        <v>0</v>
      </c>
      <c r="K14" s="343">
        <f t="shared" si="2"/>
        <v>0</v>
      </c>
    </row>
    <row r="15" spans="1:11" x14ac:dyDescent="0.55000000000000004">
      <c r="A15" s="581">
        <v>11</v>
      </c>
      <c r="B15" s="523"/>
      <c r="C15" s="537"/>
      <c r="D15" s="538"/>
      <c r="E15" s="538"/>
      <c r="F15" s="538"/>
      <c r="G15" s="475"/>
      <c r="H15" s="475"/>
      <c r="I15" s="582">
        <f t="shared" si="1"/>
        <v>0</v>
      </c>
      <c r="K15" s="343">
        <f t="shared" si="2"/>
        <v>0</v>
      </c>
    </row>
    <row r="16" spans="1:11" x14ac:dyDescent="0.55000000000000004">
      <c r="A16" s="581">
        <v>12</v>
      </c>
      <c r="B16" s="484"/>
      <c r="C16" s="537"/>
      <c r="D16" s="540"/>
      <c r="E16" s="540"/>
      <c r="F16" s="540"/>
      <c r="G16" s="539"/>
      <c r="H16" s="539"/>
      <c r="I16" s="582">
        <f t="shared" si="1"/>
        <v>0</v>
      </c>
      <c r="K16" s="343">
        <f t="shared" si="2"/>
        <v>0</v>
      </c>
    </row>
    <row r="17" spans="1:11" x14ac:dyDescent="0.55000000000000004">
      <c r="A17" s="581">
        <v>13</v>
      </c>
      <c r="B17" s="484"/>
      <c r="C17" s="537"/>
      <c r="D17" s="540"/>
      <c r="E17" s="540"/>
      <c r="F17" s="540"/>
      <c r="G17" s="539"/>
      <c r="H17" s="539"/>
      <c r="I17" s="582">
        <f t="shared" si="1"/>
        <v>0</v>
      </c>
      <c r="K17" s="343">
        <f t="shared" si="2"/>
        <v>0</v>
      </c>
    </row>
    <row r="18" spans="1:11" x14ac:dyDescent="0.55000000000000004">
      <c r="A18" s="581">
        <v>14</v>
      </c>
      <c r="B18" s="523"/>
      <c r="C18" s="537"/>
      <c r="D18" s="538"/>
      <c r="E18" s="538"/>
      <c r="F18" s="538"/>
      <c r="G18" s="475"/>
      <c r="H18" s="475"/>
      <c r="I18" s="582">
        <f t="shared" si="1"/>
        <v>0</v>
      </c>
      <c r="K18" s="343">
        <f t="shared" si="2"/>
        <v>0</v>
      </c>
    </row>
    <row r="19" spans="1:11" x14ac:dyDescent="0.55000000000000004">
      <c r="A19" s="581">
        <v>15</v>
      </c>
      <c r="B19" s="484"/>
      <c r="C19" s="537"/>
      <c r="D19" s="540"/>
      <c r="E19" s="540"/>
      <c r="F19" s="540"/>
      <c r="G19" s="539"/>
      <c r="H19" s="539"/>
      <c r="I19" s="582">
        <f t="shared" si="1"/>
        <v>0</v>
      </c>
      <c r="K19" s="343">
        <f t="shared" si="2"/>
        <v>0</v>
      </c>
    </row>
    <row r="20" spans="1:11" x14ac:dyDescent="0.55000000000000004">
      <c r="A20" s="581">
        <v>16</v>
      </c>
      <c r="B20" s="484"/>
      <c r="C20" s="537"/>
      <c r="D20" s="540"/>
      <c r="E20" s="540"/>
      <c r="F20" s="540"/>
      <c r="G20" s="539"/>
      <c r="H20" s="539"/>
      <c r="I20" s="582">
        <f t="shared" si="1"/>
        <v>0</v>
      </c>
      <c r="K20" s="343">
        <f t="shared" si="2"/>
        <v>0</v>
      </c>
    </row>
    <row r="21" spans="1:11" x14ac:dyDescent="0.55000000000000004">
      <c r="A21" s="581">
        <v>17</v>
      </c>
      <c r="B21" s="484"/>
      <c r="C21" s="537"/>
      <c r="D21" s="540"/>
      <c r="E21" s="540"/>
      <c r="F21" s="540"/>
      <c r="G21" s="539"/>
      <c r="H21" s="539"/>
      <c r="I21" s="582">
        <f t="shared" si="1"/>
        <v>0</v>
      </c>
      <c r="K21" s="343">
        <f t="shared" si="2"/>
        <v>0</v>
      </c>
    </row>
    <row r="22" spans="1:11" x14ac:dyDescent="0.55000000000000004">
      <c r="A22" s="581">
        <v>18</v>
      </c>
      <c r="B22" s="484"/>
      <c r="C22" s="537"/>
      <c r="D22" s="540"/>
      <c r="E22" s="540"/>
      <c r="F22" s="540"/>
      <c r="G22" s="539"/>
      <c r="H22" s="539"/>
      <c r="I22" s="582">
        <f t="shared" si="1"/>
        <v>0</v>
      </c>
      <c r="K22" s="343">
        <f t="shared" si="2"/>
        <v>0</v>
      </c>
    </row>
    <row r="23" spans="1:11" x14ac:dyDescent="0.55000000000000004">
      <c r="A23" s="581">
        <v>19</v>
      </c>
      <c r="B23" s="484"/>
      <c r="C23" s="537"/>
      <c r="D23" s="540"/>
      <c r="E23" s="540"/>
      <c r="F23" s="540"/>
      <c r="G23" s="539"/>
      <c r="H23" s="539"/>
      <c r="I23" s="582">
        <f t="shared" si="1"/>
        <v>0</v>
      </c>
      <c r="K23" s="343">
        <f t="shared" si="2"/>
        <v>0</v>
      </c>
    </row>
    <row r="24" spans="1:11" x14ac:dyDescent="0.55000000000000004">
      <c r="A24" s="581">
        <v>20</v>
      </c>
      <c r="B24" s="523"/>
      <c r="C24" s="537"/>
      <c r="D24" s="538"/>
      <c r="E24" s="538"/>
      <c r="F24" s="538"/>
      <c r="G24" s="475"/>
      <c r="H24" s="475"/>
      <c r="I24" s="582">
        <f t="shared" si="1"/>
        <v>0</v>
      </c>
      <c r="K24" s="343">
        <f t="shared" si="2"/>
        <v>0</v>
      </c>
    </row>
    <row r="25" spans="1:11" x14ac:dyDescent="0.55000000000000004">
      <c r="A25" s="581">
        <v>21</v>
      </c>
      <c r="B25" s="484"/>
      <c r="C25" s="537"/>
      <c r="D25" s="540"/>
      <c r="E25" s="540"/>
      <c r="F25" s="540"/>
      <c r="G25" s="475"/>
      <c r="H25" s="475"/>
      <c r="I25" s="582">
        <f t="shared" si="1"/>
        <v>0</v>
      </c>
      <c r="K25" s="343">
        <f t="shared" si="2"/>
        <v>0</v>
      </c>
    </row>
    <row r="26" spans="1:11" x14ac:dyDescent="0.55000000000000004">
      <c r="A26" s="581">
        <v>22</v>
      </c>
      <c r="B26" s="523"/>
      <c r="C26" s="537"/>
      <c r="D26" s="538"/>
      <c r="E26" s="538"/>
      <c r="F26" s="538"/>
      <c r="G26" s="475"/>
      <c r="H26" s="475"/>
      <c r="I26" s="582">
        <f t="shared" si="1"/>
        <v>0</v>
      </c>
      <c r="K26" s="343">
        <f t="shared" si="2"/>
        <v>0</v>
      </c>
    </row>
    <row r="27" spans="1:11" x14ac:dyDescent="0.55000000000000004">
      <c r="A27" s="581">
        <v>23</v>
      </c>
      <c r="B27" s="484"/>
      <c r="C27" s="537"/>
      <c r="D27" s="540"/>
      <c r="E27" s="540"/>
      <c r="F27" s="540"/>
      <c r="G27" s="539"/>
      <c r="H27" s="475"/>
      <c r="I27" s="582">
        <f t="shared" si="1"/>
        <v>0</v>
      </c>
      <c r="K27" s="343">
        <f t="shared" si="2"/>
        <v>0</v>
      </c>
    </row>
    <row r="28" spans="1:11" x14ac:dyDescent="0.55000000000000004">
      <c r="A28" s="581">
        <v>24</v>
      </c>
      <c r="B28" s="484"/>
      <c r="C28" s="537"/>
      <c r="D28" s="540"/>
      <c r="E28" s="540"/>
      <c r="F28" s="540"/>
      <c r="G28" s="539"/>
      <c r="H28" s="475"/>
      <c r="I28" s="582">
        <f t="shared" si="1"/>
        <v>0</v>
      </c>
      <c r="K28" s="343">
        <f t="shared" si="2"/>
        <v>0</v>
      </c>
    </row>
    <row r="29" spans="1:11" x14ac:dyDescent="0.55000000000000004">
      <c r="A29" s="581">
        <v>25</v>
      </c>
      <c r="B29" s="523"/>
      <c r="C29" s="537"/>
      <c r="D29" s="538"/>
      <c r="E29" s="538"/>
      <c r="F29" s="538"/>
      <c r="G29" s="475"/>
      <c r="H29" s="475"/>
      <c r="I29" s="582">
        <f t="shared" si="1"/>
        <v>0</v>
      </c>
      <c r="K29" s="343">
        <f t="shared" si="2"/>
        <v>0</v>
      </c>
    </row>
    <row r="30" spans="1:11" x14ac:dyDescent="0.55000000000000004">
      <c r="A30" s="581">
        <v>26</v>
      </c>
      <c r="B30" s="523"/>
      <c r="C30" s="537"/>
      <c r="D30" s="538"/>
      <c r="E30" s="538"/>
      <c r="F30" s="538"/>
      <c r="G30" s="539"/>
      <c r="H30" s="475"/>
      <c r="I30" s="582">
        <f t="shared" si="1"/>
        <v>0</v>
      </c>
      <c r="K30" s="343">
        <f t="shared" si="2"/>
        <v>0</v>
      </c>
    </row>
    <row r="31" spans="1:11" x14ac:dyDescent="0.55000000000000004">
      <c r="A31" s="581">
        <v>27</v>
      </c>
      <c r="B31" s="484"/>
      <c r="C31" s="537"/>
      <c r="D31" s="540"/>
      <c r="E31" s="540"/>
      <c r="F31" s="540"/>
      <c r="G31" s="539"/>
      <c r="H31" s="475"/>
      <c r="I31" s="582">
        <f t="shared" si="1"/>
        <v>0</v>
      </c>
      <c r="K31" s="343">
        <f t="shared" si="2"/>
        <v>0</v>
      </c>
    </row>
    <row r="32" spans="1:11" x14ac:dyDescent="0.55000000000000004">
      <c r="A32" s="581">
        <v>28</v>
      </c>
      <c r="B32" s="484"/>
      <c r="C32" s="537"/>
      <c r="D32" s="540"/>
      <c r="E32" s="540"/>
      <c r="F32" s="540"/>
      <c r="G32" s="539"/>
      <c r="H32" s="539"/>
      <c r="I32" s="582">
        <f t="shared" si="1"/>
        <v>0</v>
      </c>
      <c r="K32" s="343">
        <f t="shared" si="2"/>
        <v>0</v>
      </c>
    </row>
    <row r="33" spans="1:11" x14ac:dyDescent="0.55000000000000004">
      <c r="A33" s="581">
        <v>29</v>
      </c>
      <c r="B33" s="484"/>
      <c r="C33" s="537"/>
      <c r="D33" s="540"/>
      <c r="E33" s="540"/>
      <c r="F33" s="540"/>
      <c r="G33" s="539"/>
      <c r="H33" s="539"/>
      <c r="I33" s="582">
        <f t="shared" si="1"/>
        <v>0</v>
      </c>
      <c r="K33" s="343">
        <f t="shared" si="2"/>
        <v>0</v>
      </c>
    </row>
    <row r="34" spans="1:11" x14ac:dyDescent="0.55000000000000004">
      <c r="A34" s="581">
        <v>30</v>
      </c>
      <c r="B34" s="484"/>
      <c r="C34" s="537"/>
      <c r="D34" s="540"/>
      <c r="E34" s="540"/>
      <c r="F34" s="540"/>
      <c r="G34" s="539"/>
      <c r="H34" s="539"/>
      <c r="I34" s="582">
        <f t="shared" si="1"/>
        <v>0</v>
      </c>
      <c r="K34" s="343">
        <f t="shared" si="2"/>
        <v>0</v>
      </c>
    </row>
    <row r="35" spans="1:11" x14ac:dyDescent="0.55000000000000004">
      <c r="A35" s="581">
        <v>31</v>
      </c>
      <c r="B35" s="484"/>
      <c r="C35" s="537"/>
      <c r="D35" s="540"/>
      <c r="E35" s="540"/>
      <c r="F35" s="540"/>
      <c r="G35" s="539"/>
      <c r="H35" s="539"/>
      <c r="I35" s="582">
        <f t="shared" si="1"/>
        <v>0</v>
      </c>
      <c r="K35" s="343">
        <f t="shared" si="2"/>
        <v>0</v>
      </c>
    </row>
    <row r="36" spans="1:11" x14ac:dyDescent="0.55000000000000004">
      <c r="A36" s="581">
        <v>32</v>
      </c>
      <c r="B36" s="484"/>
      <c r="C36" s="537"/>
      <c r="D36" s="540"/>
      <c r="E36" s="540"/>
      <c r="F36" s="540"/>
      <c r="G36" s="539"/>
      <c r="H36" s="539"/>
      <c r="I36" s="582">
        <f t="shared" si="1"/>
        <v>0</v>
      </c>
      <c r="K36" s="343">
        <f t="shared" si="2"/>
        <v>0</v>
      </c>
    </row>
    <row r="37" spans="1:11" x14ac:dyDescent="0.55000000000000004">
      <c r="A37" s="581">
        <v>33</v>
      </c>
      <c r="B37" s="484"/>
      <c r="C37" s="537"/>
      <c r="D37" s="540"/>
      <c r="E37" s="540"/>
      <c r="F37" s="540"/>
      <c r="G37" s="539"/>
      <c r="H37" s="539"/>
      <c r="I37" s="582">
        <f t="shared" si="1"/>
        <v>0</v>
      </c>
      <c r="K37" s="343">
        <f t="shared" si="2"/>
        <v>0</v>
      </c>
    </row>
    <row r="38" spans="1:11" x14ac:dyDescent="0.55000000000000004">
      <c r="A38" s="581">
        <v>34</v>
      </c>
      <c r="B38" s="484"/>
      <c r="C38" s="537"/>
      <c r="D38" s="540"/>
      <c r="E38" s="540"/>
      <c r="F38" s="540"/>
      <c r="G38" s="539"/>
      <c r="H38" s="539"/>
      <c r="I38" s="582">
        <f t="shared" si="1"/>
        <v>0</v>
      </c>
      <c r="K38" s="343">
        <f t="shared" si="2"/>
        <v>0</v>
      </c>
    </row>
    <row r="39" spans="1:11" x14ac:dyDescent="0.55000000000000004">
      <c r="A39" s="581">
        <v>35</v>
      </c>
      <c r="B39" s="484"/>
      <c r="C39" s="537"/>
      <c r="D39" s="540"/>
      <c r="E39" s="540"/>
      <c r="F39" s="540"/>
      <c r="G39" s="539"/>
      <c r="H39" s="539"/>
      <c r="I39" s="582">
        <f t="shared" si="1"/>
        <v>0</v>
      </c>
      <c r="K39" s="343">
        <f t="shared" si="2"/>
        <v>0</v>
      </c>
    </row>
    <row r="40" spans="1:11" x14ac:dyDescent="0.55000000000000004">
      <c r="A40" s="581">
        <v>36</v>
      </c>
      <c r="B40" s="484"/>
      <c r="C40" s="537"/>
      <c r="D40" s="540"/>
      <c r="E40" s="540"/>
      <c r="F40" s="540"/>
      <c r="G40" s="539"/>
      <c r="H40" s="539"/>
      <c r="I40" s="582">
        <f t="shared" si="1"/>
        <v>0</v>
      </c>
      <c r="K40" s="343">
        <f t="shared" si="2"/>
        <v>0</v>
      </c>
    </row>
    <row r="41" spans="1:11" x14ac:dyDescent="0.55000000000000004">
      <c r="A41" s="581">
        <v>37</v>
      </c>
      <c r="B41" s="484"/>
      <c r="C41" s="537"/>
      <c r="D41" s="540"/>
      <c r="E41" s="540"/>
      <c r="F41" s="540"/>
      <c r="G41" s="539"/>
      <c r="H41" s="539"/>
      <c r="I41" s="582">
        <f t="shared" si="1"/>
        <v>0</v>
      </c>
      <c r="K41" s="343">
        <f t="shared" si="2"/>
        <v>0</v>
      </c>
    </row>
    <row r="42" spans="1:11" x14ac:dyDescent="0.55000000000000004">
      <c r="A42" s="581">
        <v>38</v>
      </c>
      <c r="B42" s="484"/>
      <c r="C42" s="537"/>
      <c r="D42" s="540"/>
      <c r="E42" s="540"/>
      <c r="F42" s="540"/>
      <c r="G42" s="539"/>
      <c r="H42" s="539"/>
      <c r="I42" s="582">
        <f t="shared" si="1"/>
        <v>0</v>
      </c>
      <c r="K42" s="343">
        <f t="shared" si="2"/>
        <v>0</v>
      </c>
    </row>
    <row r="43" spans="1:11" x14ac:dyDescent="0.55000000000000004">
      <c r="A43" s="581">
        <v>39</v>
      </c>
      <c r="B43" s="484"/>
      <c r="C43" s="537"/>
      <c r="D43" s="540"/>
      <c r="E43" s="540"/>
      <c r="F43" s="540"/>
      <c r="G43" s="539"/>
      <c r="H43" s="539"/>
      <c r="I43" s="582">
        <f t="shared" si="1"/>
        <v>0</v>
      </c>
      <c r="K43" s="343">
        <f t="shared" si="2"/>
        <v>0</v>
      </c>
    </row>
    <row r="44" spans="1:11" x14ac:dyDescent="0.55000000000000004">
      <c r="A44" s="581">
        <v>40</v>
      </c>
      <c r="B44" s="523"/>
      <c r="C44" s="537"/>
      <c r="D44" s="540"/>
      <c r="E44" s="540"/>
      <c r="F44" s="540"/>
      <c r="G44" s="539"/>
      <c r="H44" s="539"/>
      <c r="I44" s="582">
        <f t="shared" si="1"/>
        <v>0</v>
      </c>
      <c r="K44" s="343">
        <f t="shared" si="2"/>
        <v>0</v>
      </c>
    </row>
    <row r="45" spans="1:11" x14ac:dyDescent="0.55000000000000004">
      <c r="A45" s="581">
        <v>41</v>
      </c>
      <c r="B45" s="523"/>
      <c r="C45" s="537"/>
      <c r="D45" s="540"/>
      <c r="E45" s="540"/>
      <c r="F45" s="540"/>
      <c r="G45" s="539"/>
      <c r="H45" s="539"/>
      <c r="I45" s="582">
        <f t="shared" si="1"/>
        <v>0</v>
      </c>
      <c r="K45" s="343">
        <f t="shared" si="2"/>
        <v>0</v>
      </c>
    </row>
    <row r="46" spans="1:11" x14ac:dyDescent="0.55000000000000004">
      <c r="A46" s="581">
        <v>42</v>
      </c>
      <c r="B46" s="484"/>
      <c r="C46" s="537"/>
      <c r="D46" s="540"/>
      <c r="E46" s="540"/>
      <c r="F46" s="540"/>
      <c r="G46" s="539"/>
      <c r="H46" s="539"/>
      <c r="I46" s="582">
        <f t="shared" si="1"/>
        <v>0</v>
      </c>
      <c r="K46" s="343">
        <f t="shared" si="2"/>
        <v>0</v>
      </c>
    </row>
    <row r="47" spans="1:11" x14ac:dyDescent="0.55000000000000004">
      <c r="A47" s="581">
        <v>43</v>
      </c>
      <c r="B47" s="484"/>
      <c r="C47" s="537"/>
      <c r="D47" s="540"/>
      <c r="E47" s="540"/>
      <c r="F47" s="540"/>
      <c r="G47" s="539"/>
      <c r="H47" s="539"/>
      <c r="I47" s="582">
        <f t="shared" si="1"/>
        <v>0</v>
      </c>
      <c r="K47" s="343">
        <f t="shared" si="2"/>
        <v>0</v>
      </c>
    </row>
    <row r="48" spans="1:11" x14ac:dyDescent="0.55000000000000004">
      <c r="A48" s="581">
        <v>44</v>
      </c>
      <c r="B48" s="523"/>
      <c r="C48" s="537"/>
      <c r="D48" s="540"/>
      <c r="E48" s="540"/>
      <c r="F48" s="540"/>
      <c r="G48" s="539"/>
      <c r="H48" s="539"/>
      <c r="I48" s="582">
        <f t="shared" si="1"/>
        <v>0</v>
      </c>
      <c r="K48" s="343">
        <f t="shared" si="2"/>
        <v>0</v>
      </c>
    </row>
    <row r="49" spans="1:11" x14ac:dyDescent="0.55000000000000004">
      <c r="A49" s="581">
        <v>45</v>
      </c>
      <c r="B49" s="484"/>
      <c r="C49" s="537"/>
      <c r="D49" s="540"/>
      <c r="E49" s="540"/>
      <c r="F49" s="540"/>
      <c r="G49" s="539"/>
      <c r="H49" s="539"/>
      <c r="I49" s="582">
        <f t="shared" si="1"/>
        <v>0</v>
      </c>
      <c r="K49" s="343">
        <f t="shared" si="2"/>
        <v>0</v>
      </c>
    </row>
    <row r="50" spans="1:11" x14ac:dyDescent="0.55000000000000004">
      <c r="A50" s="581">
        <v>46</v>
      </c>
      <c r="B50" s="484"/>
      <c r="C50" s="537"/>
      <c r="D50" s="540"/>
      <c r="E50" s="540"/>
      <c r="F50" s="540"/>
      <c r="G50" s="539"/>
      <c r="H50" s="539"/>
      <c r="I50" s="582">
        <f t="shared" si="1"/>
        <v>0</v>
      </c>
      <c r="K50" s="343">
        <f t="shared" si="2"/>
        <v>0</v>
      </c>
    </row>
    <row r="51" spans="1:11" x14ac:dyDescent="0.55000000000000004">
      <c r="A51" s="581">
        <v>47</v>
      </c>
      <c r="B51" s="484"/>
      <c r="C51" s="537"/>
      <c r="D51" s="540"/>
      <c r="E51" s="540"/>
      <c r="F51" s="540"/>
      <c r="G51" s="539"/>
      <c r="H51" s="539"/>
      <c r="I51" s="582">
        <f t="shared" si="1"/>
        <v>0</v>
      </c>
      <c r="K51" s="343">
        <f t="shared" si="2"/>
        <v>0</v>
      </c>
    </row>
    <row r="52" spans="1:11" x14ac:dyDescent="0.55000000000000004">
      <c r="A52" s="581">
        <v>48</v>
      </c>
      <c r="B52" s="484"/>
      <c r="C52" s="537"/>
      <c r="D52" s="540"/>
      <c r="E52" s="540"/>
      <c r="F52" s="540"/>
      <c r="G52" s="539"/>
      <c r="H52" s="539"/>
      <c r="I52" s="582">
        <f t="shared" si="1"/>
        <v>0</v>
      </c>
      <c r="K52" s="343">
        <f t="shared" si="2"/>
        <v>0</v>
      </c>
    </row>
    <row r="53" spans="1:11" x14ac:dyDescent="0.55000000000000004">
      <c r="A53" s="581">
        <v>49</v>
      </c>
      <c r="B53" s="523"/>
      <c r="C53" s="537"/>
      <c r="D53" s="538"/>
      <c r="E53" s="538"/>
      <c r="F53" s="538"/>
      <c r="G53" s="475"/>
      <c r="H53" s="475"/>
      <c r="I53" s="582">
        <f t="shared" si="1"/>
        <v>0</v>
      </c>
      <c r="K53" s="343">
        <f t="shared" si="2"/>
        <v>0</v>
      </c>
    </row>
    <row r="54" spans="1:11" x14ac:dyDescent="0.55000000000000004">
      <c r="A54" s="581">
        <v>50</v>
      </c>
      <c r="B54" s="523"/>
      <c r="C54" s="537"/>
      <c r="D54" s="538"/>
      <c r="E54" s="538"/>
      <c r="F54" s="538"/>
      <c r="G54" s="539"/>
      <c r="H54" s="475"/>
      <c r="I54" s="582">
        <f t="shared" si="1"/>
        <v>0</v>
      </c>
      <c r="K54" s="343">
        <f t="shared" si="2"/>
        <v>0</v>
      </c>
    </row>
    <row r="55" spans="1:11" x14ac:dyDescent="0.55000000000000004">
      <c r="A55" s="581">
        <v>51</v>
      </c>
      <c r="B55" s="523"/>
      <c r="C55" s="537"/>
      <c r="D55" s="538"/>
      <c r="E55" s="538"/>
      <c r="F55" s="538"/>
      <c r="G55" s="539"/>
      <c r="H55" s="475"/>
      <c r="I55" s="582">
        <f t="shared" si="1"/>
        <v>0</v>
      </c>
      <c r="K55" s="343">
        <f t="shared" si="2"/>
        <v>0</v>
      </c>
    </row>
    <row r="56" spans="1:11" x14ac:dyDescent="0.55000000000000004">
      <c r="A56" s="581">
        <v>52</v>
      </c>
      <c r="B56" s="523"/>
      <c r="C56" s="537"/>
      <c r="D56" s="538"/>
      <c r="E56" s="538"/>
      <c r="F56" s="538"/>
      <c r="G56" s="539"/>
      <c r="H56" s="475"/>
      <c r="I56" s="582">
        <f t="shared" si="1"/>
        <v>0</v>
      </c>
      <c r="K56" s="343">
        <f t="shared" si="2"/>
        <v>0</v>
      </c>
    </row>
    <row r="57" spans="1:11" x14ac:dyDescent="0.55000000000000004">
      <c r="A57" s="581">
        <v>53</v>
      </c>
      <c r="B57" s="523"/>
      <c r="C57" s="537"/>
      <c r="D57" s="538"/>
      <c r="E57" s="538"/>
      <c r="F57" s="538"/>
      <c r="G57" s="539"/>
      <c r="H57" s="475"/>
      <c r="I57" s="582">
        <f t="shared" si="1"/>
        <v>0</v>
      </c>
      <c r="K57" s="343">
        <f t="shared" si="2"/>
        <v>0</v>
      </c>
    </row>
    <row r="58" spans="1:11" x14ac:dyDescent="0.55000000000000004">
      <c r="A58" s="581">
        <v>54</v>
      </c>
      <c r="B58" s="523"/>
      <c r="C58" s="537"/>
      <c r="D58" s="538"/>
      <c r="E58" s="538"/>
      <c r="F58" s="538"/>
      <c r="G58" s="539"/>
      <c r="H58" s="475"/>
      <c r="I58" s="582">
        <f t="shared" si="1"/>
        <v>0</v>
      </c>
      <c r="K58" s="343">
        <f t="shared" si="2"/>
        <v>0</v>
      </c>
    </row>
    <row r="59" spans="1:11" x14ac:dyDescent="0.55000000000000004">
      <c r="A59" s="581">
        <v>55</v>
      </c>
      <c r="B59" s="534"/>
      <c r="C59" s="542"/>
      <c r="D59" s="538"/>
      <c r="E59" s="538"/>
      <c r="F59" s="538"/>
      <c r="G59" s="539"/>
      <c r="H59" s="475"/>
      <c r="I59" s="582">
        <f t="shared" si="1"/>
        <v>0</v>
      </c>
      <c r="K59" s="343">
        <f t="shared" si="2"/>
        <v>0</v>
      </c>
    </row>
    <row r="60" spans="1:11" x14ac:dyDescent="0.55000000000000004">
      <c r="A60" s="581">
        <v>56</v>
      </c>
      <c r="B60" s="534"/>
      <c r="C60" s="542"/>
      <c r="D60" s="538"/>
      <c r="E60" s="538"/>
      <c r="F60" s="538"/>
      <c r="G60" s="539"/>
      <c r="H60" s="475"/>
      <c r="I60" s="582">
        <f t="shared" si="1"/>
        <v>0</v>
      </c>
      <c r="K60" s="343">
        <f t="shared" si="2"/>
        <v>0</v>
      </c>
    </row>
    <row r="61" spans="1:11" x14ac:dyDescent="0.55000000000000004">
      <c r="A61" s="581">
        <v>57</v>
      </c>
      <c r="B61" s="523"/>
      <c r="C61" s="536"/>
      <c r="D61" s="538"/>
      <c r="E61" s="538"/>
      <c r="F61" s="538"/>
      <c r="G61" s="539"/>
      <c r="H61" s="475"/>
      <c r="I61" s="582">
        <f t="shared" si="1"/>
        <v>0</v>
      </c>
      <c r="K61" s="343">
        <f t="shared" si="2"/>
        <v>0</v>
      </c>
    </row>
    <row r="62" spans="1:11" x14ac:dyDescent="0.55000000000000004">
      <c r="A62" s="581">
        <v>58</v>
      </c>
      <c r="B62" s="523"/>
      <c r="C62" s="537"/>
      <c r="D62" s="538"/>
      <c r="E62" s="538"/>
      <c r="F62" s="538"/>
      <c r="G62" s="539"/>
      <c r="H62" s="475"/>
      <c r="I62" s="582">
        <f t="shared" si="1"/>
        <v>0</v>
      </c>
      <c r="K62" s="343">
        <f t="shared" si="2"/>
        <v>0</v>
      </c>
    </row>
    <row r="63" spans="1:11" x14ac:dyDescent="0.55000000000000004">
      <c r="A63" s="581">
        <v>59</v>
      </c>
      <c r="B63" s="523"/>
      <c r="C63" s="537"/>
      <c r="D63" s="538"/>
      <c r="E63" s="538"/>
      <c r="F63" s="538"/>
      <c r="G63" s="539"/>
      <c r="H63" s="475"/>
      <c r="I63" s="582">
        <f t="shared" si="1"/>
        <v>0</v>
      </c>
      <c r="K63" s="343">
        <f t="shared" si="2"/>
        <v>0</v>
      </c>
    </row>
    <row r="64" spans="1:11" x14ac:dyDescent="0.55000000000000004">
      <c r="A64" s="581">
        <v>60</v>
      </c>
      <c r="B64" s="523"/>
      <c r="C64" s="537"/>
      <c r="D64" s="538"/>
      <c r="E64" s="538"/>
      <c r="F64" s="538"/>
      <c r="G64" s="539"/>
      <c r="H64" s="475"/>
      <c r="I64" s="582">
        <f t="shared" si="1"/>
        <v>0</v>
      </c>
      <c r="K64" s="343">
        <f t="shared" si="2"/>
        <v>0</v>
      </c>
    </row>
    <row r="65" spans="1:11" x14ac:dyDescent="0.55000000000000004">
      <c r="A65" s="581">
        <v>61</v>
      </c>
      <c r="B65" s="523"/>
      <c r="C65" s="537"/>
      <c r="D65" s="538"/>
      <c r="E65" s="538"/>
      <c r="F65" s="538"/>
      <c r="G65" s="539"/>
      <c r="H65" s="475"/>
      <c r="I65" s="582">
        <f t="shared" si="1"/>
        <v>0</v>
      </c>
      <c r="K65" s="343">
        <f t="shared" si="2"/>
        <v>0</v>
      </c>
    </row>
    <row r="66" spans="1:11" x14ac:dyDescent="0.55000000000000004">
      <c r="A66" s="581">
        <v>62</v>
      </c>
      <c r="B66" s="523"/>
      <c r="C66" s="537"/>
      <c r="D66" s="538"/>
      <c r="E66" s="538"/>
      <c r="F66" s="538"/>
      <c r="G66" s="539"/>
      <c r="H66" s="475"/>
      <c r="I66" s="582">
        <f t="shared" si="1"/>
        <v>0</v>
      </c>
      <c r="K66" s="343">
        <f t="shared" si="2"/>
        <v>0</v>
      </c>
    </row>
    <row r="67" spans="1:11" x14ac:dyDescent="0.55000000000000004">
      <c r="A67" s="581">
        <v>63</v>
      </c>
      <c r="B67" s="523"/>
      <c r="C67" s="537"/>
      <c r="D67" s="538"/>
      <c r="E67" s="538"/>
      <c r="F67" s="538"/>
      <c r="G67" s="539"/>
      <c r="H67" s="475"/>
      <c r="I67" s="582">
        <f t="shared" si="1"/>
        <v>0</v>
      </c>
      <c r="K67" s="343">
        <f t="shared" si="2"/>
        <v>0</v>
      </c>
    </row>
    <row r="68" spans="1:11" x14ac:dyDescent="0.55000000000000004">
      <c r="A68" s="581">
        <v>64</v>
      </c>
      <c r="B68" s="523"/>
      <c r="C68" s="537"/>
      <c r="D68" s="538"/>
      <c r="E68" s="538"/>
      <c r="F68" s="538"/>
      <c r="G68" s="539"/>
      <c r="H68" s="475"/>
      <c r="I68" s="582">
        <f t="shared" si="1"/>
        <v>0</v>
      </c>
      <c r="K68" s="343">
        <f t="shared" si="2"/>
        <v>0</v>
      </c>
    </row>
    <row r="69" spans="1:11" x14ac:dyDescent="0.55000000000000004">
      <c r="A69" s="581">
        <v>65</v>
      </c>
      <c r="B69" s="523"/>
      <c r="C69" s="537"/>
      <c r="D69" s="538"/>
      <c r="E69" s="538"/>
      <c r="F69" s="538"/>
      <c r="G69" s="539"/>
      <c r="H69" s="475"/>
      <c r="I69" s="582">
        <f t="shared" si="1"/>
        <v>0</v>
      </c>
      <c r="K69" s="343">
        <f t="shared" si="2"/>
        <v>0</v>
      </c>
    </row>
    <row r="70" spans="1:11" x14ac:dyDescent="0.55000000000000004">
      <c r="A70" s="581">
        <v>66</v>
      </c>
      <c r="B70" s="523"/>
      <c r="C70" s="537"/>
      <c r="D70" s="538"/>
      <c r="E70" s="538"/>
      <c r="F70" s="538"/>
      <c r="G70" s="539"/>
      <c r="H70" s="475"/>
      <c r="I70" s="582">
        <f t="shared" ref="I70:I77" si="3">+G70-H70</f>
        <v>0</v>
      </c>
      <c r="K70" s="343">
        <f t="shared" ref="K70:K77" si="4">IF(G70&gt;0,1,0)</f>
        <v>0</v>
      </c>
    </row>
    <row r="71" spans="1:11" x14ac:dyDescent="0.55000000000000004">
      <c r="A71" s="581">
        <v>67</v>
      </c>
      <c r="B71" s="523"/>
      <c r="C71" s="537"/>
      <c r="D71" s="538"/>
      <c r="E71" s="538"/>
      <c r="F71" s="538"/>
      <c r="G71" s="539"/>
      <c r="H71" s="475"/>
      <c r="I71" s="582">
        <f t="shared" si="3"/>
        <v>0</v>
      </c>
      <c r="K71" s="343">
        <f t="shared" si="4"/>
        <v>0</v>
      </c>
    </row>
    <row r="72" spans="1:11" x14ac:dyDescent="0.55000000000000004">
      <c r="A72" s="581">
        <v>68</v>
      </c>
      <c r="B72" s="523"/>
      <c r="C72" s="537"/>
      <c r="D72" s="543"/>
      <c r="E72" s="543"/>
      <c r="F72" s="543"/>
      <c r="G72" s="539"/>
      <c r="H72" s="544"/>
      <c r="I72" s="582">
        <f t="shared" si="3"/>
        <v>0</v>
      </c>
      <c r="K72" s="343">
        <f t="shared" si="4"/>
        <v>0</v>
      </c>
    </row>
    <row r="73" spans="1:11" x14ac:dyDescent="0.55000000000000004">
      <c r="A73" s="581">
        <v>69</v>
      </c>
      <c r="B73" s="523"/>
      <c r="C73" s="537"/>
      <c r="D73" s="538"/>
      <c r="E73" s="538"/>
      <c r="F73" s="538"/>
      <c r="G73" s="539"/>
      <c r="H73" s="475"/>
      <c r="I73" s="582">
        <f t="shared" si="3"/>
        <v>0</v>
      </c>
      <c r="K73" s="343">
        <f t="shared" si="4"/>
        <v>0</v>
      </c>
    </row>
    <row r="74" spans="1:11" x14ac:dyDescent="0.55000000000000004">
      <c r="A74" s="581">
        <v>70</v>
      </c>
      <c r="B74" s="523"/>
      <c r="C74" s="537"/>
      <c r="D74" s="538"/>
      <c r="E74" s="538"/>
      <c r="F74" s="538"/>
      <c r="G74" s="539"/>
      <c r="H74" s="475"/>
      <c r="I74" s="582">
        <f t="shared" si="3"/>
        <v>0</v>
      </c>
      <c r="K74" s="343">
        <f t="shared" si="4"/>
        <v>0</v>
      </c>
    </row>
    <row r="75" spans="1:11" x14ac:dyDescent="0.55000000000000004">
      <c r="A75" s="581">
        <v>71</v>
      </c>
      <c r="B75" s="523"/>
      <c r="C75" s="537"/>
      <c r="D75" s="538"/>
      <c r="E75" s="538"/>
      <c r="F75" s="538"/>
      <c r="G75" s="539"/>
      <c r="H75" s="475"/>
      <c r="I75" s="582">
        <f t="shared" si="3"/>
        <v>0</v>
      </c>
      <c r="K75" s="343">
        <f t="shared" si="4"/>
        <v>0</v>
      </c>
    </row>
    <row r="76" spans="1:11" x14ac:dyDescent="0.55000000000000004">
      <c r="A76" s="581">
        <v>72</v>
      </c>
      <c r="B76" s="523"/>
      <c r="C76" s="537"/>
      <c r="D76" s="538"/>
      <c r="E76" s="538"/>
      <c r="F76" s="538"/>
      <c r="G76" s="539"/>
      <c r="H76" s="475"/>
      <c r="I76" s="582">
        <f t="shared" si="3"/>
        <v>0</v>
      </c>
      <c r="K76" s="343">
        <f t="shared" si="4"/>
        <v>0</v>
      </c>
    </row>
    <row r="77" spans="1:11" x14ac:dyDescent="0.55000000000000004">
      <c r="A77" s="581">
        <v>73</v>
      </c>
      <c r="B77" s="523"/>
      <c r="C77" s="537"/>
      <c r="D77" s="538"/>
      <c r="E77" s="538"/>
      <c r="F77" s="538"/>
      <c r="G77" s="539"/>
      <c r="H77" s="475"/>
      <c r="I77" s="582">
        <f t="shared" si="3"/>
        <v>0</v>
      </c>
      <c r="K77" s="34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 x14ac:dyDescent="0.2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21.75" x14ac:dyDescent="0.2">
      <c r="A1" s="1224" t="s">
        <v>480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18" customHeight="1" x14ac:dyDescent="0.2">
      <c r="A4" s="1227" t="s">
        <v>40</v>
      </c>
      <c r="B4" s="1228"/>
      <c r="C4" s="532">
        <f>SUM(C5:C79)</f>
        <v>0</v>
      </c>
      <c r="D4" s="532">
        <f t="shared" ref="D4:H4" si="0">SUM(D5:D79)</f>
        <v>0</v>
      </c>
      <c r="E4" s="532">
        <f t="shared" si="0"/>
        <v>0</v>
      </c>
      <c r="F4" s="532">
        <f t="shared" si="0"/>
        <v>0</v>
      </c>
      <c r="G4" s="532">
        <f t="shared" si="0"/>
        <v>0</v>
      </c>
      <c r="H4" s="532">
        <f t="shared" si="0"/>
        <v>0</v>
      </c>
      <c r="I4" s="532">
        <f>SUM(I5:I79)</f>
        <v>0</v>
      </c>
      <c r="K4">
        <f>SUM(K5:K81)</f>
        <v>0</v>
      </c>
    </row>
    <row r="5" spans="1:11" ht="21.75" x14ac:dyDescent="0.2">
      <c r="A5" s="468">
        <v>1</v>
      </c>
      <c r="B5" s="523"/>
      <c r="C5" s="537"/>
      <c r="D5" s="538"/>
      <c r="E5" s="538"/>
      <c r="F5" s="538"/>
      <c r="G5" s="539"/>
      <c r="H5" s="475"/>
      <c r="I5" s="476">
        <f>+G5-H5</f>
        <v>0</v>
      </c>
      <c r="K5">
        <f>IF(G5&gt;0,1,0)</f>
        <v>0</v>
      </c>
    </row>
    <row r="6" spans="1:11" ht="21.75" x14ac:dyDescent="0.2">
      <c r="A6" s="468">
        <v>2</v>
      </c>
      <c r="B6" s="484"/>
      <c r="C6" s="541"/>
      <c r="D6" s="540"/>
      <c r="E6" s="540"/>
      <c r="F6" s="540"/>
      <c r="G6" s="539"/>
      <c r="H6" s="539"/>
      <c r="I6" s="476">
        <f t="shared" ref="I6:I69" si="1">+G6-H6</f>
        <v>0</v>
      </c>
      <c r="K6">
        <f t="shared" ref="K6:K69" si="2">IF(G6&gt;0,1,0)</f>
        <v>0</v>
      </c>
    </row>
    <row r="7" spans="1:11" ht="21.75" x14ac:dyDescent="0.2">
      <c r="A7" s="468">
        <v>3</v>
      </c>
      <c r="B7" s="535"/>
      <c r="C7" s="541"/>
      <c r="D7" s="537"/>
      <c r="E7" s="537"/>
      <c r="F7" s="540"/>
      <c r="G7" s="539"/>
      <c r="H7" s="539"/>
      <c r="I7" s="476">
        <f t="shared" si="1"/>
        <v>0</v>
      </c>
      <c r="K7">
        <f t="shared" si="2"/>
        <v>0</v>
      </c>
    </row>
    <row r="8" spans="1:11" ht="21.75" x14ac:dyDescent="0.2">
      <c r="A8" s="468">
        <v>4</v>
      </c>
      <c r="B8" s="523"/>
      <c r="C8" s="537"/>
      <c r="D8" s="538"/>
      <c r="E8" s="537"/>
      <c r="F8" s="538"/>
      <c r="G8" s="475"/>
      <c r="H8" s="539"/>
      <c r="I8" s="476">
        <f t="shared" si="1"/>
        <v>0</v>
      </c>
      <c r="K8">
        <f t="shared" si="2"/>
        <v>0</v>
      </c>
    </row>
    <row r="9" spans="1:11" ht="21.75" x14ac:dyDescent="0.2">
      <c r="A9" s="468">
        <v>5</v>
      </c>
      <c r="B9" s="484"/>
      <c r="C9" s="537"/>
      <c r="D9" s="540"/>
      <c r="E9" s="541"/>
      <c r="F9" s="540"/>
      <c r="G9" s="539"/>
      <c r="H9" s="539"/>
      <c r="I9" s="476">
        <f t="shared" si="1"/>
        <v>0</v>
      </c>
      <c r="K9">
        <f t="shared" si="2"/>
        <v>0</v>
      </c>
    </row>
    <row r="10" spans="1:11" ht="21.75" x14ac:dyDescent="0.2">
      <c r="A10" s="468">
        <v>6</v>
      </c>
      <c r="B10" s="484"/>
      <c r="C10" s="537"/>
      <c r="D10" s="540"/>
      <c r="E10" s="540"/>
      <c r="F10" s="540"/>
      <c r="G10" s="539"/>
      <c r="H10" s="539"/>
      <c r="I10" s="476">
        <f t="shared" si="1"/>
        <v>0</v>
      </c>
      <c r="K10">
        <f t="shared" si="2"/>
        <v>0</v>
      </c>
    </row>
    <row r="11" spans="1:11" ht="21.75" x14ac:dyDescent="0.2">
      <c r="A11" s="468">
        <v>7</v>
      </c>
      <c r="B11" s="484"/>
      <c r="C11" s="537"/>
      <c r="D11" s="540"/>
      <c r="E11" s="541"/>
      <c r="F11" s="540"/>
      <c r="G11" s="539"/>
      <c r="H11" s="539"/>
      <c r="I11" s="476">
        <f t="shared" si="1"/>
        <v>0</v>
      </c>
      <c r="K11">
        <f t="shared" si="2"/>
        <v>0</v>
      </c>
    </row>
    <row r="12" spans="1:11" ht="21.75" x14ac:dyDescent="0.2">
      <c r="A12" s="468">
        <v>8</v>
      </c>
      <c r="B12" s="484"/>
      <c r="C12" s="537"/>
      <c r="D12" s="540"/>
      <c r="E12" s="541"/>
      <c r="F12" s="540"/>
      <c r="G12" s="539"/>
      <c r="H12" s="539"/>
      <c r="I12" s="476">
        <f t="shared" si="1"/>
        <v>0</v>
      </c>
      <c r="K12">
        <f t="shared" si="2"/>
        <v>0</v>
      </c>
    </row>
    <row r="13" spans="1:11" ht="21.75" x14ac:dyDescent="0.2">
      <c r="A13" s="468">
        <v>9</v>
      </c>
      <c r="B13" s="484"/>
      <c r="C13" s="537"/>
      <c r="D13" s="540"/>
      <c r="E13" s="541"/>
      <c r="F13" s="540"/>
      <c r="G13" s="539"/>
      <c r="H13" s="539"/>
      <c r="I13" s="476">
        <f t="shared" si="1"/>
        <v>0</v>
      </c>
      <c r="K13">
        <f t="shared" si="2"/>
        <v>0</v>
      </c>
    </row>
    <row r="14" spans="1:11" ht="21.75" x14ac:dyDescent="0.2">
      <c r="A14" s="468">
        <v>10</v>
      </c>
      <c r="B14" s="523"/>
      <c r="C14" s="537"/>
      <c r="D14" s="538"/>
      <c r="E14" s="538"/>
      <c r="F14" s="538"/>
      <c r="G14" s="475"/>
      <c r="H14" s="475"/>
      <c r="I14" s="476">
        <f t="shared" si="1"/>
        <v>0</v>
      </c>
      <c r="K14">
        <f t="shared" si="2"/>
        <v>0</v>
      </c>
    </row>
    <row r="15" spans="1:11" ht="21.75" x14ac:dyDescent="0.2">
      <c r="A15" s="468">
        <v>11</v>
      </c>
      <c r="B15" s="484"/>
      <c r="C15" s="537"/>
      <c r="D15" s="540"/>
      <c r="E15" s="540"/>
      <c r="F15" s="540"/>
      <c r="G15" s="539"/>
      <c r="H15" s="539"/>
      <c r="I15" s="476">
        <f t="shared" si="1"/>
        <v>0</v>
      </c>
      <c r="K15">
        <f t="shared" si="2"/>
        <v>0</v>
      </c>
    </row>
    <row r="16" spans="1:11" ht="21.75" x14ac:dyDescent="0.2">
      <c r="A16" s="468">
        <v>12</v>
      </c>
      <c r="B16" s="484"/>
      <c r="C16" s="537"/>
      <c r="D16" s="540"/>
      <c r="E16" s="540"/>
      <c r="F16" s="540"/>
      <c r="G16" s="539"/>
      <c r="H16" s="539"/>
      <c r="I16" s="476">
        <f t="shared" si="1"/>
        <v>0</v>
      </c>
      <c r="K16">
        <f t="shared" si="2"/>
        <v>0</v>
      </c>
    </row>
    <row r="17" spans="1:11" ht="21.75" x14ac:dyDescent="0.2">
      <c r="A17" s="468">
        <v>13</v>
      </c>
      <c r="B17" s="523"/>
      <c r="C17" s="537"/>
      <c r="D17" s="538"/>
      <c r="E17" s="538"/>
      <c r="F17" s="538"/>
      <c r="G17" s="475"/>
      <c r="H17" s="475"/>
      <c r="I17" s="476">
        <f t="shared" si="1"/>
        <v>0</v>
      </c>
      <c r="K17">
        <f t="shared" si="2"/>
        <v>0</v>
      </c>
    </row>
    <row r="18" spans="1:11" ht="21.75" x14ac:dyDescent="0.2">
      <c r="A18" s="468">
        <v>14</v>
      </c>
      <c r="B18" s="484"/>
      <c r="C18" s="537"/>
      <c r="D18" s="540"/>
      <c r="E18" s="540"/>
      <c r="F18" s="540"/>
      <c r="G18" s="539"/>
      <c r="H18" s="539"/>
      <c r="I18" s="476">
        <f t="shared" si="1"/>
        <v>0</v>
      </c>
      <c r="K18">
        <f t="shared" si="2"/>
        <v>0</v>
      </c>
    </row>
    <row r="19" spans="1:11" ht="21.75" x14ac:dyDescent="0.2">
      <c r="A19" s="468">
        <v>15</v>
      </c>
      <c r="B19" s="484"/>
      <c r="C19" s="537"/>
      <c r="D19" s="540"/>
      <c r="E19" s="540"/>
      <c r="F19" s="540"/>
      <c r="G19" s="539"/>
      <c r="H19" s="539"/>
      <c r="I19" s="476">
        <f t="shared" si="1"/>
        <v>0</v>
      </c>
      <c r="K19">
        <f t="shared" si="2"/>
        <v>0</v>
      </c>
    </row>
    <row r="20" spans="1:11" ht="21.75" x14ac:dyDescent="0.2">
      <c r="A20" s="468">
        <v>16</v>
      </c>
      <c r="B20" s="534"/>
      <c r="C20" s="542"/>
      <c r="D20" s="543"/>
      <c r="E20" s="543"/>
      <c r="F20" s="543"/>
      <c r="G20" s="544"/>
      <c r="H20" s="544"/>
      <c r="I20" s="476">
        <f t="shared" si="1"/>
        <v>0</v>
      </c>
      <c r="K20">
        <f t="shared" si="2"/>
        <v>0</v>
      </c>
    </row>
    <row r="21" spans="1:11" ht="21.75" x14ac:dyDescent="0.2">
      <c r="A21" s="468">
        <v>17</v>
      </c>
      <c r="B21" s="484"/>
      <c r="C21" s="537"/>
      <c r="D21" s="540"/>
      <c r="E21" s="540"/>
      <c r="F21" s="540"/>
      <c r="G21" s="539"/>
      <c r="H21" s="539"/>
      <c r="I21" s="476">
        <f t="shared" si="1"/>
        <v>0</v>
      </c>
      <c r="K21">
        <f t="shared" si="2"/>
        <v>0</v>
      </c>
    </row>
    <row r="22" spans="1:11" ht="21.75" x14ac:dyDescent="0.2">
      <c r="A22" s="468">
        <v>18</v>
      </c>
      <c r="B22" s="484"/>
      <c r="C22" s="537"/>
      <c r="D22" s="540"/>
      <c r="E22" s="540"/>
      <c r="F22" s="540"/>
      <c r="G22" s="539"/>
      <c r="H22" s="539"/>
      <c r="I22" s="476">
        <f t="shared" si="1"/>
        <v>0</v>
      </c>
      <c r="K22">
        <f t="shared" si="2"/>
        <v>0</v>
      </c>
    </row>
    <row r="23" spans="1:11" ht="21.75" x14ac:dyDescent="0.2">
      <c r="A23" s="468">
        <v>19</v>
      </c>
      <c r="B23" s="484"/>
      <c r="C23" s="537"/>
      <c r="D23" s="540"/>
      <c r="E23" s="540"/>
      <c r="F23" s="540"/>
      <c r="G23" s="539"/>
      <c r="H23" s="539"/>
      <c r="I23" s="476">
        <f t="shared" si="1"/>
        <v>0</v>
      </c>
      <c r="K23">
        <f t="shared" si="2"/>
        <v>0</v>
      </c>
    </row>
    <row r="24" spans="1:11" ht="21.75" x14ac:dyDescent="0.2">
      <c r="A24" s="468">
        <v>20</v>
      </c>
      <c r="B24" s="523"/>
      <c r="C24" s="537"/>
      <c r="D24" s="538"/>
      <c r="E24" s="538"/>
      <c r="F24" s="538"/>
      <c r="G24" s="475"/>
      <c r="H24" s="475"/>
      <c r="I24" s="476">
        <f t="shared" si="1"/>
        <v>0</v>
      </c>
      <c r="K24">
        <f t="shared" si="2"/>
        <v>0</v>
      </c>
    </row>
    <row r="25" spans="1:11" ht="21.75" x14ac:dyDescent="0.2">
      <c r="A25" s="468">
        <v>21</v>
      </c>
      <c r="B25" s="484"/>
      <c r="C25" s="537"/>
      <c r="D25" s="540"/>
      <c r="E25" s="540"/>
      <c r="F25" s="540"/>
      <c r="G25" s="539"/>
      <c r="H25" s="475"/>
      <c r="I25" s="476">
        <f t="shared" si="1"/>
        <v>0</v>
      </c>
      <c r="K25">
        <f t="shared" si="2"/>
        <v>0</v>
      </c>
    </row>
    <row r="26" spans="1:11" ht="21.75" x14ac:dyDescent="0.2">
      <c r="A26" s="468">
        <v>22</v>
      </c>
      <c r="B26" s="523"/>
      <c r="C26" s="537"/>
      <c r="D26" s="538"/>
      <c r="E26" s="538"/>
      <c r="F26" s="538"/>
      <c r="G26" s="475"/>
      <c r="H26" s="475"/>
      <c r="I26" s="476">
        <f t="shared" si="1"/>
        <v>0</v>
      </c>
      <c r="K26">
        <f t="shared" si="2"/>
        <v>0</v>
      </c>
    </row>
    <row r="27" spans="1:11" ht="21.75" x14ac:dyDescent="0.2">
      <c r="A27" s="468">
        <v>23</v>
      </c>
      <c r="B27" s="484"/>
      <c r="C27" s="537"/>
      <c r="D27" s="540"/>
      <c r="E27" s="540"/>
      <c r="F27" s="540"/>
      <c r="G27" s="539"/>
      <c r="H27" s="539"/>
      <c r="I27" s="476">
        <f t="shared" si="1"/>
        <v>0</v>
      </c>
      <c r="K27">
        <f t="shared" si="2"/>
        <v>0</v>
      </c>
    </row>
    <row r="28" spans="1:11" ht="21.75" x14ac:dyDescent="0.2">
      <c r="A28" s="468">
        <v>24</v>
      </c>
      <c r="B28" s="484"/>
      <c r="C28" s="537"/>
      <c r="D28" s="540"/>
      <c r="E28" s="540"/>
      <c r="F28" s="540"/>
      <c r="G28" s="539"/>
      <c r="H28" s="539"/>
      <c r="I28" s="476">
        <f t="shared" si="1"/>
        <v>0</v>
      </c>
      <c r="K28">
        <f t="shared" si="2"/>
        <v>0</v>
      </c>
    </row>
    <row r="29" spans="1:11" ht="21.75" x14ac:dyDescent="0.2">
      <c r="A29" s="468">
        <v>25</v>
      </c>
      <c r="B29" s="523"/>
      <c r="C29" s="537"/>
      <c r="D29" s="538"/>
      <c r="E29" s="538"/>
      <c r="F29" s="538"/>
      <c r="G29" s="475"/>
      <c r="H29" s="475"/>
      <c r="I29" s="476">
        <f t="shared" si="1"/>
        <v>0</v>
      </c>
      <c r="K29">
        <f t="shared" si="2"/>
        <v>0</v>
      </c>
    </row>
    <row r="30" spans="1:11" ht="21.75" x14ac:dyDescent="0.2">
      <c r="A30" s="468">
        <v>26</v>
      </c>
      <c r="B30" s="523"/>
      <c r="C30" s="537"/>
      <c r="D30" s="538"/>
      <c r="E30" s="538"/>
      <c r="F30" s="538"/>
      <c r="G30" s="539"/>
      <c r="H30" s="475"/>
      <c r="I30" s="476">
        <f t="shared" si="1"/>
        <v>0</v>
      </c>
      <c r="K30">
        <f t="shared" si="2"/>
        <v>0</v>
      </c>
    </row>
    <row r="31" spans="1:11" ht="21.75" x14ac:dyDescent="0.2">
      <c r="A31" s="468">
        <v>27</v>
      </c>
      <c r="B31" s="484"/>
      <c r="C31" s="537"/>
      <c r="D31" s="540"/>
      <c r="E31" s="540"/>
      <c r="F31" s="540"/>
      <c r="G31" s="539"/>
      <c r="H31" s="475"/>
      <c r="I31" s="476">
        <f t="shared" si="1"/>
        <v>0</v>
      </c>
      <c r="K31">
        <f t="shared" si="2"/>
        <v>0</v>
      </c>
    </row>
    <row r="32" spans="1:11" ht="21.75" x14ac:dyDescent="0.2">
      <c r="A32" s="468">
        <v>28</v>
      </c>
      <c r="B32" s="484"/>
      <c r="C32" s="537"/>
      <c r="D32" s="540"/>
      <c r="E32" s="540"/>
      <c r="F32" s="540"/>
      <c r="G32" s="539"/>
      <c r="H32" s="539"/>
      <c r="I32" s="476">
        <f t="shared" si="1"/>
        <v>0</v>
      </c>
      <c r="K32">
        <f t="shared" si="2"/>
        <v>0</v>
      </c>
    </row>
    <row r="33" spans="1:11" ht="21.75" x14ac:dyDescent="0.2">
      <c r="A33" s="468">
        <v>29</v>
      </c>
      <c r="B33" s="484"/>
      <c r="C33" s="537"/>
      <c r="D33" s="540"/>
      <c r="E33" s="540"/>
      <c r="F33" s="540"/>
      <c r="G33" s="539"/>
      <c r="H33" s="539"/>
      <c r="I33" s="476">
        <f t="shared" si="1"/>
        <v>0</v>
      </c>
      <c r="K33">
        <f t="shared" si="2"/>
        <v>0</v>
      </c>
    </row>
    <row r="34" spans="1:11" ht="21.75" x14ac:dyDescent="0.2">
      <c r="A34" s="468">
        <v>30</v>
      </c>
      <c r="B34" s="484"/>
      <c r="C34" s="537"/>
      <c r="D34" s="540"/>
      <c r="E34" s="540"/>
      <c r="F34" s="540"/>
      <c r="G34" s="539"/>
      <c r="H34" s="539"/>
      <c r="I34" s="476">
        <f t="shared" si="1"/>
        <v>0</v>
      </c>
      <c r="K34">
        <f t="shared" si="2"/>
        <v>0</v>
      </c>
    </row>
    <row r="35" spans="1:11" ht="21.75" x14ac:dyDescent="0.2">
      <c r="A35" s="468">
        <v>31</v>
      </c>
      <c r="B35" s="484"/>
      <c r="C35" s="537"/>
      <c r="D35" s="540"/>
      <c r="E35" s="540"/>
      <c r="F35" s="540"/>
      <c r="G35" s="539"/>
      <c r="H35" s="539"/>
      <c r="I35" s="476">
        <f t="shared" si="1"/>
        <v>0</v>
      </c>
      <c r="K35">
        <f t="shared" si="2"/>
        <v>0</v>
      </c>
    </row>
    <row r="36" spans="1:11" ht="21.75" x14ac:dyDescent="0.2">
      <c r="A36" s="468">
        <v>32</v>
      </c>
      <c r="B36" s="484"/>
      <c r="C36" s="537"/>
      <c r="D36" s="540"/>
      <c r="E36" s="540"/>
      <c r="F36" s="540"/>
      <c r="G36" s="539"/>
      <c r="H36" s="539"/>
      <c r="I36" s="476">
        <f t="shared" si="1"/>
        <v>0</v>
      </c>
      <c r="K36">
        <f t="shared" si="2"/>
        <v>0</v>
      </c>
    </row>
    <row r="37" spans="1:11" ht="21.75" x14ac:dyDescent="0.2">
      <c r="A37" s="468">
        <v>33</v>
      </c>
      <c r="B37" s="484"/>
      <c r="C37" s="537"/>
      <c r="D37" s="540"/>
      <c r="E37" s="540"/>
      <c r="F37" s="540"/>
      <c r="G37" s="539"/>
      <c r="H37" s="539"/>
      <c r="I37" s="476">
        <f t="shared" si="1"/>
        <v>0</v>
      </c>
      <c r="K37">
        <f t="shared" si="2"/>
        <v>0</v>
      </c>
    </row>
    <row r="38" spans="1:11" ht="21.75" x14ac:dyDescent="0.2">
      <c r="A38" s="468">
        <v>34</v>
      </c>
      <c r="B38" s="484"/>
      <c r="C38" s="537"/>
      <c r="D38" s="540"/>
      <c r="E38" s="540"/>
      <c r="F38" s="540"/>
      <c r="G38" s="539"/>
      <c r="H38" s="539"/>
      <c r="I38" s="476">
        <f t="shared" si="1"/>
        <v>0</v>
      </c>
      <c r="K38">
        <f t="shared" si="2"/>
        <v>0</v>
      </c>
    </row>
    <row r="39" spans="1:11" ht="21.75" x14ac:dyDescent="0.2">
      <c r="A39" s="468">
        <v>35</v>
      </c>
      <c r="B39" s="484"/>
      <c r="C39" s="537"/>
      <c r="D39" s="540"/>
      <c r="E39" s="540"/>
      <c r="F39" s="540"/>
      <c r="G39" s="539"/>
      <c r="H39" s="539"/>
      <c r="I39" s="476">
        <f t="shared" si="1"/>
        <v>0</v>
      </c>
      <c r="K39">
        <f t="shared" si="2"/>
        <v>0</v>
      </c>
    </row>
    <row r="40" spans="1:11" ht="21.75" x14ac:dyDescent="0.2">
      <c r="A40" s="468">
        <v>36</v>
      </c>
      <c r="B40" s="484"/>
      <c r="C40" s="537"/>
      <c r="D40" s="540"/>
      <c r="E40" s="540"/>
      <c r="F40" s="540"/>
      <c r="G40" s="539"/>
      <c r="H40" s="539"/>
      <c r="I40" s="476">
        <f t="shared" si="1"/>
        <v>0</v>
      </c>
      <c r="K40">
        <f t="shared" si="2"/>
        <v>0</v>
      </c>
    </row>
    <row r="41" spans="1:11" ht="21.75" x14ac:dyDescent="0.2">
      <c r="A41" s="468">
        <v>37</v>
      </c>
      <c r="B41" s="484"/>
      <c r="C41" s="537"/>
      <c r="D41" s="540"/>
      <c r="E41" s="540"/>
      <c r="F41" s="540"/>
      <c r="G41" s="539"/>
      <c r="H41" s="539"/>
      <c r="I41" s="476">
        <f t="shared" si="1"/>
        <v>0</v>
      </c>
      <c r="K41">
        <f t="shared" si="2"/>
        <v>0</v>
      </c>
    </row>
    <row r="42" spans="1:11" ht="21.75" x14ac:dyDescent="0.2">
      <c r="A42" s="468">
        <v>38</v>
      </c>
      <c r="B42" s="484"/>
      <c r="C42" s="537"/>
      <c r="D42" s="540"/>
      <c r="E42" s="540"/>
      <c r="F42" s="540"/>
      <c r="G42" s="539"/>
      <c r="H42" s="539"/>
      <c r="I42" s="476">
        <f t="shared" si="1"/>
        <v>0</v>
      </c>
      <c r="K42">
        <f t="shared" si="2"/>
        <v>0</v>
      </c>
    </row>
    <row r="43" spans="1:11" ht="21.75" x14ac:dyDescent="0.2">
      <c r="A43" s="468">
        <v>39</v>
      </c>
      <c r="B43" s="484"/>
      <c r="C43" s="537"/>
      <c r="D43" s="540"/>
      <c r="E43" s="540"/>
      <c r="F43" s="540"/>
      <c r="G43" s="539"/>
      <c r="H43" s="539"/>
      <c r="I43" s="476">
        <f t="shared" si="1"/>
        <v>0</v>
      </c>
      <c r="K43">
        <f t="shared" si="2"/>
        <v>0</v>
      </c>
    </row>
    <row r="44" spans="1:11" ht="21.75" x14ac:dyDescent="0.2">
      <c r="A44" s="468">
        <v>40</v>
      </c>
      <c r="B44" s="523"/>
      <c r="C44" s="537"/>
      <c r="D44" s="540"/>
      <c r="E44" s="540"/>
      <c r="F44" s="540"/>
      <c r="G44" s="539"/>
      <c r="H44" s="539"/>
      <c r="I44" s="476">
        <f t="shared" si="1"/>
        <v>0</v>
      </c>
      <c r="K44">
        <f t="shared" si="2"/>
        <v>0</v>
      </c>
    </row>
    <row r="45" spans="1:11" ht="21.75" x14ac:dyDescent="0.2">
      <c r="A45" s="468">
        <v>41</v>
      </c>
      <c r="B45" s="523"/>
      <c r="C45" s="537"/>
      <c r="D45" s="540"/>
      <c r="E45" s="540"/>
      <c r="F45" s="540"/>
      <c r="G45" s="539"/>
      <c r="H45" s="539"/>
      <c r="I45" s="476">
        <f t="shared" si="1"/>
        <v>0</v>
      </c>
      <c r="K45">
        <f t="shared" si="2"/>
        <v>0</v>
      </c>
    </row>
    <row r="46" spans="1:11" ht="21.75" x14ac:dyDescent="0.2">
      <c r="A46" s="468">
        <v>42</v>
      </c>
      <c r="B46" s="484"/>
      <c r="C46" s="537"/>
      <c r="D46" s="540"/>
      <c r="E46" s="540"/>
      <c r="F46" s="540"/>
      <c r="G46" s="539"/>
      <c r="H46" s="539"/>
      <c r="I46" s="476">
        <f t="shared" si="1"/>
        <v>0</v>
      </c>
      <c r="K46">
        <f t="shared" si="2"/>
        <v>0</v>
      </c>
    </row>
    <row r="47" spans="1:11" ht="21.75" x14ac:dyDescent="0.2">
      <c r="A47" s="468">
        <v>43</v>
      </c>
      <c r="B47" s="484"/>
      <c r="C47" s="537"/>
      <c r="D47" s="540"/>
      <c r="E47" s="540"/>
      <c r="F47" s="540"/>
      <c r="G47" s="539"/>
      <c r="H47" s="539"/>
      <c r="I47" s="476">
        <f t="shared" si="1"/>
        <v>0</v>
      </c>
      <c r="K47">
        <f t="shared" si="2"/>
        <v>0</v>
      </c>
    </row>
    <row r="48" spans="1:11" ht="21.75" x14ac:dyDescent="0.2">
      <c r="A48" s="468">
        <v>44</v>
      </c>
      <c r="B48" s="523"/>
      <c r="C48" s="537"/>
      <c r="D48" s="540"/>
      <c r="E48" s="540"/>
      <c r="F48" s="540"/>
      <c r="G48" s="539"/>
      <c r="H48" s="539"/>
      <c r="I48" s="476">
        <f t="shared" si="1"/>
        <v>0</v>
      </c>
      <c r="K48">
        <f t="shared" si="2"/>
        <v>0</v>
      </c>
    </row>
    <row r="49" spans="1:11" ht="21.75" x14ac:dyDescent="0.2">
      <c r="A49" s="468">
        <v>45</v>
      </c>
      <c r="B49" s="484"/>
      <c r="C49" s="537"/>
      <c r="D49" s="540"/>
      <c r="E49" s="540"/>
      <c r="F49" s="540"/>
      <c r="G49" s="539"/>
      <c r="H49" s="539"/>
      <c r="I49" s="476">
        <f t="shared" si="1"/>
        <v>0</v>
      </c>
      <c r="K49">
        <f t="shared" si="2"/>
        <v>0</v>
      </c>
    </row>
    <row r="50" spans="1:11" ht="21.75" x14ac:dyDescent="0.2">
      <c r="A50" s="468">
        <v>46</v>
      </c>
      <c r="B50" s="484"/>
      <c r="C50" s="537"/>
      <c r="D50" s="540"/>
      <c r="E50" s="540"/>
      <c r="F50" s="540"/>
      <c r="G50" s="539"/>
      <c r="H50" s="539"/>
      <c r="I50" s="476">
        <f t="shared" si="1"/>
        <v>0</v>
      </c>
      <c r="K50">
        <f t="shared" si="2"/>
        <v>0</v>
      </c>
    </row>
    <row r="51" spans="1:11" ht="21.75" x14ac:dyDescent="0.2">
      <c r="A51" s="468">
        <v>47</v>
      </c>
      <c r="B51" s="484"/>
      <c r="C51" s="537"/>
      <c r="D51" s="540"/>
      <c r="E51" s="540"/>
      <c r="F51" s="540"/>
      <c r="G51" s="539"/>
      <c r="H51" s="539"/>
      <c r="I51" s="476">
        <f t="shared" si="1"/>
        <v>0</v>
      </c>
      <c r="K51">
        <f t="shared" si="2"/>
        <v>0</v>
      </c>
    </row>
    <row r="52" spans="1:11" ht="21.75" x14ac:dyDescent="0.2">
      <c r="A52" s="468">
        <v>48</v>
      </c>
      <c r="B52" s="523"/>
      <c r="C52" s="537"/>
      <c r="D52" s="538"/>
      <c r="E52" s="538"/>
      <c r="F52" s="538"/>
      <c r="G52" s="475"/>
      <c r="H52" s="475"/>
      <c r="I52" s="476">
        <f t="shared" si="1"/>
        <v>0</v>
      </c>
      <c r="K52">
        <f t="shared" si="2"/>
        <v>0</v>
      </c>
    </row>
    <row r="53" spans="1:11" ht="21.75" x14ac:dyDescent="0.2">
      <c r="A53" s="468">
        <v>49</v>
      </c>
      <c r="B53" s="523"/>
      <c r="C53" s="537"/>
      <c r="D53" s="538"/>
      <c r="E53" s="538"/>
      <c r="F53" s="538"/>
      <c r="G53" s="539"/>
      <c r="H53" s="475"/>
      <c r="I53" s="476">
        <f t="shared" si="1"/>
        <v>0</v>
      </c>
      <c r="K53">
        <f t="shared" si="2"/>
        <v>0</v>
      </c>
    </row>
    <row r="54" spans="1:11" ht="21.75" x14ac:dyDescent="0.2">
      <c r="A54" s="468">
        <v>50</v>
      </c>
      <c r="B54" s="523"/>
      <c r="C54" s="537"/>
      <c r="D54" s="538"/>
      <c r="E54" s="538"/>
      <c r="F54" s="538"/>
      <c r="G54" s="539"/>
      <c r="H54" s="475"/>
      <c r="I54" s="476">
        <f t="shared" si="1"/>
        <v>0</v>
      </c>
      <c r="K54">
        <f t="shared" si="2"/>
        <v>0</v>
      </c>
    </row>
    <row r="55" spans="1:11" ht="21.75" x14ac:dyDescent="0.2">
      <c r="A55" s="468">
        <v>51</v>
      </c>
      <c r="B55" s="523"/>
      <c r="C55" s="537"/>
      <c r="D55" s="538"/>
      <c r="E55" s="538"/>
      <c r="F55" s="538"/>
      <c r="G55" s="539"/>
      <c r="H55" s="475"/>
      <c r="I55" s="476">
        <f t="shared" si="1"/>
        <v>0</v>
      </c>
      <c r="K55">
        <f t="shared" si="2"/>
        <v>0</v>
      </c>
    </row>
    <row r="56" spans="1:11" ht="21.75" x14ac:dyDescent="0.2">
      <c r="A56" s="468">
        <v>52</v>
      </c>
      <c r="B56" s="523"/>
      <c r="C56" s="537"/>
      <c r="D56" s="538"/>
      <c r="E56" s="538"/>
      <c r="F56" s="538"/>
      <c r="G56" s="539"/>
      <c r="H56" s="475"/>
      <c r="I56" s="476">
        <f t="shared" si="1"/>
        <v>0</v>
      </c>
      <c r="K56">
        <f t="shared" si="2"/>
        <v>0</v>
      </c>
    </row>
    <row r="57" spans="1:11" ht="21.75" x14ac:dyDescent="0.2">
      <c r="A57" s="468">
        <v>53</v>
      </c>
      <c r="B57" s="523"/>
      <c r="C57" s="537"/>
      <c r="D57" s="538"/>
      <c r="E57" s="538"/>
      <c r="F57" s="538"/>
      <c r="G57" s="539"/>
      <c r="H57" s="475"/>
      <c r="I57" s="476">
        <f t="shared" si="1"/>
        <v>0</v>
      </c>
      <c r="K57">
        <f t="shared" si="2"/>
        <v>0</v>
      </c>
    </row>
    <row r="58" spans="1:11" ht="21.75" x14ac:dyDescent="0.2">
      <c r="A58" s="468">
        <v>54</v>
      </c>
      <c r="B58" s="534"/>
      <c r="C58" s="542"/>
      <c r="D58" s="538"/>
      <c r="E58" s="538"/>
      <c r="F58" s="538"/>
      <c r="G58" s="544"/>
      <c r="H58" s="475"/>
      <c r="I58" s="476">
        <f t="shared" si="1"/>
        <v>0</v>
      </c>
      <c r="K58">
        <f t="shared" si="2"/>
        <v>0</v>
      </c>
    </row>
    <row r="59" spans="1:11" ht="21.75" x14ac:dyDescent="0.2">
      <c r="A59" s="468">
        <v>55</v>
      </c>
      <c r="B59" s="534"/>
      <c r="C59" s="542"/>
      <c r="D59" s="538"/>
      <c r="E59" s="538"/>
      <c r="F59" s="538"/>
      <c r="G59" s="539"/>
      <c r="H59" s="475"/>
      <c r="I59" s="476">
        <f t="shared" si="1"/>
        <v>0</v>
      </c>
      <c r="K59">
        <f t="shared" si="2"/>
        <v>0</v>
      </c>
    </row>
    <row r="60" spans="1:11" ht="21.75" x14ac:dyDescent="0.5">
      <c r="A60" s="468">
        <v>56</v>
      </c>
      <c r="B60" s="523"/>
      <c r="C60" s="536"/>
      <c r="D60" s="538"/>
      <c r="E60" s="538"/>
      <c r="F60" s="538"/>
      <c r="G60" s="544"/>
      <c r="H60" s="475"/>
      <c r="I60" s="476">
        <f t="shared" si="1"/>
        <v>0</v>
      </c>
      <c r="K60">
        <f t="shared" si="2"/>
        <v>0</v>
      </c>
    </row>
    <row r="61" spans="1:11" ht="21.75" x14ac:dyDescent="0.2">
      <c r="A61" s="468">
        <v>57</v>
      </c>
      <c r="B61" s="523"/>
      <c r="C61" s="537"/>
      <c r="D61" s="538"/>
      <c r="E61" s="538"/>
      <c r="F61" s="538"/>
      <c r="G61" s="539"/>
      <c r="H61" s="475"/>
      <c r="I61" s="476">
        <f>+G61-H61</f>
        <v>0</v>
      </c>
      <c r="K61">
        <f t="shared" si="2"/>
        <v>0</v>
      </c>
    </row>
    <row r="62" spans="1:11" ht="21.75" x14ac:dyDescent="0.2">
      <c r="A62" s="468">
        <v>58</v>
      </c>
      <c r="B62" s="523"/>
      <c r="C62" s="537"/>
      <c r="D62" s="538"/>
      <c r="E62" s="538"/>
      <c r="F62" s="538"/>
      <c r="G62" s="544"/>
      <c r="H62" s="475"/>
      <c r="I62" s="476">
        <f t="shared" si="1"/>
        <v>0</v>
      </c>
      <c r="K62">
        <f t="shared" si="2"/>
        <v>0</v>
      </c>
    </row>
    <row r="63" spans="1:11" ht="21.75" x14ac:dyDescent="0.2">
      <c r="A63" s="468">
        <v>59</v>
      </c>
      <c r="B63" s="523"/>
      <c r="C63" s="537"/>
      <c r="D63" s="538"/>
      <c r="E63" s="538"/>
      <c r="F63" s="538"/>
      <c r="G63" s="539"/>
      <c r="H63" s="475"/>
      <c r="I63" s="476">
        <f t="shared" si="1"/>
        <v>0</v>
      </c>
      <c r="K63">
        <f t="shared" si="2"/>
        <v>0</v>
      </c>
    </row>
    <row r="64" spans="1:11" ht="21.75" x14ac:dyDescent="0.2">
      <c r="A64" s="468">
        <v>60</v>
      </c>
      <c r="B64" s="523"/>
      <c r="C64" s="537"/>
      <c r="D64" s="538"/>
      <c r="E64" s="538"/>
      <c r="F64" s="538"/>
      <c r="G64" s="544"/>
      <c r="H64" s="475"/>
      <c r="I64" s="476">
        <f t="shared" si="1"/>
        <v>0</v>
      </c>
      <c r="K64">
        <f t="shared" si="2"/>
        <v>0</v>
      </c>
    </row>
    <row r="65" spans="1:11" ht="21.75" x14ac:dyDescent="0.2">
      <c r="A65" s="468">
        <v>61</v>
      </c>
      <c r="B65" s="523"/>
      <c r="C65" s="537"/>
      <c r="D65" s="538"/>
      <c r="E65" s="538"/>
      <c r="F65" s="538"/>
      <c r="G65" s="539"/>
      <c r="H65" s="475"/>
      <c r="I65" s="476">
        <f t="shared" si="1"/>
        <v>0</v>
      </c>
      <c r="K65">
        <f t="shared" si="2"/>
        <v>0</v>
      </c>
    </row>
    <row r="66" spans="1:11" ht="21.75" x14ac:dyDescent="0.2">
      <c r="A66" s="468">
        <v>62</v>
      </c>
      <c r="B66" s="523"/>
      <c r="C66" s="537"/>
      <c r="D66" s="538"/>
      <c r="E66" s="538"/>
      <c r="F66" s="538"/>
      <c r="G66" s="539"/>
      <c r="H66" s="475"/>
      <c r="I66" s="476">
        <f t="shared" si="1"/>
        <v>0</v>
      </c>
      <c r="K66">
        <f t="shared" si="2"/>
        <v>0</v>
      </c>
    </row>
    <row r="67" spans="1:11" ht="21.75" x14ac:dyDescent="0.2">
      <c r="A67" s="468">
        <v>63</v>
      </c>
      <c r="B67" s="523"/>
      <c r="C67" s="537"/>
      <c r="D67" s="538"/>
      <c r="E67" s="538"/>
      <c r="F67" s="538"/>
      <c r="G67" s="539"/>
      <c r="H67" s="475"/>
      <c r="I67" s="476">
        <f t="shared" si="1"/>
        <v>0</v>
      </c>
      <c r="K67">
        <f t="shared" si="2"/>
        <v>0</v>
      </c>
    </row>
    <row r="68" spans="1:11" ht="21.75" x14ac:dyDescent="0.2">
      <c r="A68" s="468">
        <v>64</v>
      </c>
      <c r="B68" s="523"/>
      <c r="C68" s="537"/>
      <c r="D68" s="538"/>
      <c r="E68" s="538"/>
      <c r="F68" s="538"/>
      <c r="G68" s="539"/>
      <c r="H68" s="475"/>
      <c r="I68" s="476">
        <f t="shared" si="1"/>
        <v>0</v>
      </c>
      <c r="K68">
        <f t="shared" si="2"/>
        <v>0</v>
      </c>
    </row>
    <row r="69" spans="1:11" ht="21.75" x14ac:dyDescent="0.2">
      <c r="A69" s="468">
        <v>65</v>
      </c>
      <c r="B69" s="523"/>
      <c r="C69" s="537"/>
      <c r="D69" s="538"/>
      <c r="E69" s="538"/>
      <c r="F69" s="538"/>
      <c r="G69" s="539"/>
      <c r="H69" s="475"/>
      <c r="I69" s="476">
        <f t="shared" si="1"/>
        <v>0</v>
      </c>
      <c r="K69">
        <f t="shared" si="2"/>
        <v>0</v>
      </c>
    </row>
    <row r="70" spans="1:11" ht="21.75" x14ac:dyDescent="0.2">
      <c r="A70" s="468">
        <v>66</v>
      </c>
      <c r="B70" s="523"/>
      <c r="C70" s="537"/>
      <c r="D70" s="538"/>
      <c r="E70" s="538"/>
      <c r="F70" s="538"/>
      <c r="G70" s="539"/>
      <c r="H70" s="475"/>
      <c r="I70" s="476">
        <f t="shared" ref="I70:I78" si="3">+G70-H70</f>
        <v>0</v>
      </c>
      <c r="K70">
        <f t="shared" ref="K70:K81" si="4">IF(G70&gt;0,1,0)</f>
        <v>0</v>
      </c>
    </row>
    <row r="71" spans="1:11" ht="21.75" x14ac:dyDescent="0.2">
      <c r="A71" s="468">
        <v>67</v>
      </c>
      <c r="B71" s="523"/>
      <c r="C71" s="537"/>
      <c r="D71" s="538"/>
      <c r="E71" s="538"/>
      <c r="F71" s="538"/>
      <c r="G71" s="539"/>
      <c r="H71" s="475"/>
      <c r="I71" s="476">
        <f t="shared" si="3"/>
        <v>0</v>
      </c>
      <c r="K71">
        <f t="shared" si="4"/>
        <v>0</v>
      </c>
    </row>
    <row r="72" spans="1:11" ht="21.75" x14ac:dyDescent="0.2">
      <c r="A72" s="468">
        <v>68</v>
      </c>
      <c r="B72" s="523"/>
      <c r="C72" s="537"/>
      <c r="D72" s="538"/>
      <c r="E72" s="538"/>
      <c r="F72" s="538"/>
      <c r="G72" s="539"/>
      <c r="H72" s="475"/>
      <c r="I72" s="476">
        <f t="shared" si="3"/>
        <v>0</v>
      </c>
      <c r="K72">
        <f t="shared" si="4"/>
        <v>0</v>
      </c>
    </row>
    <row r="73" spans="1:11" ht="21.75" x14ac:dyDescent="0.2">
      <c r="A73" s="468">
        <v>69</v>
      </c>
      <c r="B73" s="523"/>
      <c r="C73" s="537"/>
      <c r="D73" s="543"/>
      <c r="E73" s="543"/>
      <c r="F73" s="543"/>
      <c r="G73" s="539"/>
      <c r="H73" s="475"/>
      <c r="I73" s="476">
        <f t="shared" si="3"/>
        <v>0</v>
      </c>
      <c r="K73">
        <f t="shared" si="4"/>
        <v>0</v>
      </c>
    </row>
    <row r="74" spans="1:11" ht="21.75" x14ac:dyDescent="0.2">
      <c r="A74" s="468">
        <v>70</v>
      </c>
      <c r="B74" s="523"/>
      <c r="C74" s="537"/>
      <c r="D74" s="538"/>
      <c r="E74" s="538"/>
      <c r="F74" s="538"/>
      <c r="G74" s="539"/>
      <c r="H74" s="475"/>
      <c r="I74" s="476">
        <f t="shared" si="3"/>
        <v>0</v>
      </c>
      <c r="K74">
        <f t="shared" si="4"/>
        <v>0</v>
      </c>
    </row>
    <row r="75" spans="1:11" ht="21.75" x14ac:dyDescent="0.2">
      <c r="A75" s="468">
        <v>71</v>
      </c>
      <c r="B75" s="523"/>
      <c r="C75" s="537"/>
      <c r="D75" s="538"/>
      <c r="E75" s="538"/>
      <c r="F75" s="538"/>
      <c r="G75" s="539"/>
      <c r="H75" s="475"/>
      <c r="I75" s="476">
        <f t="shared" si="3"/>
        <v>0</v>
      </c>
      <c r="K75">
        <f t="shared" si="4"/>
        <v>0</v>
      </c>
    </row>
    <row r="76" spans="1:11" ht="21.75" x14ac:dyDescent="0.2">
      <c r="A76" s="468">
        <v>72</v>
      </c>
      <c r="B76" s="523"/>
      <c r="C76" s="537"/>
      <c r="D76" s="538"/>
      <c r="E76" s="538"/>
      <c r="F76" s="538"/>
      <c r="G76" s="539"/>
      <c r="H76" s="475"/>
      <c r="I76" s="476">
        <f t="shared" si="3"/>
        <v>0</v>
      </c>
      <c r="K76">
        <f t="shared" si="4"/>
        <v>0</v>
      </c>
    </row>
    <row r="77" spans="1:11" ht="21.75" x14ac:dyDescent="0.2">
      <c r="A77" s="468">
        <v>73</v>
      </c>
      <c r="B77" s="523"/>
      <c r="C77" s="537"/>
      <c r="D77" s="538"/>
      <c r="E77" s="538"/>
      <c r="F77" s="538"/>
      <c r="G77" s="539"/>
      <c r="H77" s="475"/>
      <c r="I77" s="476">
        <f t="shared" si="3"/>
        <v>0</v>
      </c>
      <c r="K77">
        <f t="shared" si="4"/>
        <v>0</v>
      </c>
    </row>
    <row r="78" spans="1:11" ht="21.75" x14ac:dyDescent="0.2">
      <c r="A78" s="468">
        <v>74</v>
      </c>
      <c r="B78" s="524"/>
      <c r="C78" s="537"/>
      <c r="D78" s="538"/>
      <c r="E78" s="538"/>
      <c r="F78" s="538"/>
      <c r="G78" s="475"/>
      <c r="H78" s="475"/>
      <c r="I78" s="476">
        <f t="shared" si="3"/>
        <v>0</v>
      </c>
      <c r="K78">
        <f t="shared" si="4"/>
        <v>0</v>
      </c>
    </row>
    <row r="79" spans="1:11" ht="21.75" x14ac:dyDescent="0.2">
      <c r="A79" s="545"/>
      <c r="B79" s="148"/>
      <c r="C79" s="533"/>
      <c r="D79" s="156"/>
      <c r="E79" s="156"/>
      <c r="F79" s="156"/>
      <c r="G79" s="145"/>
      <c r="H79" s="145"/>
      <c r="I79" s="546"/>
      <c r="K79">
        <f t="shared" si="4"/>
        <v>0</v>
      </c>
    </row>
    <row r="80" spans="1:11" ht="21.75" x14ac:dyDescent="0.2">
      <c r="A80" s="141"/>
      <c r="B80" s="149"/>
      <c r="C80" s="143"/>
      <c r="D80" s="144"/>
      <c r="E80" s="144"/>
      <c r="F80" s="144"/>
      <c r="G80" s="145"/>
      <c r="H80" s="146"/>
      <c r="I80" s="147"/>
      <c r="K80">
        <f t="shared" si="4"/>
        <v>0</v>
      </c>
    </row>
    <row r="81" spans="1:11" ht="21.75" x14ac:dyDescent="0.2">
      <c r="A81" s="161"/>
      <c r="B81" s="162"/>
      <c r="C81" s="163"/>
      <c r="D81" s="159"/>
      <c r="E81" s="159"/>
      <c r="F81" s="159"/>
      <c r="G81" s="160"/>
      <c r="H81" s="160"/>
      <c r="I81" s="3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0"/>
  <sheetViews>
    <sheetView zoomScale="90" zoomScaleNormal="90" workbookViewId="0">
      <pane xSplit="6" ySplit="4" topLeftCell="G65" activePane="bottomRight" state="frozen"/>
      <selection activeCell="F18" sqref="F18"/>
      <selection pane="topRight" activeCell="F18" sqref="F18"/>
      <selection pane="bottomLeft" activeCell="F18" sqref="F18"/>
      <selection pane="bottomRight" activeCell="C4" sqref="C4"/>
    </sheetView>
  </sheetViews>
  <sheetFormatPr defaultColWidth="9.125" defaultRowHeight="24" x14ac:dyDescent="0.55000000000000004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 x14ac:dyDescent="0.55000000000000004">
      <c r="A1" s="1246" t="s">
        <v>522</v>
      </c>
      <c r="B1" s="1246"/>
      <c r="C1" s="1246"/>
      <c r="D1" s="1246"/>
      <c r="E1" s="1246"/>
      <c r="F1" s="1246"/>
      <c r="G1" s="1246"/>
      <c r="H1" s="1246"/>
      <c r="I1" s="1246"/>
    </row>
    <row r="2" spans="1:11" ht="20.25" customHeight="1" x14ac:dyDescent="0.55000000000000004">
      <c r="A2" s="1229" t="s">
        <v>227</v>
      </c>
      <c r="B2" s="1229" t="s">
        <v>4</v>
      </c>
      <c r="C2" s="1247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  <c r="K2" s="344" t="s">
        <v>318</v>
      </c>
    </row>
    <row r="3" spans="1:11" x14ac:dyDescent="0.55000000000000004">
      <c r="A3" s="1230"/>
      <c r="B3" s="1230"/>
      <c r="C3" s="1248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x14ac:dyDescent="0.55000000000000004">
      <c r="A4" s="1227" t="s">
        <v>40</v>
      </c>
      <c r="B4" s="1228"/>
      <c r="C4" s="138">
        <f>SUM(C5:C80)</f>
        <v>43207840.239999995</v>
      </c>
      <c r="D4" s="138">
        <f t="shared" ref="D4:I4" si="0">SUM(D5:D80)</f>
        <v>97.55</v>
      </c>
      <c r="E4" s="138">
        <f t="shared" si="0"/>
        <v>335</v>
      </c>
      <c r="F4" s="138">
        <f>SUM(F5:F80)</f>
        <v>74.5</v>
      </c>
      <c r="G4" s="138">
        <f t="shared" si="0"/>
        <v>507.05</v>
      </c>
      <c r="H4" s="138">
        <f t="shared" si="0"/>
        <v>142.75</v>
      </c>
      <c r="I4" s="138">
        <f t="shared" si="0"/>
        <v>364.3</v>
      </c>
      <c r="K4" s="441">
        <f>SUM(K5:K80)</f>
        <v>6</v>
      </c>
    </row>
    <row r="5" spans="1:11" x14ac:dyDescent="0.55000000000000004">
      <c r="A5" s="504">
        <v>1</v>
      </c>
      <c r="B5" s="661" t="s">
        <v>138</v>
      </c>
      <c r="C5" s="715">
        <v>2834968.85</v>
      </c>
      <c r="D5" s="716">
        <v>0</v>
      </c>
      <c r="E5" s="716">
        <v>335</v>
      </c>
      <c r="F5" s="716">
        <v>0</v>
      </c>
      <c r="G5" s="717">
        <f t="shared" ref="G5:G68" si="1">D5+E5+F5</f>
        <v>335</v>
      </c>
      <c r="H5" s="718">
        <v>0</v>
      </c>
      <c r="I5" s="505">
        <f>+G5-H5</f>
        <v>335</v>
      </c>
      <c r="K5">
        <f>IF(G5&gt;0,1,0)</f>
        <v>1</v>
      </c>
    </row>
    <row r="6" spans="1:11" x14ac:dyDescent="0.55000000000000004">
      <c r="A6" s="504">
        <v>2</v>
      </c>
      <c r="B6" s="660" t="s">
        <v>140</v>
      </c>
      <c r="C6" s="143">
        <v>2133212.9</v>
      </c>
      <c r="D6" s="721">
        <v>2.25</v>
      </c>
      <c r="E6" s="721">
        <v>0</v>
      </c>
      <c r="F6" s="721">
        <v>73</v>
      </c>
      <c r="G6" s="722">
        <f>D6+E6+F6</f>
        <v>75.25</v>
      </c>
      <c r="H6" s="723">
        <v>74.75</v>
      </c>
      <c r="I6" s="505">
        <f t="shared" ref="I6:I69" si="2">+G6-H6</f>
        <v>0.5</v>
      </c>
      <c r="K6">
        <f t="shared" ref="K6:K69" si="3">IF(G6&gt;0,1,0)</f>
        <v>1</v>
      </c>
    </row>
    <row r="7" spans="1:11" x14ac:dyDescent="0.55000000000000004">
      <c r="A7" s="504">
        <v>3</v>
      </c>
      <c r="B7" s="660" t="s">
        <v>148</v>
      </c>
      <c r="C7" s="143">
        <v>2909854.69</v>
      </c>
      <c r="D7" s="721">
        <v>58.3</v>
      </c>
      <c r="E7" s="721">
        <v>0</v>
      </c>
      <c r="F7" s="721">
        <v>1</v>
      </c>
      <c r="G7" s="722">
        <f t="shared" si="1"/>
        <v>59.3</v>
      </c>
      <c r="H7" s="723">
        <v>0</v>
      </c>
      <c r="I7" s="505">
        <f t="shared" si="2"/>
        <v>59.3</v>
      </c>
      <c r="K7">
        <f t="shared" si="3"/>
        <v>1</v>
      </c>
    </row>
    <row r="8" spans="1:11" x14ac:dyDescent="0.55000000000000004">
      <c r="A8" s="504">
        <v>4</v>
      </c>
      <c r="B8" s="660" t="s">
        <v>144</v>
      </c>
      <c r="C8" s="143">
        <v>3131818.79</v>
      </c>
      <c r="D8" s="721">
        <v>27</v>
      </c>
      <c r="E8" s="721">
        <v>0</v>
      </c>
      <c r="F8" s="721">
        <v>0</v>
      </c>
      <c r="G8" s="722">
        <f t="shared" si="1"/>
        <v>27</v>
      </c>
      <c r="H8" s="723">
        <v>27</v>
      </c>
      <c r="I8" s="505">
        <f t="shared" si="2"/>
        <v>0</v>
      </c>
      <c r="K8">
        <f t="shared" si="3"/>
        <v>1</v>
      </c>
    </row>
    <row r="9" spans="1:11" x14ac:dyDescent="0.55000000000000004">
      <c r="A9" s="504">
        <v>5</v>
      </c>
      <c r="B9" s="149" t="s">
        <v>194</v>
      </c>
      <c r="C9" s="729">
        <v>25184.84</v>
      </c>
      <c r="D9" s="721">
        <v>10</v>
      </c>
      <c r="E9" s="721">
        <v>0</v>
      </c>
      <c r="F9" s="721">
        <v>0</v>
      </c>
      <c r="G9" s="722">
        <f t="shared" si="1"/>
        <v>10</v>
      </c>
      <c r="H9" s="723">
        <v>10</v>
      </c>
      <c r="I9" s="505">
        <f t="shared" si="2"/>
        <v>0</v>
      </c>
      <c r="K9">
        <f t="shared" si="3"/>
        <v>1</v>
      </c>
    </row>
    <row r="10" spans="1:11" x14ac:dyDescent="0.55000000000000004">
      <c r="A10" s="504">
        <v>6</v>
      </c>
      <c r="B10" s="149" t="s">
        <v>147</v>
      </c>
      <c r="C10" s="143">
        <v>725484.49</v>
      </c>
      <c r="D10" s="721">
        <v>0</v>
      </c>
      <c r="E10" s="721">
        <v>0</v>
      </c>
      <c r="F10" s="721">
        <v>0.5</v>
      </c>
      <c r="G10" s="722">
        <f t="shared" si="1"/>
        <v>0.5</v>
      </c>
      <c r="H10" s="723">
        <v>0</v>
      </c>
      <c r="I10" s="505">
        <f t="shared" si="2"/>
        <v>0.5</v>
      </c>
      <c r="K10">
        <f t="shared" si="3"/>
        <v>1</v>
      </c>
    </row>
    <row r="11" spans="1:11" x14ac:dyDescent="0.55000000000000004">
      <c r="A11" s="504">
        <v>7</v>
      </c>
      <c r="B11" s="149" t="s">
        <v>130</v>
      </c>
      <c r="C11" s="143">
        <v>714059</v>
      </c>
      <c r="D11" s="721">
        <v>0</v>
      </c>
      <c r="E11" s="721">
        <v>0</v>
      </c>
      <c r="F11" s="721">
        <v>0</v>
      </c>
      <c r="G11" s="722">
        <f t="shared" si="1"/>
        <v>0</v>
      </c>
      <c r="H11" s="723">
        <v>31</v>
      </c>
      <c r="I11" s="505">
        <f t="shared" si="2"/>
        <v>-31</v>
      </c>
      <c r="K11">
        <f t="shared" si="3"/>
        <v>0</v>
      </c>
    </row>
    <row r="12" spans="1:11" x14ac:dyDescent="0.55000000000000004">
      <c r="A12" s="504">
        <v>8</v>
      </c>
      <c r="B12" s="660" t="s">
        <v>155</v>
      </c>
      <c r="C12" s="725">
        <v>39214</v>
      </c>
      <c r="D12" s="721">
        <v>0</v>
      </c>
      <c r="E12" s="725">
        <v>0</v>
      </c>
      <c r="F12" s="721">
        <v>0</v>
      </c>
      <c r="G12" s="722">
        <f t="shared" si="1"/>
        <v>0</v>
      </c>
      <c r="H12" s="723">
        <v>0</v>
      </c>
      <c r="I12" s="505">
        <f t="shared" si="2"/>
        <v>0</v>
      </c>
      <c r="K12">
        <f t="shared" si="3"/>
        <v>0</v>
      </c>
    </row>
    <row r="13" spans="1:11" x14ac:dyDescent="0.55000000000000004">
      <c r="A13" s="504">
        <v>9</v>
      </c>
      <c r="B13" s="726" t="s">
        <v>156</v>
      </c>
      <c r="C13" s="725">
        <v>656487.25</v>
      </c>
      <c r="D13" s="725">
        <v>0</v>
      </c>
      <c r="E13" s="725">
        <v>0</v>
      </c>
      <c r="F13" s="725">
        <v>0</v>
      </c>
      <c r="G13" s="722">
        <f t="shared" si="1"/>
        <v>0</v>
      </c>
      <c r="H13" s="146">
        <v>0</v>
      </c>
      <c r="I13" s="505">
        <f t="shared" si="2"/>
        <v>0</v>
      </c>
      <c r="K13">
        <f t="shared" si="3"/>
        <v>0</v>
      </c>
    </row>
    <row r="14" spans="1:11" x14ac:dyDescent="0.55000000000000004">
      <c r="A14" s="504">
        <v>10</v>
      </c>
      <c r="B14" s="149" t="s">
        <v>157</v>
      </c>
      <c r="C14" s="143">
        <v>67264.89</v>
      </c>
      <c r="D14" s="721">
        <v>0</v>
      </c>
      <c r="E14" s="725">
        <v>0</v>
      </c>
      <c r="F14" s="721">
        <v>0</v>
      </c>
      <c r="G14" s="724">
        <f t="shared" si="1"/>
        <v>0</v>
      </c>
      <c r="H14" s="146">
        <v>0</v>
      </c>
      <c r="I14" s="505">
        <f t="shared" si="2"/>
        <v>0</v>
      </c>
      <c r="K14">
        <f t="shared" si="3"/>
        <v>0</v>
      </c>
    </row>
    <row r="15" spans="1:11" x14ac:dyDescent="0.55000000000000004">
      <c r="A15" s="504">
        <v>11</v>
      </c>
      <c r="B15" s="660" t="s">
        <v>217</v>
      </c>
      <c r="C15" s="143">
        <v>174028</v>
      </c>
      <c r="D15" s="721">
        <v>0</v>
      </c>
      <c r="E15" s="725">
        <v>0</v>
      </c>
      <c r="F15" s="721">
        <v>0</v>
      </c>
      <c r="G15" s="722">
        <f t="shared" si="1"/>
        <v>0</v>
      </c>
      <c r="H15" s="723">
        <v>0</v>
      </c>
      <c r="I15" s="505">
        <f t="shared" si="2"/>
        <v>0</v>
      </c>
      <c r="K15">
        <f t="shared" si="3"/>
        <v>0</v>
      </c>
    </row>
    <row r="16" spans="1:11" x14ac:dyDescent="0.55000000000000004">
      <c r="A16" s="504">
        <v>12</v>
      </c>
      <c r="B16" s="660" t="s">
        <v>158</v>
      </c>
      <c r="C16" s="143">
        <v>512243.20000000001</v>
      </c>
      <c r="D16" s="721">
        <v>0</v>
      </c>
      <c r="E16" s="725">
        <v>0</v>
      </c>
      <c r="F16" s="721">
        <v>0</v>
      </c>
      <c r="G16" s="722">
        <f t="shared" si="1"/>
        <v>0</v>
      </c>
      <c r="H16" s="723">
        <v>0</v>
      </c>
      <c r="I16" s="505">
        <f t="shared" si="2"/>
        <v>0</v>
      </c>
      <c r="K16">
        <f t="shared" si="3"/>
        <v>0</v>
      </c>
    </row>
    <row r="17" spans="1:11" x14ac:dyDescent="0.55000000000000004">
      <c r="A17" s="504">
        <v>13</v>
      </c>
      <c r="B17" s="660" t="s">
        <v>159</v>
      </c>
      <c r="C17" s="143">
        <v>430446.73</v>
      </c>
      <c r="D17" s="721">
        <v>0</v>
      </c>
      <c r="E17" s="725">
        <v>0</v>
      </c>
      <c r="F17" s="721">
        <v>0</v>
      </c>
      <c r="G17" s="722">
        <f t="shared" si="1"/>
        <v>0</v>
      </c>
      <c r="H17" s="723">
        <v>0</v>
      </c>
      <c r="I17" s="505">
        <f t="shared" si="2"/>
        <v>0</v>
      </c>
      <c r="K17">
        <f t="shared" si="3"/>
        <v>0</v>
      </c>
    </row>
    <row r="18" spans="1:11" x14ac:dyDescent="0.55000000000000004">
      <c r="A18" s="504">
        <v>14</v>
      </c>
      <c r="B18" s="660" t="s">
        <v>160</v>
      </c>
      <c r="C18" s="143">
        <v>176532.25</v>
      </c>
      <c r="D18" s="721">
        <v>0</v>
      </c>
      <c r="E18" s="725">
        <v>0</v>
      </c>
      <c r="F18" s="721">
        <v>0</v>
      </c>
      <c r="G18" s="722">
        <f t="shared" si="1"/>
        <v>0</v>
      </c>
      <c r="H18" s="723">
        <v>0</v>
      </c>
      <c r="I18" s="505">
        <f t="shared" si="2"/>
        <v>0</v>
      </c>
      <c r="K18">
        <f t="shared" si="3"/>
        <v>0</v>
      </c>
    </row>
    <row r="19" spans="1:11" x14ac:dyDescent="0.55000000000000004">
      <c r="A19" s="504">
        <v>15</v>
      </c>
      <c r="B19" s="660" t="s">
        <v>161</v>
      </c>
      <c r="C19" s="143">
        <v>175875.75</v>
      </c>
      <c r="D19" s="721">
        <v>0</v>
      </c>
      <c r="E19" s="725">
        <v>0</v>
      </c>
      <c r="F19" s="721">
        <v>0</v>
      </c>
      <c r="G19" s="722">
        <f t="shared" si="1"/>
        <v>0</v>
      </c>
      <c r="H19" s="723">
        <v>0</v>
      </c>
      <c r="I19" s="505">
        <f t="shared" si="2"/>
        <v>0</v>
      </c>
      <c r="K19">
        <f t="shared" si="3"/>
        <v>0</v>
      </c>
    </row>
    <row r="20" spans="1:11" x14ac:dyDescent="0.55000000000000004">
      <c r="A20" s="504">
        <v>16</v>
      </c>
      <c r="B20" s="149" t="s">
        <v>162</v>
      </c>
      <c r="C20" s="143">
        <v>230086.5</v>
      </c>
      <c r="D20" s="721">
        <v>0</v>
      </c>
      <c r="E20" s="721">
        <v>0</v>
      </c>
      <c r="F20" s="721">
        <v>0</v>
      </c>
      <c r="G20" s="724">
        <f t="shared" si="1"/>
        <v>0</v>
      </c>
      <c r="H20" s="146">
        <v>0</v>
      </c>
      <c r="I20" s="505">
        <f t="shared" si="2"/>
        <v>0</v>
      </c>
      <c r="K20">
        <f t="shared" si="3"/>
        <v>0</v>
      </c>
    </row>
    <row r="21" spans="1:11" x14ac:dyDescent="0.55000000000000004">
      <c r="A21" s="504">
        <v>17</v>
      </c>
      <c r="B21" s="660" t="s">
        <v>174</v>
      </c>
      <c r="C21" s="143">
        <v>199745.73</v>
      </c>
      <c r="D21" s="721">
        <v>0</v>
      </c>
      <c r="E21" s="721">
        <v>0</v>
      </c>
      <c r="F21" s="721">
        <v>0</v>
      </c>
      <c r="G21" s="722">
        <f t="shared" si="1"/>
        <v>0</v>
      </c>
      <c r="H21" s="723">
        <v>0</v>
      </c>
      <c r="I21" s="505">
        <f t="shared" si="2"/>
        <v>0</v>
      </c>
      <c r="K21">
        <f t="shared" si="3"/>
        <v>0</v>
      </c>
    </row>
    <row r="22" spans="1:11" x14ac:dyDescent="0.55000000000000004">
      <c r="A22" s="504">
        <v>18</v>
      </c>
      <c r="B22" s="660" t="s">
        <v>175</v>
      </c>
      <c r="C22" s="143">
        <v>165445.5</v>
      </c>
      <c r="D22" s="721">
        <v>0</v>
      </c>
      <c r="E22" s="721">
        <v>0</v>
      </c>
      <c r="F22" s="721">
        <v>0</v>
      </c>
      <c r="G22" s="722">
        <f t="shared" si="1"/>
        <v>0</v>
      </c>
      <c r="H22" s="723">
        <v>0</v>
      </c>
      <c r="I22" s="505">
        <f t="shared" si="2"/>
        <v>0</v>
      </c>
      <c r="K22">
        <f t="shared" si="3"/>
        <v>0</v>
      </c>
    </row>
    <row r="23" spans="1:11" x14ac:dyDescent="0.55000000000000004">
      <c r="A23" s="504">
        <v>19</v>
      </c>
      <c r="B23" s="149" t="s">
        <v>176</v>
      </c>
      <c r="C23" s="143">
        <v>5530</v>
      </c>
      <c r="D23" s="721">
        <v>0</v>
      </c>
      <c r="E23" s="721">
        <v>0</v>
      </c>
      <c r="F23" s="721">
        <v>0</v>
      </c>
      <c r="G23" s="724">
        <f t="shared" si="1"/>
        <v>0</v>
      </c>
      <c r="H23" s="146">
        <v>0</v>
      </c>
      <c r="I23" s="505">
        <f t="shared" si="2"/>
        <v>0</v>
      </c>
      <c r="K23">
        <f t="shared" si="3"/>
        <v>0</v>
      </c>
    </row>
    <row r="24" spans="1:11" x14ac:dyDescent="0.55000000000000004">
      <c r="A24" s="504">
        <v>20</v>
      </c>
      <c r="B24" s="660" t="s">
        <v>177</v>
      </c>
      <c r="C24" s="143">
        <v>44560.25</v>
      </c>
      <c r="D24" s="727">
        <v>0</v>
      </c>
      <c r="E24" s="721">
        <v>0</v>
      </c>
      <c r="F24" s="721">
        <v>0</v>
      </c>
      <c r="G24" s="722">
        <f t="shared" si="1"/>
        <v>0</v>
      </c>
      <c r="H24" s="723">
        <v>0</v>
      </c>
      <c r="I24" s="505">
        <f t="shared" si="2"/>
        <v>0</v>
      </c>
      <c r="K24">
        <f t="shared" si="3"/>
        <v>0</v>
      </c>
    </row>
    <row r="25" spans="1:11" x14ac:dyDescent="0.55000000000000004">
      <c r="A25" s="504">
        <v>21</v>
      </c>
      <c r="B25" s="660" t="s">
        <v>178</v>
      </c>
      <c r="C25" s="143">
        <v>39030.800000000003</v>
      </c>
      <c r="D25" s="721">
        <v>0</v>
      </c>
      <c r="E25" s="721">
        <v>0</v>
      </c>
      <c r="F25" s="721">
        <v>0</v>
      </c>
      <c r="G25" s="722">
        <f t="shared" si="1"/>
        <v>0</v>
      </c>
      <c r="H25" s="723">
        <v>0</v>
      </c>
      <c r="I25" s="505">
        <f t="shared" si="2"/>
        <v>0</v>
      </c>
      <c r="K25">
        <f t="shared" si="3"/>
        <v>0</v>
      </c>
    </row>
    <row r="26" spans="1:11" x14ac:dyDescent="0.55000000000000004">
      <c r="A26" s="504">
        <v>22</v>
      </c>
      <c r="B26" s="660" t="s">
        <v>180</v>
      </c>
      <c r="C26" s="143">
        <v>2162.25</v>
      </c>
      <c r="D26" s="721">
        <v>0</v>
      </c>
      <c r="E26" s="721">
        <v>0</v>
      </c>
      <c r="F26" s="721">
        <v>0</v>
      </c>
      <c r="G26" s="722">
        <f t="shared" si="1"/>
        <v>0</v>
      </c>
      <c r="H26" s="723">
        <v>0</v>
      </c>
      <c r="I26" s="505">
        <f t="shared" si="2"/>
        <v>0</v>
      </c>
      <c r="K26">
        <f t="shared" si="3"/>
        <v>0</v>
      </c>
    </row>
    <row r="27" spans="1:11" x14ac:dyDescent="0.55000000000000004">
      <c r="A27" s="504">
        <v>23</v>
      </c>
      <c r="B27" s="660" t="s">
        <v>181</v>
      </c>
      <c r="C27" s="143">
        <v>756377.48</v>
      </c>
      <c r="D27" s="721">
        <v>0</v>
      </c>
      <c r="E27" s="721">
        <v>0</v>
      </c>
      <c r="F27" s="721">
        <v>0</v>
      </c>
      <c r="G27" s="722">
        <f t="shared" si="1"/>
        <v>0</v>
      </c>
      <c r="H27" s="723">
        <v>0</v>
      </c>
      <c r="I27" s="505">
        <f t="shared" si="2"/>
        <v>0</v>
      </c>
      <c r="K27">
        <f t="shared" si="3"/>
        <v>0</v>
      </c>
    </row>
    <row r="28" spans="1:11" x14ac:dyDescent="0.55000000000000004">
      <c r="A28" s="504">
        <v>24</v>
      </c>
      <c r="B28" s="660" t="s">
        <v>164</v>
      </c>
      <c r="C28" s="143">
        <v>2906.7</v>
      </c>
      <c r="D28" s="721">
        <v>0</v>
      </c>
      <c r="E28" s="721">
        <v>0</v>
      </c>
      <c r="F28" s="721">
        <v>0</v>
      </c>
      <c r="G28" s="722">
        <f t="shared" si="1"/>
        <v>0</v>
      </c>
      <c r="H28" s="723">
        <v>0</v>
      </c>
      <c r="I28" s="505">
        <f t="shared" si="2"/>
        <v>0</v>
      </c>
      <c r="K28">
        <f t="shared" si="3"/>
        <v>0</v>
      </c>
    </row>
    <row r="29" spans="1:11" x14ac:dyDescent="0.55000000000000004">
      <c r="A29" s="504">
        <v>25</v>
      </c>
      <c r="B29" s="149" t="s">
        <v>165</v>
      </c>
      <c r="C29" s="143">
        <v>164027.25</v>
      </c>
      <c r="D29" s="721">
        <v>0</v>
      </c>
      <c r="E29" s="721">
        <v>0</v>
      </c>
      <c r="F29" s="721">
        <v>0</v>
      </c>
      <c r="G29" s="724">
        <f>D29+E29+F29</f>
        <v>0</v>
      </c>
      <c r="H29" s="146">
        <v>0</v>
      </c>
      <c r="I29" s="505">
        <f t="shared" si="2"/>
        <v>0</v>
      </c>
      <c r="K29">
        <f t="shared" si="3"/>
        <v>0</v>
      </c>
    </row>
    <row r="30" spans="1:11" x14ac:dyDescent="0.55000000000000004">
      <c r="A30" s="504">
        <v>26</v>
      </c>
      <c r="B30" s="660" t="s">
        <v>166</v>
      </c>
      <c r="C30" s="143">
        <v>32749.05</v>
      </c>
      <c r="D30" s="721">
        <v>0</v>
      </c>
      <c r="E30" s="721">
        <v>0</v>
      </c>
      <c r="F30" s="721">
        <v>0</v>
      </c>
      <c r="G30" s="724">
        <f>D30+E30+F30</f>
        <v>0</v>
      </c>
      <c r="H30" s="146">
        <v>0</v>
      </c>
      <c r="I30" s="505">
        <f t="shared" si="2"/>
        <v>0</v>
      </c>
      <c r="K30">
        <f t="shared" si="3"/>
        <v>0</v>
      </c>
    </row>
    <row r="31" spans="1:11" x14ac:dyDescent="0.55000000000000004">
      <c r="A31" s="504">
        <v>27</v>
      </c>
      <c r="B31" s="149" t="s">
        <v>167</v>
      </c>
      <c r="C31" s="143">
        <v>8316.5</v>
      </c>
      <c r="D31" s="721">
        <v>0</v>
      </c>
      <c r="E31" s="721">
        <v>0</v>
      </c>
      <c r="F31" s="721">
        <v>0</v>
      </c>
      <c r="G31" s="724">
        <f>D31+E31+F31</f>
        <v>0</v>
      </c>
      <c r="H31" s="146">
        <v>0</v>
      </c>
      <c r="I31" s="505">
        <f t="shared" si="2"/>
        <v>0</v>
      </c>
      <c r="K31">
        <f t="shared" si="3"/>
        <v>0</v>
      </c>
    </row>
    <row r="32" spans="1:11" x14ac:dyDescent="0.55000000000000004">
      <c r="A32" s="504">
        <v>28</v>
      </c>
      <c r="B32" s="660" t="s">
        <v>168</v>
      </c>
      <c r="C32" s="143">
        <v>268584.25</v>
      </c>
      <c r="D32" s="721">
        <v>0</v>
      </c>
      <c r="E32" s="721">
        <v>0</v>
      </c>
      <c r="F32" s="721">
        <v>0</v>
      </c>
      <c r="G32" s="722">
        <f t="shared" si="1"/>
        <v>0</v>
      </c>
      <c r="H32" s="723">
        <v>0</v>
      </c>
      <c r="I32" s="505">
        <f t="shared" si="2"/>
        <v>0</v>
      </c>
      <c r="K32">
        <f t="shared" si="3"/>
        <v>0</v>
      </c>
    </row>
    <row r="33" spans="1:11" x14ac:dyDescent="0.55000000000000004">
      <c r="A33" s="504">
        <v>29</v>
      </c>
      <c r="B33" s="660" t="s">
        <v>169</v>
      </c>
      <c r="C33" s="143">
        <v>287235.77</v>
      </c>
      <c r="D33" s="721">
        <v>0</v>
      </c>
      <c r="E33" s="721">
        <v>0</v>
      </c>
      <c r="F33" s="721">
        <v>0</v>
      </c>
      <c r="G33" s="722">
        <f t="shared" si="1"/>
        <v>0</v>
      </c>
      <c r="H33" s="723">
        <v>0</v>
      </c>
      <c r="I33" s="505">
        <f t="shared" si="2"/>
        <v>0</v>
      </c>
      <c r="K33">
        <f t="shared" si="3"/>
        <v>0</v>
      </c>
    </row>
    <row r="34" spans="1:11" x14ac:dyDescent="0.55000000000000004">
      <c r="A34" s="504">
        <v>30</v>
      </c>
      <c r="B34" s="149" t="s">
        <v>170</v>
      </c>
      <c r="C34" s="143">
        <v>165.78</v>
      </c>
      <c r="D34" s="721">
        <v>0</v>
      </c>
      <c r="E34" s="721">
        <v>0</v>
      </c>
      <c r="F34" s="721">
        <v>0</v>
      </c>
      <c r="G34" s="724">
        <f t="shared" si="1"/>
        <v>0</v>
      </c>
      <c r="H34" s="146">
        <v>0</v>
      </c>
      <c r="I34" s="505">
        <f t="shared" si="2"/>
        <v>0</v>
      </c>
      <c r="K34">
        <f t="shared" si="3"/>
        <v>0</v>
      </c>
    </row>
    <row r="35" spans="1:11" x14ac:dyDescent="0.55000000000000004">
      <c r="A35" s="504">
        <v>31</v>
      </c>
      <c r="B35" s="149" t="s">
        <v>171</v>
      </c>
      <c r="C35" s="143">
        <v>5457</v>
      </c>
      <c r="D35" s="721">
        <v>0</v>
      </c>
      <c r="E35" s="721">
        <v>0</v>
      </c>
      <c r="F35" s="721">
        <v>0</v>
      </c>
      <c r="G35" s="722">
        <f t="shared" si="1"/>
        <v>0</v>
      </c>
      <c r="H35" s="723">
        <v>0</v>
      </c>
      <c r="I35" s="505">
        <f t="shared" si="2"/>
        <v>0</v>
      </c>
      <c r="K35">
        <f t="shared" si="3"/>
        <v>0</v>
      </c>
    </row>
    <row r="36" spans="1:11" x14ac:dyDescent="0.55000000000000004">
      <c r="A36" s="504">
        <v>32</v>
      </c>
      <c r="B36" s="660" t="s">
        <v>172</v>
      </c>
      <c r="C36" s="143">
        <v>275593</v>
      </c>
      <c r="D36" s="721">
        <v>0</v>
      </c>
      <c r="E36" s="721">
        <v>0</v>
      </c>
      <c r="F36" s="721">
        <v>0</v>
      </c>
      <c r="G36" s="722">
        <f t="shared" si="1"/>
        <v>0</v>
      </c>
      <c r="H36" s="723">
        <v>0</v>
      </c>
      <c r="I36" s="505">
        <f t="shared" si="2"/>
        <v>0</v>
      </c>
      <c r="K36">
        <f t="shared" si="3"/>
        <v>0</v>
      </c>
    </row>
    <row r="37" spans="1:11" x14ac:dyDescent="0.55000000000000004">
      <c r="A37" s="504">
        <v>33</v>
      </c>
      <c r="B37" s="660" t="s">
        <v>134</v>
      </c>
      <c r="C37" s="143">
        <v>1316826.53</v>
      </c>
      <c r="D37" s="721">
        <v>0</v>
      </c>
      <c r="E37" s="721">
        <v>0</v>
      </c>
      <c r="F37" s="721">
        <v>0</v>
      </c>
      <c r="G37" s="722">
        <f t="shared" si="1"/>
        <v>0</v>
      </c>
      <c r="H37" s="723">
        <v>0</v>
      </c>
      <c r="I37" s="505">
        <f t="shared" si="2"/>
        <v>0</v>
      </c>
      <c r="K37">
        <f t="shared" si="3"/>
        <v>0</v>
      </c>
    </row>
    <row r="38" spans="1:11" x14ac:dyDescent="0.55000000000000004">
      <c r="A38" s="504">
        <v>34</v>
      </c>
      <c r="B38" s="660" t="s">
        <v>135</v>
      </c>
      <c r="C38" s="143">
        <v>1476637.33</v>
      </c>
      <c r="D38" s="721">
        <v>0</v>
      </c>
      <c r="E38" s="721">
        <v>0</v>
      </c>
      <c r="F38" s="721">
        <v>0</v>
      </c>
      <c r="G38" s="722">
        <f t="shared" si="1"/>
        <v>0</v>
      </c>
      <c r="H38" s="723">
        <v>0</v>
      </c>
      <c r="I38" s="505">
        <f t="shared" si="2"/>
        <v>0</v>
      </c>
      <c r="K38">
        <f t="shared" si="3"/>
        <v>0</v>
      </c>
    </row>
    <row r="39" spans="1:11" x14ac:dyDescent="0.55000000000000004">
      <c r="A39" s="504">
        <v>35</v>
      </c>
      <c r="B39" s="660" t="s">
        <v>136</v>
      </c>
      <c r="C39" s="143">
        <v>921796</v>
      </c>
      <c r="D39" s="721">
        <v>0</v>
      </c>
      <c r="E39" s="721">
        <v>0</v>
      </c>
      <c r="F39" s="721">
        <v>0</v>
      </c>
      <c r="G39" s="722">
        <f t="shared" si="1"/>
        <v>0</v>
      </c>
      <c r="H39" s="723">
        <v>0</v>
      </c>
      <c r="I39" s="505">
        <f t="shared" si="2"/>
        <v>0</v>
      </c>
      <c r="K39">
        <f t="shared" si="3"/>
        <v>0</v>
      </c>
    </row>
    <row r="40" spans="1:11" x14ac:dyDescent="0.55000000000000004">
      <c r="A40" s="504">
        <v>36</v>
      </c>
      <c r="B40" s="660" t="s">
        <v>137</v>
      </c>
      <c r="C40" s="143">
        <v>1333603.97</v>
      </c>
      <c r="D40" s="721">
        <v>0</v>
      </c>
      <c r="E40" s="721">
        <v>0</v>
      </c>
      <c r="F40" s="721">
        <v>0</v>
      </c>
      <c r="G40" s="722">
        <f t="shared" si="1"/>
        <v>0</v>
      </c>
      <c r="H40" s="723">
        <v>0</v>
      </c>
      <c r="I40" s="505">
        <f t="shared" si="2"/>
        <v>0</v>
      </c>
      <c r="K40">
        <f t="shared" si="3"/>
        <v>0</v>
      </c>
    </row>
    <row r="41" spans="1:11" x14ac:dyDescent="0.55000000000000004">
      <c r="A41" s="504">
        <v>37</v>
      </c>
      <c r="B41" s="660" t="s">
        <v>139</v>
      </c>
      <c r="C41" s="143">
        <v>215118.69</v>
      </c>
      <c r="D41" s="721">
        <v>0</v>
      </c>
      <c r="E41" s="721">
        <v>0</v>
      </c>
      <c r="F41" s="721">
        <v>0</v>
      </c>
      <c r="G41" s="722">
        <f t="shared" si="1"/>
        <v>0</v>
      </c>
      <c r="H41" s="723">
        <v>0</v>
      </c>
      <c r="I41" s="505">
        <f t="shared" si="2"/>
        <v>0</v>
      </c>
      <c r="K41">
        <f t="shared" si="3"/>
        <v>0</v>
      </c>
    </row>
    <row r="42" spans="1:11" x14ac:dyDescent="0.55000000000000004">
      <c r="A42" s="504">
        <v>38</v>
      </c>
      <c r="B42" s="660" t="s">
        <v>141</v>
      </c>
      <c r="C42" s="143">
        <v>1947188.43</v>
      </c>
      <c r="D42" s="721">
        <v>0</v>
      </c>
      <c r="E42" s="721">
        <v>0</v>
      </c>
      <c r="F42" s="721">
        <v>0</v>
      </c>
      <c r="G42" s="722">
        <f t="shared" si="1"/>
        <v>0</v>
      </c>
      <c r="H42" s="723">
        <v>0</v>
      </c>
      <c r="I42" s="505">
        <f t="shared" si="2"/>
        <v>0</v>
      </c>
      <c r="K42">
        <f t="shared" si="3"/>
        <v>0</v>
      </c>
    </row>
    <row r="43" spans="1:11" x14ac:dyDescent="0.55000000000000004">
      <c r="A43" s="504">
        <v>39</v>
      </c>
      <c r="B43" s="660" t="s">
        <v>142</v>
      </c>
      <c r="C43" s="143">
        <v>414469.44</v>
      </c>
      <c r="D43" s="721">
        <v>0</v>
      </c>
      <c r="E43" s="721">
        <v>0</v>
      </c>
      <c r="F43" s="721">
        <v>0</v>
      </c>
      <c r="G43" s="722">
        <f t="shared" si="1"/>
        <v>0</v>
      </c>
      <c r="H43" s="723">
        <v>0</v>
      </c>
      <c r="I43" s="505">
        <f t="shared" si="2"/>
        <v>0</v>
      </c>
      <c r="K43">
        <f t="shared" si="3"/>
        <v>0</v>
      </c>
    </row>
    <row r="44" spans="1:11" x14ac:dyDescent="0.55000000000000004">
      <c r="A44" s="504">
        <v>40</v>
      </c>
      <c r="B44" s="660" t="s">
        <v>143</v>
      </c>
      <c r="C44" s="143">
        <v>662972</v>
      </c>
      <c r="D44" s="721">
        <v>0</v>
      </c>
      <c r="E44" s="721">
        <v>0</v>
      </c>
      <c r="F44" s="721">
        <v>0</v>
      </c>
      <c r="G44" s="722">
        <f t="shared" si="1"/>
        <v>0</v>
      </c>
      <c r="H44" s="723">
        <v>0</v>
      </c>
      <c r="I44" s="505">
        <f t="shared" si="2"/>
        <v>0</v>
      </c>
      <c r="K44">
        <f t="shared" si="3"/>
        <v>0</v>
      </c>
    </row>
    <row r="45" spans="1:11" x14ac:dyDescent="0.55000000000000004">
      <c r="A45" s="504">
        <v>41</v>
      </c>
      <c r="B45" s="660" t="s">
        <v>145</v>
      </c>
      <c r="C45" s="143">
        <v>197640.52</v>
      </c>
      <c r="D45" s="721">
        <v>0</v>
      </c>
      <c r="E45" s="721">
        <v>0</v>
      </c>
      <c r="F45" s="721">
        <v>0</v>
      </c>
      <c r="G45" s="722">
        <f t="shared" si="1"/>
        <v>0</v>
      </c>
      <c r="H45" s="723">
        <v>0</v>
      </c>
      <c r="I45" s="505">
        <f t="shared" si="2"/>
        <v>0</v>
      </c>
      <c r="K45">
        <f t="shared" si="3"/>
        <v>0</v>
      </c>
    </row>
    <row r="46" spans="1:11" x14ac:dyDescent="0.55000000000000004">
      <c r="A46" s="504">
        <v>42</v>
      </c>
      <c r="B46" s="149" t="s">
        <v>146</v>
      </c>
      <c r="C46" s="143">
        <v>3096872.72</v>
      </c>
      <c r="D46" s="721">
        <v>0</v>
      </c>
      <c r="E46" s="721">
        <v>0</v>
      </c>
      <c r="F46" s="721">
        <v>0</v>
      </c>
      <c r="G46" s="722">
        <f t="shared" si="1"/>
        <v>0</v>
      </c>
      <c r="H46" s="723">
        <v>0</v>
      </c>
      <c r="I46" s="505">
        <f t="shared" si="2"/>
        <v>0</v>
      </c>
      <c r="K46">
        <f t="shared" si="3"/>
        <v>0</v>
      </c>
    </row>
    <row r="47" spans="1:11" x14ac:dyDescent="0.55000000000000004">
      <c r="A47" s="504">
        <v>43</v>
      </c>
      <c r="B47" s="660" t="s">
        <v>149</v>
      </c>
      <c r="C47" s="143">
        <v>472479.02</v>
      </c>
      <c r="D47" s="721">
        <v>0</v>
      </c>
      <c r="E47" s="721">
        <v>0</v>
      </c>
      <c r="F47" s="721">
        <v>0</v>
      </c>
      <c r="G47" s="722">
        <f t="shared" si="1"/>
        <v>0</v>
      </c>
      <c r="H47" s="723">
        <v>0</v>
      </c>
      <c r="I47" s="505">
        <f t="shared" si="2"/>
        <v>0</v>
      </c>
      <c r="K47">
        <f t="shared" si="3"/>
        <v>0</v>
      </c>
    </row>
    <row r="48" spans="1:11" x14ac:dyDescent="0.55000000000000004">
      <c r="A48" s="504">
        <v>44</v>
      </c>
      <c r="B48" s="149" t="s">
        <v>150</v>
      </c>
      <c r="C48" s="143">
        <v>315741.99</v>
      </c>
      <c r="D48" s="721">
        <v>0</v>
      </c>
      <c r="E48" s="721">
        <v>0</v>
      </c>
      <c r="F48" s="721">
        <v>0</v>
      </c>
      <c r="G48" s="722">
        <f t="shared" si="1"/>
        <v>0</v>
      </c>
      <c r="H48" s="723">
        <v>0</v>
      </c>
      <c r="I48" s="505">
        <f t="shared" si="2"/>
        <v>0</v>
      </c>
      <c r="K48">
        <f t="shared" si="3"/>
        <v>0</v>
      </c>
    </row>
    <row r="49" spans="1:11" x14ac:dyDescent="0.55000000000000004">
      <c r="A49" s="504">
        <v>45</v>
      </c>
      <c r="B49" s="660" t="s">
        <v>151</v>
      </c>
      <c r="C49" s="143">
        <v>747982.92</v>
      </c>
      <c r="D49" s="721">
        <v>0</v>
      </c>
      <c r="E49" s="721">
        <v>0</v>
      </c>
      <c r="F49" s="721">
        <v>0</v>
      </c>
      <c r="G49" s="722">
        <f t="shared" si="1"/>
        <v>0</v>
      </c>
      <c r="H49" s="723">
        <v>0</v>
      </c>
      <c r="I49" s="505">
        <f t="shared" si="2"/>
        <v>0</v>
      </c>
      <c r="K49">
        <f t="shared" si="3"/>
        <v>0</v>
      </c>
    </row>
    <row r="50" spans="1:11" x14ac:dyDescent="0.55000000000000004">
      <c r="A50" s="504">
        <v>46</v>
      </c>
      <c r="B50" s="660" t="s">
        <v>152</v>
      </c>
      <c r="C50" s="143">
        <v>1147660.4099999999</v>
      </c>
      <c r="D50" s="721">
        <v>0</v>
      </c>
      <c r="E50" s="721">
        <v>0</v>
      </c>
      <c r="F50" s="721">
        <v>0</v>
      </c>
      <c r="G50" s="722">
        <f t="shared" si="1"/>
        <v>0</v>
      </c>
      <c r="H50" s="723">
        <v>0</v>
      </c>
      <c r="I50" s="505">
        <f t="shared" si="2"/>
        <v>0</v>
      </c>
      <c r="K50">
        <f t="shared" si="3"/>
        <v>0</v>
      </c>
    </row>
    <row r="51" spans="1:11" x14ac:dyDescent="0.55000000000000004">
      <c r="A51" s="504">
        <v>47</v>
      </c>
      <c r="B51" s="660" t="s">
        <v>153</v>
      </c>
      <c r="C51" s="143">
        <v>4299703.42</v>
      </c>
      <c r="D51" s="721">
        <v>0</v>
      </c>
      <c r="E51" s="721">
        <v>0</v>
      </c>
      <c r="F51" s="721">
        <v>0</v>
      </c>
      <c r="G51" s="722">
        <f t="shared" si="1"/>
        <v>0</v>
      </c>
      <c r="H51" s="723">
        <v>0</v>
      </c>
      <c r="I51" s="505">
        <f t="shared" si="2"/>
        <v>0</v>
      </c>
      <c r="K51">
        <f t="shared" si="3"/>
        <v>0</v>
      </c>
    </row>
    <row r="52" spans="1:11" x14ac:dyDescent="0.55000000000000004">
      <c r="A52" s="504">
        <v>48</v>
      </c>
      <c r="B52" s="660" t="s">
        <v>183</v>
      </c>
      <c r="C52" s="143">
        <v>537.79</v>
      </c>
      <c r="D52" s="721">
        <v>0</v>
      </c>
      <c r="E52" s="721">
        <v>0</v>
      </c>
      <c r="F52" s="721">
        <v>0</v>
      </c>
      <c r="G52" s="722"/>
      <c r="H52" s="723"/>
      <c r="I52" s="505">
        <f t="shared" si="2"/>
        <v>0</v>
      </c>
      <c r="K52">
        <f t="shared" si="3"/>
        <v>0</v>
      </c>
    </row>
    <row r="53" spans="1:11" x14ac:dyDescent="0.55000000000000004">
      <c r="A53" s="504">
        <v>49</v>
      </c>
      <c r="B53" s="149" t="s">
        <v>184</v>
      </c>
      <c r="C53" s="143">
        <v>119.68</v>
      </c>
      <c r="D53" s="721">
        <v>0</v>
      </c>
      <c r="E53" s="721">
        <v>0</v>
      </c>
      <c r="F53" s="721">
        <v>0</v>
      </c>
      <c r="G53" s="724">
        <f t="shared" si="1"/>
        <v>0</v>
      </c>
      <c r="H53" s="146">
        <v>0</v>
      </c>
      <c r="I53" s="505">
        <f t="shared" si="2"/>
        <v>0</v>
      </c>
      <c r="K53">
        <f t="shared" si="3"/>
        <v>0</v>
      </c>
    </row>
    <row r="54" spans="1:11" x14ac:dyDescent="0.55000000000000004">
      <c r="A54" s="504">
        <v>50</v>
      </c>
      <c r="B54" s="149" t="s">
        <v>185</v>
      </c>
      <c r="C54" s="143">
        <v>7925.25</v>
      </c>
      <c r="D54" s="721">
        <v>0</v>
      </c>
      <c r="E54" s="721">
        <v>0</v>
      </c>
      <c r="F54" s="721">
        <v>0</v>
      </c>
      <c r="G54" s="722">
        <f t="shared" si="1"/>
        <v>0</v>
      </c>
      <c r="H54" s="723">
        <v>0</v>
      </c>
      <c r="I54" s="505">
        <f t="shared" si="2"/>
        <v>0</v>
      </c>
      <c r="K54">
        <f t="shared" si="3"/>
        <v>0</v>
      </c>
    </row>
    <row r="55" spans="1:11" x14ac:dyDescent="0.55000000000000004">
      <c r="A55" s="504">
        <v>51</v>
      </c>
      <c r="B55" s="149" t="s">
        <v>186</v>
      </c>
      <c r="C55" s="143">
        <v>49494.12</v>
      </c>
      <c r="D55" s="721">
        <v>0</v>
      </c>
      <c r="E55" s="721">
        <v>0</v>
      </c>
      <c r="F55" s="721">
        <v>0</v>
      </c>
      <c r="G55" s="722">
        <f t="shared" si="1"/>
        <v>0</v>
      </c>
      <c r="H55" s="723">
        <v>0</v>
      </c>
      <c r="I55" s="505">
        <f t="shared" si="2"/>
        <v>0</v>
      </c>
      <c r="K55">
        <f t="shared" si="3"/>
        <v>0</v>
      </c>
    </row>
    <row r="56" spans="1:11" x14ac:dyDescent="0.55000000000000004">
      <c r="A56" s="504">
        <v>52</v>
      </c>
      <c r="B56" s="149" t="s">
        <v>187</v>
      </c>
      <c r="C56" s="143">
        <v>2069.25</v>
      </c>
      <c r="D56" s="721">
        <v>0</v>
      </c>
      <c r="E56" s="721">
        <v>0</v>
      </c>
      <c r="F56" s="721">
        <v>0</v>
      </c>
      <c r="G56" s="722">
        <f t="shared" si="1"/>
        <v>0</v>
      </c>
      <c r="H56" s="723">
        <v>0</v>
      </c>
      <c r="I56" s="505">
        <f t="shared" si="2"/>
        <v>0</v>
      </c>
      <c r="K56">
        <f t="shared" si="3"/>
        <v>0</v>
      </c>
    </row>
    <row r="57" spans="1:11" x14ac:dyDescent="0.55000000000000004">
      <c r="A57" s="504">
        <v>53</v>
      </c>
      <c r="B57" s="149" t="s">
        <v>188</v>
      </c>
      <c r="C57" s="143">
        <v>2391.5</v>
      </c>
      <c r="D57" s="721">
        <v>0</v>
      </c>
      <c r="E57" s="721">
        <v>0</v>
      </c>
      <c r="F57" s="721">
        <v>0</v>
      </c>
      <c r="G57" s="722">
        <f t="shared" si="1"/>
        <v>0</v>
      </c>
      <c r="H57" s="723">
        <v>0</v>
      </c>
      <c r="I57" s="505">
        <f t="shared" si="2"/>
        <v>0</v>
      </c>
      <c r="K57">
        <f t="shared" si="3"/>
        <v>0</v>
      </c>
    </row>
    <row r="58" spans="1:11" x14ac:dyDescent="0.55000000000000004">
      <c r="A58" s="504">
        <v>54</v>
      </c>
      <c r="B58" s="149" t="s">
        <v>189</v>
      </c>
      <c r="C58" s="143">
        <v>561</v>
      </c>
      <c r="D58" s="721">
        <v>0</v>
      </c>
      <c r="E58" s="721">
        <v>0</v>
      </c>
      <c r="F58" s="721">
        <v>0</v>
      </c>
      <c r="G58" s="722">
        <f t="shared" si="1"/>
        <v>0</v>
      </c>
      <c r="H58" s="723">
        <v>0</v>
      </c>
      <c r="I58" s="505">
        <f t="shared" si="2"/>
        <v>0</v>
      </c>
      <c r="K58">
        <f t="shared" si="3"/>
        <v>0</v>
      </c>
    </row>
    <row r="59" spans="1:11" x14ac:dyDescent="0.55000000000000004">
      <c r="A59" s="504">
        <v>55</v>
      </c>
      <c r="B59" s="719" t="s">
        <v>190</v>
      </c>
      <c r="C59" s="728">
        <v>39614.71</v>
      </c>
      <c r="D59" s="721">
        <v>0</v>
      </c>
      <c r="E59" s="721">
        <v>0</v>
      </c>
      <c r="F59" s="721">
        <v>0</v>
      </c>
      <c r="G59" s="722">
        <f t="shared" si="1"/>
        <v>0</v>
      </c>
      <c r="H59" s="723">
        <v>0</v>
      </c>
      <c r="I59" s="505">
        <f t="shared" si="2"/>
        <v>0</v>
      </c>
      <c r="K59">
        <f t="shared" si="3"/>
        <v>0</v>
      </c>
    </row>
    <row r="60" spans="1:11" x14ac:dyDescent="0.55000000000000004">
      <c r="A60" s="504">
        <v>56</v>
      </c>
      <c r="B60" s="719" t="s">
        <v>192</v>
      </c>
      <c r="C60" s="720">
        <v>2.5</v>
      </c>
      <c r="D60" s="721">
        <v>0</v>
      </c>
      <c r="E60" s="721">
        <v>0</v>
      </c>
      <c r="F60" s="721">
        <v>0</v>
      </c>
      <c r="G60" s="722">
        <f t="shared" si="1"/>
        <v>0</v>
      </c>
      <c r="H60" s="723">
        <v>0</v>
      </c>
      <c r="I60" s="505">
        <f t="shared" si="2"/>
        <v>0</v>
      </c>
      <c r="K60">
        <f t="shared" si="3"/>
        <v>0</v>
      </c>
    </row>
    <row r="61" spans="1:11" x14ac:dyDescent="0.55000000000000004">
      <c r="A61" s="504">
        <v>57</v>
      </c>
      <c r="B61" s="719" t="s">
        <v>193</v>
      </c>
      <c r="C61" s="720">
        <v>69.75</v>
      </c>
      <c r="D61" s="721">
        <v>0</v>
      </c>
      <c r="E61" s="721">
        <v>0</v>
      </c>
      <c r="F61" s="721">
        <v>0</v>
      </c>
      <c r="G61" s="722">
        <f t="shared" si="1"/>
        <v>0</v>
      </c>
      <c r="H61" s="723">
        <v>0</v>
      </c>
      <c r="I61" s="505">
        <f t="shared" si="2"/>
        <v>0</v>
      </c>
      <c r="K61">
        <f t="shared" si="3"/>
        <v>0</v>
      </c>
    </row>
    <row r="62" spans="1:11" x14ac:dyDescent="0.55000000000000004">
      <c r="A62" s="504">
        <v>58</v>
      </c>
      <c r="B62" s="149" t="s">
        <v>195</v>
      </c>
      <c r="C62" s="143">
        <v>6964</v>
      </c>
      <c r="D62" s="721">
        <v>0</v>
      </c>
      <c r="E62" s="721">
        <v>0</v>
      </c>
      <c r="F62" s="721">
        <v>0</v>
      </c>
      <c r="G62" s="722">
        <f t="shared" si="1"/>
        <v>0</v>
      </c>
      <c r="H62" s="723">
        <v>0</v>
      </c>
      <c r="I62" s="505">
        <f t="shared" si="2"/>
        <v>0</v>
      </c>
      <c r="K62">
        <f t="shared" si="3"/>
        <v>0</v>
      </c>
    </row>
    <row r="63" spans="1:11" x14ac:dyDescent="0.55000000000000004">
      <c r="A63" s="504">
        <v>59</v>
      </c>
      <c r="B63" s="149" t="s">
        <v>196</v>
      </c>
      <c r="C63" s="730">
        <v>2246.8000000000002</v>
      </c>
      <c r="D63" s="721">
        <v>0</v>
      </c>
      <c r="E63" s="721">
        <v>0</v>
      </c>
      <c r="F63" s="721">
        <v>0</v>
      </c>
      <c r="G63" s="722"/>
      <c r="H63" s="723"/>
      <c r="I63" s="505">
        <f t="shared" si="2"/>
        <v>0</v>
      </c>
      <c r="K63">
        <f t="shared" si="3"/>
        <v>0</v>
      </c>
    </row>
    <row r="64" spans="1:11" x14ac:dyDescent="0.55000000000000004">
      <c r="A64" s="504">
        <v>60</v>
      </c>
      <c r="B64" s="149" t="s">
        <v>116</v>
      </c>
      <c r="C64" s="143">
        <v>366088.63</v>
      </c>
      <c r="D64" s="721">
        <v>0</v>
      </c>
      <c r="E64" s="721">
        <v>0</v>
      </c>
      <c r="F64" s="721">
        <v>0</v>
      </c>
      <c r="G64" s="722">
        <f t="shared" si="1"/>
        <v>0</v>
      </c>
      <c r="H64" s="723">
        <v>0</v>
      </c>
      <c r="I64" s="505">
        <f t="shared" si="2"/>
        <v>0</v>
      </c>
      <c r="K64">
        <f t="shared" si="3"/>
        <v>0</v>
      </c>
    </row>
    <row r="65" spans="1:11" x14ac:dyDescent="0.55000000000000004">
      <c r="A65" s="504">
        <v>61</v>
      </c>
      <c r="B65" s="149" t="s">
        <v>118</v>
      </c>
      <c r="C65" s="143">
        <v>217996.55</v>
      </c>
      <c r="D65" s="721">
        <v>0</v>
      </c>
      <c r="E65" s="721">
        <v>0</v>
      </c>
      <c r="F65" s="721">
        <v>0</v>
      </c>
      <c r="G65" s="722">
        <f t="shared" si="1"/>
        <v>0</v>
      </c>
      <c r="H65" s="723">
        <v>0</v>
      </c>
      <c r="I65" s="505">
        <f t="shared" si="2"/>
        <v>0</v>
      </c>
      <c r="K65">
        <f t="shared" si="3"/>
        <v>0</v>
      </c>
    </row>
    <row r="66" spans="1:11" x14ac:dyDescent="0.55000000000000004">
      <c r="A66" s="504">
        <v>62</v>
      </c>
      <c r="B66" s="149" t="s">
        <v>117</v>
      </c>
      <c r="C66" s="143">
        <v>117081.68</v>
      </c>
      <c r="D66" s="721">
        <v>0</v>
      </c>
      <c r="E66" s="721">
        <v>0</v>
      </c>
      <c r="F66" s="721">
        <v>0</v>
      </c>
      <c r="G66" s="722">
        <f>D66+E66+F66</f>
        <v>0</v>
      </c>
      <c r="H66" s="723">
        <v>0</v>
      </c>
      <c r="I66" s="505">
        <f t="shared" si="2"/>
        <v>0</v>
      </c>
      <c r="K66">
        <f t="shared" si="3"/>
        <v>0</v>
      </c>
    </row>
    <row r="67" spans="1:11" x14ac:dyDescent="0.55000000000000004">
      <c r="A67" s="504">
        <v>63</v>
      </c>
      <c r="B67" s="149" t="s">
        <v>119</v>
      </c>
      <c r="C67" s="143">
        <v>148600.56</v>
      </c>
      <c r="D67" s="721">
        <v>0</v>
      </c>
      <c r="E67" s="721">
        <v>0</v>
      </c>
      <c r="F67" s="721">
        <v>0</v>
      </c>
      <c r="G67" s="722">
        <f>D67+E67+F67</f>
        <v>0</v>
      </c>
      <c r="H67" s="723">
        <v>0</v>
      </c>
      <c r="I67" s="505">
        <f t="shared" si="2"/>
        <v>0</v>
      </c>
      <c r="K67">
        <f t="shared" si="3"/>
        <v>0</v>
      </c>
    </row>
    <row r="68" spans="1:11" x14ac:dyDescent="0.55000000000000004">
      <c r="A68" s="504">
        <v>64</v>
      </c>
      <c r="B68" s="149" t="s">
        <v>120</v>
      </c>
      <c r="C68" s="143">
        <v>2634130.9900000002</v>
      </c>
      <c r="D68" s="721">
        <v>0</v>
      </c>
      <c r="E68" s="721">
        <v>0</v>
      </c>
      <c r="F68" s="721">
        <v>0</v>
      </c>
      <c r="G68" s="722">
        <f t="shared" si="1"/>
        <v>0</v>
      </c>
      <c r="H68" s="723">
        <v>0</v>
      </c>
      <c r="I68" s="505">
        <f t="shared" si="2"/>
        <v>0</v>
      </c>
      <c r="K68">
        <f t="shared" si="3"/>
        <v>0</v>
      </c>
    </row>
    <row r="69" spans="1:11" x14ac:dyDescent="0.55000000000000004">
      <c r="A69" s="504">
        <v>65</v>
      </c>
      <c r="B69" s="149" t="s">
        <v>121</v>
      </c>
      <c r="C69" s="143">
        <v>94673.23</v>
      </c>
      <c r="D69" s="721">
        <v>0</v>
      </c>
      <c r="E69" s="721">
        <v>0</v>
      </c>
      <c r="F69" s="721">
        <v>0</v>
      </c>
      <c r="G69" s="722">
        <f t="shared" ref="G69:G79" si="4">D69+E69+F69</f>
        <v>0</v>
      </c>
      <c r="H69" s="723">
        <v>0</v>
      </c>
      <c r="I69" s="505">
        <f t="shared" si="2"/>
        <v>0</v>
      </c>
      <c r="K69">
        <f t="shared" si="3"/>
        <v>0</v>
      </c>
    </row>
    <row r="70" spans="1:11" x14ac:dyDescent="0.55000000000000004">
      <c r="A70" s="504">
        <v>66</v>
      </c>
      <c r="B70" s="149" t="s">
        <v>122</v>
      </c>
      <c r="C70" s="143">
        <v>621794</v>
      </c>
      <c r="D70" s="721">
        <v>0</v>
      </c>
      <c r="E70" s="721">
        <v>0</v>
      </c>
      <c r="F70" s="721">
        <v>0</v>
      </c>
      <c r="G70" s="722">
        <f t="shared" si="4"/>
        <v>0</v>
      </c>
      <c r="H70" s="723">
        <v>0</v>
      </c>
      <c r="I70" s="505">
        <f t="shared" ref="I70:I78" si="5">+G70-H70</f>
        <v>0</v>
      </c>
      <c r="K70">
        <f t="shared" ref="K70:K78" si="6">IF(G70&gt;0,1,0)</f>
        <v>0</v>
      </c>
    </row>
    <row r="71" spans="1:11" x14ac:dyDescent="0.55000000000000004">
      <c r="A71" s="504">
        <v>67</v>
      </c>
      <c r="B71" s="149" t="s">
        <v>123</v>
      </c>
      <c r="C71" s="143">
        <v>713228.41</v>
      </c>
      <c r="D71" s="721">
        <v>0</v>
      </c>
      <c r="E71" s="721">
        <v>0</v>
      </c>
      <c r="F71" s="721">
        <v>0</v>
      </c>
      <c r="G71" s="722">
        <f t="shared" si="4"/>
        <v>0</v>
      </c>
      <c r="H71" s="723">
        <v>0</v>
      </c>
      <c r="I71" s="505">
        <f t="shared" si="5"/>
        <v>0</v>
      </c>
      <c r="K71">
        <f t="shared" si="6"/>
        <v>0</v>
      </c>
    </row>
    <row r="72" spans="1:11" x14ac:dyDescent="0.55000000000000004">
      <c r="A72" s="504">
        <v>68</v>
      </c>
      <c r="B72" s="149" t="s">
        <v>124</v>
      </c>
      <c r="C72" s="143">
        <v>871218.78</v>
      </c>
      <c r="D72" s="721">
        <v>0</v>
      </c>
      <c r="E72" s="721">
        <v>0</v>
      </c>
      <c r="F72" s="721">
        <v>0</v>
      </c>
      <c r="G72" s="722">
        <f t="shared" si="4"/>
        <v>0</v>
      </c>
      <c r="H72" s="723">
        <v>0</v>
      </c>
      <c r="I72" s="505">
        <f t="shared" si="5"/>
        <v>0</v>
      </c>
      <c r="K72">
        <f t="shared" si="6"/>
        <v>0</v>
      </c>
    </row>
    <row r="73" spans="1:11" x14ac:dyDescent="0.55000000000000004">
      <c r="A73" s="504">
        <v>69</v>
      </c>
      <c r="B73" s="149" t="s">
        <v>125</v>
      </c>
      <c r="C73" s="143">
        <v>437412.35</v>
      </c>
      <c r="D73" s="721">
        <v>0</v>
      </c>
      <c r="E73" s="721">
        <v>0</v>
      </c>
      <c r="F73" s="721">
        <v>0</v>
      </c>
      <c r="G73" s="722">
        <f t="shared" si="4"/>
        <v>0</v>
      </c>
      <c r="H73" s="723">
        <v>0</v>
      </c>
      <c r="I73" s="505">
        <f t="shared" si="5"/>
        <v>0</v>
      </c>
      <c r="K73">
        <f t="shared" si="6"/>
        <v>0</v>
      </c>
    </row>
    <row r="74" spans="1:11" x14ac:dyDescent="0.55000000000000004">
      <c r="A74" s="504">
        <v>70</v>
      </c>
      <c r="B74" s="149" t="s">
        <v>126</v>
      </c>
      <c r="C74" s="143">
        <v>197811.03</v>
      </c>
      <c r="D74" s="721">
        <v>0</v>
      </c>
      <c r="E74" s="721">
        <v>0</v>
      </c>
      <c r="F74" s="721">
        <v>0</v>
      </c>
      <c r="G74" s="722">
        <f t="shared" si="4"/>
        <v>0</v>
      </c>
      <c r="H74" s="723">
        <v>0</v>
      </c>
      <c r="I74" s="505">
        <f t="shared" si="5"/>
        <v>0</v>
      </c>
      <c r="K74">
        <f t="shared" si="6"/>
        <v>0</v>
      </c>
    </row>
    <row r="75" spans="1:11" x14ac:dyDescent="0.55000000000000004">
      <c r="A75" s="504">
        <v>71</v>
      </c>
      <c r="B75" s="149" t="s">
        <v>127</v>
      </c>
      <c r="C75" s="143">
        <v>177462.79</v>
      </c>
      <c r="D75" s="721">
        <v>0</v>
      </c>
      <c r="E75" s="721">
        <v>0</v>
      </c>
      <c r="F75" s="721">
        <v>0</v>
      </c>
      <c r="G75" s="722">
        <f t="shared" si="4"/>
        <v>0</v>
      </c>
      <c r="H75" s="723">
        <v>0</v>
      </c>
      <c r="I75" s="505">
        <f t="shared" si="5"/>
        <v>0</v>
      </c>
      <c r="K75">
        <f t="shared" si="6"/>
        <v>0</v>
      </c>
    </row>
    <row r="76" spans="1:11" x14ac:dyDescent="0.55000000000000004">
      <c r="A76" s="504">
        <v>72</v>
      </c>
      <c r="B76" s="149" t="s">
        <v>128</v>
      </c>
      <c r="C76" s="143">
        <v>256724.9</v>
      </c>
      <c r="D76" s="721">
        <v>0</v>
      </c>
      <c r="E76" s="721">
        <v>0</v>
      </c>
      <c r="F76" s="721">
        <v>0</v>
      </c>
      <c r="G76" s="722">
        <f t="shared" si="4"/>
        <v>0</v>
      </c>
      <c r="H76" s="723">
        <v>0</v>
      </c>
      <c r="I76" s="505">
        <f t="shared" si="5"/>
        <v>0</v>
      </c>
      <c r="K76">
        <f t="shared" si="6"/>
        <v>0</v>
      </c>
    </row>
    <row r="77" spans="1:11" x14ac:dyDescent="0.55000000000000004">
      <c r="A77" s="504">
        <v>73</v>
      </c>
      <c r="B77" s="149" t="s">
        <v>129</v>
      </c>
      <c r="C77" s="143">
        <v>70086</v>
      </c>
      <c r="D77" s="721">
        <v>0</v>
      </c>
      <c r="E77" s="721">
        <v>0</v>
      </c>
      <c r="F77" s="721">
        <v>0</v>
      </c>
      <c r="G77" s="722">
        <f t="shared" si="4"/>
        <v>0</v>
      </c>
      <c r="H77" s="723">
        <v>0</v>
      </c>
      <c r="I77" s="505">
        <f t="shared" si="5"/>
        <v>0</v>
      </c>
      <c r="K77">
        <f t="shared" si="6"/>
        <v>0</v>
      </c>
    </row>
    <row r="78" spans="1:11" x14ac:dyDescent="0.55000000000000004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4"/>
        <v>0</v>
      </c>
      <c r="H78" s="723">
        <v>0</v>
      </c>
      <c r="I78" s="505">
        <f t="shared" si="5"/>
        <v>0</v>
      </c>
      <c r="K78">
        <f t="shared" si="6"/>
        <v>0</v>
      </c>
    </row>
    <row r="79" spans="1:11" x14ac:dyDescent="0.55000000000000004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4"/>
        <v>0</v>
      </c>
      <c r="H79" s="733">
        <v>0</v>
      </c>
      <c r="I79" s="505"/>
    </row>
    <row r="80" spans="1:11" x14ac:dyDescent="0.55000000000000004">
      <c r="A80" s="504"/>
      <c r="B80" s="523"/>
      <c r="C80" s="520"/>
      <c r="D80" s="521"/>
      <c r="E80" s="521"/>
      <c r="F80" s="521"/>
      <c r="G80" s="522"/>
      <c r="H80" s="522"/>
      <c r="I80" s="505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418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7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B5" sqref="B5:H77"/>
    </sheetView>
  </sheetViews>
  <sheetFormatPr defaultRowHeight="14.25" x14ac:dyDescent="0.2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21.75" x14ac:dyDescent="0.2">
      <c r="A1" s="1224" t="s">
        <v>483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I4" si="0">SUM(C5:C77)</f>
        <v>0</v>
      </c>
      <c r="D4" s="138">
        <f t="shared" si="0"/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si="0"/>
        <v>0</v>
      </c>
      <c r="K4">
        <f>SUM(K5:K77)</f>
        <v>0</v>
      </c>
    </row>
    <row r="5" spans="1:11" ht="21.75" x14ac:dyDescent="0.2">
      <c r="A5" s="504">
        <v>1</v>
      </c>
      <c r="B5" s="484"/>
      <c r="C5" s="537"/>
      <c r="D5" s="540"/>
      <c r="E5" s="540"/>
      <c r="F5" s="540"/>
      <c r="G5" s="539"/>
      <c r="H5" s="539"/>
      <c r="I5" s="505">
        <f>+G5-H5</f>
        <v>0</v>
      </c>
      <c r="K5">
        <f>IF(G5&gt;0,1,0)</f>
        <v>0</v>
      </c>
    </row>
    <row r="6" spans="1:11" ht="21.75" x14ac:dyDescent="0.2">
      <c r="A6" s="504">
        <v>2</v>
      </c>
      <c r="B6" s="484"/>
      <c r="C6" s="541"/>
      <c r="D6" s="540"/>
      <c r="E6" s="540"/>
      <c r="F6" s="540"/>
      <c r="G6" s="539"/>
      <c r="H6" s="539"/>
      <c r="I6" s="505">
        <f t="shared" ref="I6:I69" si="1">+G6-H6</f>
        <v>0</v>
      </c>
      <c r="K6">
        <f t="shared" ref="K6:K69" si="2">IF(G6&gt;0,1,0)</f>
        <v>0</v>
      </c>
    </row>
    <row r="7" spans="1:11" ht="21.75" x14ac:dyDescent="0.2">
      <c r="A7" s="504">
        <v>3</v>
      </c>
      <c r="B7" s="535"/>
      <c r="C7" s="541"/>
      <c r="D7" s="540"/>
      <c r="E7" s="540"/>
      <c r="F7" s="540"/>
      <c r="G7" s="539"/>
      <c r="H7" s="539"/>
      <c r="I7" s="505">
        <f t="shared" si="1"/>
        <v>0</v>
      </c>
      <c r="K7">
        <f t="shared" si="2"/>
        <v>0</v>
      </c>
    </row>
    <row r="8" spans="1:11" ht="21.75" x14ac:dyDescent="0.2">
      <c r="A8" s="504">
        <v>4</v>
      </c>
      <c r="B8" s="523"/>
      <c r="C8" s="537"/>
      <c r="D8" s="540"/>
      <c r="E8" s="537"/>
      <c r="F8" s="538"/>
      <c r="G8" s="475"/>
      <c r="H8" s="539"/>
      <c r="I8" s="505">
        <f t="shared" si="1"/>
        <v>0</v>
      </c>
      <c r="K8">
        <f t="shared" si="2"/>
        <v>0</v>
      </c>
    </row>
    <row r="9" spans="1:11" ht="21.75" x14ac:dyDescent="0.2">
      <c r="A9" s="504">
        <v>5</v>
      </c>
      <c r="B9" s="484"/>
      <c r="C9" s="537"/>
      <c r="D9" s="540"/>
      <c r="E9" s="541"/>
      <c r="F9" s="540"/>
      <c r="G9" s="539"/>
      <c r="H9" s="539"/>
      <c r="I9" s="505">
        <f t="shared" si="1"/>
        <v>0</v>
      </c>
      <c r="K9">
        <f t="shared" si="2"/>
        <v>0</v>
      </c>
    </row>
    <row r="10" spans="1:11" ht="21.75" x14ac:dyDescent="0.2">
      <c r="A10" s="504">
        <v>6</v>
      </c>
      <c r="B10" s="484"/>
      <c r="C10" s="537"/>
      <c r="D10" s="540"/>
      <c r="E10" s="540"/>
      <c r="F10" s="540"/>
      <c r="G10" s="539"/>
      <c r="H10" s="539"/>
      <c r="I10" s="505">
        <f t="shared" si="1"/>
        <v>0</v>
      </c>
      <c r="K10">
        <f t="shared" si="2"/>
        <v>0</v>
      </c>
    </row>
    <row r="11" spans="1:11" ht="21.75" x14ac:dyDescent="0.2">
      <c r="A11" s="504">
        <v>7</v>
      </c>
      <c r="B11" s="484"/>
      <c r="C11" s="537"/>
      <c r="D11" s="540"/>
      <c r="E11" s="541"/>
      <c r="F11" s="540"/>
      <c r="G11" s="539"/>
      <c r="H11" s="539"/>
      <c r="I11" s="505">
        <f t="shared" si="1"/>
        <v>0</v>
      </c>
      <c r="K11">
        <f t="shared" si="2"/>
        <v>0</v>
      </c>
    </row>
    <row r="12" spans="1:11" ht="21.75" x14ac:dyDescent="0.2">
      <c r="A12" s="504">
        <v>8</v>
      </c>
      <c r="B12" s="484"/>
      <c r="C12" s="537"/>
      <c r="D12" s="540"/>
      <c r="E12" s="541"/>
      <c r="F12" s="540"/>
      <c r="G12" s="539"/>
      <c r="H12" s="539"/>
      <c r="I12" s="505">
        <f t="shared" si="1"/>
        <v>0</v>
      </c>
      <c r="K12">
        <f t="shared" si="2"/>
        <v>0</v>
      </c>
    </row>
    <row r="13" spans="1:11" ht="21.75" x14ac:dyDescent="0.2">
      <c r="A13" s="504">
        <v>9</v>
      </c>
      <c r="B13" s="484"/>
      <c r="C13" s="537"/>
      <c r="D13" s="540"/>
      <c r="E13" s="541"/>
      <c r="F13" s="540"/>
      <c r="G13" s="539"/>
      <c r="H13" s="539"/>
      <c r="I13" s="505">
        <f t="shared" si="1"/>
        <v>0</v>
      </c>
      <c r="K13">
        <f t="shared" si="2"/>
        <v>0</v>
      </c>
    </row>
    <row r="14" spans="1:11" ht="21.75" x14ac:dyDescent="0.2">
      <c r="A14" s="504">
        <v>10</v>
      </c>
      <c r="B14" s="523"/>
      <c r="C14" s="537"/>
      <c r="D14" s="538"/>
      <c r="E14" s="538"/>
      <c r="F14" s="538"/>
      <c r="G14" s="475"/>
      <c r="H14" s="475"/>
      <c r="I14" s="505">
        <f t="shared" si="1"/>
        <v>0</v>
      </c>
      <c r="K14">
        <f t="shared" si="2"/>
        <v>0</v>
      </c>
    </row>
    <row r="15" spans="1:11" ht="21.75" x14ac:dyDescent="0.2">
      <c r="A15" s="504">
        <v>11</v>
      </c>
      <c r="B15" s="484"/>
      <c r="C15" s="537"/>
      <c r="D15" s="540"/>
      <c r="E15" s="540"/>
      <c r="F15" s="540"/>
      <c r="G15" s="539"/>
      <c r="H15" s="539"/>
      <c r="I15" s="505">
        <f t="shared" si="1"/>
        <v>0</v>
      </c>
      <c r="K15">
        <f t="shared" si="2"/>
        <v>0</v>
      </c>
    </row>
    <row r="16" spans="1:11" ht="21.75" x14ac:dyDescent="0.2">
      <c r="A16" s="504">
        <v>12</v>
      </c>
      <c r="B16" s="484"/>
      <c r="C16" s="537"/>
      <c r="D16" s="540"/>
      <c r="E16" s="540"/>
      <c r="F16" s="540"/>
      <c r="G16" s="539"/>
      <c r="H16" s="539"/>
      <c r="I16" s="505">
        <f t="shared" si="1"/>
        <v>0</v>
      </c>
      <c r="K16">
        <f t="shared" si="2"/>
        <v>0</v>
      </c>
    </row>
    <row r="17" spans="1:11" ht="21.75" x14ac:dyDescent="0.2">
      <c r="A17" s="504">
        <v>13</v>
      </c>
      <c r="B17" s="523"/>
      <c r="C17" s="537"/>
      <c r="D17" s="538"/>
      <c r="E17" s="538"/>
      <c r="F17" s="538"/>
      <c r="G17" s="475"/>
      <c r="H17" s="475"/>
      <c r="I17" s="505">
        <f t="shared" si="1"/>
        <v>0</v>
      </c>
      <c r="K17">
        <f t="shared" si="2"/>
        <v>0</v>
      </c>
    </row>
    <row r="18" spans="1:11" ht="21.75" x14ac:dyDescent="0.2">
      <c r="A18" s="504">
        <v>14</v>
      </c>
      <c r="B18" s="484"/>
      <c r="C18" s="537"/>
      <c r="D18" s="540"/>
      <c r="E18" s="540"/>
      <c r="F18" s="540"/>
      <c r="G18" s="539"/>
      <c r="H18" s="539"/>
      <c r="I18" s="505">
        <f t="shared" si="1"/>
        <v>0</v>
      </c>
      <c r="K18">
        <f t="shared" si="2"/>
        <v>0</v>
      </c>
    </row>
    <row r="19" spans="1:11" ht="21.75" x14ac:dyDescent="0.2">
      <c r="A19" s="504">
        <v>15</v>
      </c>
      <c r="B19" s="484"/>
      <c r="C19" s="537"/>
      <c r="D19" s="540"/>
      <c r="E19" s="540"/>
      <c r="F19" s="540"/>
      <c r="G19" s="539"/>
      <c r="H19" s="539"/>
      <c r="I19" s="505">
        <f t="shared" si="1"/>
        <v>0</v>
      </c>
      <c r="K19">
        <f t="shared" si="2"/>
        <v>0</v>
      </c>
    </row>
    <row r="20" spans="1:11" ht="21.75" x14ac:dyDescent="0.2">
      <c r="A20" s="504">
        <v>16</v>
      </c>
      <c r="B20" s="534"/>
      <c r="C20" s="542"/>
      <c r="D20" s="543"/>
      <c r="E20" s="543"/>
      <c r="F20" s="543"/>
      <c r="G20" s="544"/>
      <c r="H20" s="539"/>
      <c r="I20" s="505">
        <f t="shared" si="1"/>
        <v>0</v>
      </c>
      <c r="K20">
        <f t="shared" si="2"/>
        <v>0</v>
      </c>
    </row>
    <row r="21" spans="1:11" ht="21.75" x14ac:dyDescent="0.2">
      <c r="A21" s="504">
        <v>17</v>
      </c>
      <c r="B21" s="484"/>
      <c r="C21" s="537"/>
      <c r="D21" s="540"/>
      <c r="E21" s="540"/>
      <c r="F21" s="540"/>
      <c r="G21" s="539"/>
      <c r="H21" s="539"/>
      <c r="I21" s="505">
        <f t="shared" si="1"/>
        <v>0</v>
      </c>
      <c r="K21">
        <f t="shared" si="2"/>
        <v>0</v>
      </c>
    </row>
    <row r="22" spans="1:11" ht="21.75" x14ac:dyDescent="0.2">
      <c r="A22" s="504">
        <v>18</v>
      </c>
      <c r="B22" s="484"/>
      <c r="C22" s="537"/>
      <c r="D22" s="540"/>
      <c r="E22" s="540"/>
      <c r="F22" s="540"/>
      <c r="G22" s="539"/>
      <c r="H22" s="539"/>
      <c r="I22" s="505">
        <f t="shared" si="1"/>
        <v>0</v>
      </c>
      <c r="K22">
        <f t="shared" si="2"/>
        <v>0</v>
      </c>
    </row>
    <row r="23" spans="1:11" ht="21.75" x14ac:dyDescent="0.2">
      <c r="A23" s="504">
        <v>19</v>
      </c>
      <c r="B23" s="484"/>
      <c r="C23" s="537"/>
      <c r="D23" s="540"/>
      <c r="E23" s="540"/>
      <c r="F23" s="540"/>
      <c r="G23" s="539"/>
      <c r="H23" s="539"/>
      <c r="I23" s="505">
        <f t="shared" si="1"/>
        <v>0</v>
      </c>
      <c r="K23">
        <f t="shared" si="2"/>
        <v>0</v>
      </c>
    </row>
    <row r="24" spans="1:11" ht="21.75" x14ac:dyDescent="0.2">
      <c r="A24" s="504">
        <v>20</v>
      </c>
      <c r="B24" s="523"/>
      <c r="C24" s="537"/>
      <c r="D24" s="540"/>
      <c r="E24" s="538"/>
      <c r="F24" s="538"/>
      <c r="G24" s="475"/>
      <c r="H24" s="475"/>
      <c r="I24" s="505">
        <f t="shared" si="1"/>
        <v>0</v>
      </c>
      <c r="K24">
        <f t="shared" si="2"/>
        <v>0</v>
      </c>
    </row>
    <row r="25" spans="1:11" ht="21.75" x14ac:dyDescent="0.2">
      <c r="A25" s="504">
        <v>21</v>
      </c>
      <c r="B25" s="484"/>
      <c r="C25" s="537"/>
      <c r="D25" s="540"/>
      <c r="E25" s="540"/>
      <c r="F25" s="540"/>
      <c r="G25" s="539"/>
      <c r="H25" s="475"/>
      <c r="I25" s="505">
        <f t="shared" si="1"/>
        <v>0</v>
      </c>
      <c r="K25">
        <f t="shared" si="2"/>
        <v>0</v>
      </c>
    </row>
    <row r="26" spans="1:11" ht="21.75" x14ac:dyDescent="0.2">
      <c r="A26" s="504">
        <v>22</v>
      </c>
      <c r="B26" s="523"/>
      <c r="C26" s="537"/>
      <c r="D26" s="538"/>
      <c r="E26" s="538"/>
      <c r="F26" s="538"/>
      <c r="G26" s="475"/>
      <c r="H26" s="475"/>
      <c r="I26" s="505">
        <f t="shared" si="1"/>
        <v>0</v>
      </c>
      <c r="K26">
        <f t="shared" si="2"/>
        <v>0</v>
      </c>
    </row>
    <row r="27" spans="1:11" ht="21.75" x14ac:dyDescent="0.2">
      <c r="A27" s="504">
        <v>23</v>
      </c>
      <c r="B27" s="484"/>
      <c r="C27" s="537"/>
      <c r="D27" s="540"/>
      <c r="E27" s="540"/>
      <c r="F27" s="540"/>
      <c r="G27" s="539"/>
      <c r="H27" s="539"/>
      <c r="I27" s="505">
        <f t="shared" si="1"/>
        <v>0</v>
      </c>
      <c r="K27">
        <f t="shared" si="2"/>
        <v>0</v>
      </c>
    </row>
    <row r="28" spans="1:11" ht="21.75" x14ac:dyDescent="0.2">
      <c r="A28" s="504">
        <v>24</v>
      </c>
      <c r="B28" s="484"/>
      <c r="C28" s="537"/>
      <c r="D28" s="540"/>
      <c r="E28" s="540"/>
      <c r="F28" s="540"/>
      <c r="G28" s="539"/>
      <c r="H28" s="539"/>
      <c r="I28" s="505">
        <f t="shared" si="1"/>
        <v>0</v>
      </c>
      <c r="K28">
        <f t="shared" si="2"/>
        <v>0</v>
      </c>
    </row>
    <row r="29" spans="1:11" ht="21.75" x14ac:dyDescent="0.2">
      <c r="A29" s="504">
        <v>25</v>
      </c>
      <c r="B29" s="523"/>
      <c r="C29" s="537"/>
      <c r="D29" s="538"/>
      <c r="E29" s="538"/>
      <c r="F29" s="538"/>
      <c r="G29" s="475"/>
      <c r="H29" s="475"/>
      <c r="I29" s="505">
        <f t="shared" si="1"/>
        <v>0</v>
      </c>
      <c r="K29">
        <f t="shared" si="2"/>
        <v>0</v>
      </c>
    </row>
    <row r="30" spans="1:11" ht="21.75" x14ac:dyDescent="0.2">
      <c r="A30" s="504">
        <v>26</v>
      </c>
      <c r="B30" s="523"/>
      <c r="C30" s="537"/>
      <c r="D30" s="538"/>
      <c r="E30" s="538"/>
      <c r="F30" s="538"/>
      <c r="G30" s="539"/>
      <c r="H30" s="475"/>
      <c r="I30" s="505">
        <f t="shared" si="1"/>
        <v>0</v>
      </c>
      <c r="K30">
        <f t="shared" si="2"/>
        <v>0</v>
      </c>
    </row>
    <row r="31" spans="1:11" ht="21.75" x14ac:dyDescent="0.2">
      <c r="A31" s="504">
        <v>27</v>
      </c>
      <c r="B31" s="484"/>
      <c r="C31" s="537"/>
      <c r="D31" s="540"/>
      <c r="E31" s="540"/>
      <c r="F31" s="540"/>
      <c r="G31" s="539"/>
      <c r="H31" s="475"/>
      <c r="I31" s="505">
        <f t="shared" si="1"/>
        <v>0</v>
      </c>
      <c r="K31">
        <f t="shared" si="2"/>
        <v>0</v>
      </c>
    </row>
    <row r="32" spans="1:11" ht="21.75" x14ac:dyDescent="0.2">
      <c r="A32" s="504">
        <v>28</v>
      </c>
      <c r="B32" s="484"/>
      <c r="C32" s="537"/>
      <c r="D32" s="540"/>
      <c r="E32" s="540"/>
      <c r="F32" s="540"/>
      <c r="G32" s="539"/>
      <c r="H32" s="539"/>
      <c r="I32" s="505">
        <f t="shared" si="1"/>
        <v>0</v>
      </c>
      <c r="K32">
        <f t="shared" si="2"/>
        <v>0</v>
      </c>
    </row>
    <row r="33" spans="1:11" ht="21.75" x14ac:dyDescent="0.2">
      <c r="A33" s="504">
        <v>29</v>
      </c>
      <c r="B33" s="484"/>
      <c r="C33" s="537"/>
      <c r="D33" s="540"/>
      <c r="E33" s="540"/>
      <c r="F33" s="540"/>
      <c r="G33" s="539"/>
      <c r="H33" s="539"/>
      <c r="I33" s="505">
        <f t="shared" si="1"/>
        <v>0</v>
      </c>
      <c r="K33">
        <f t="shared" si="2"/>
        <v>0</v>
      </c>
    </row>
    <row r="34" spans="1:11" ht="21.75" x14ac:dyDescent="0.2">
      <c r="A34" s="504">
        <v>30</v>
      </c>
      <c r="B34" s="484"/>
      <c r="C34" s="537"/>
      <c r="D34" s="540"/>
      <c r="E34" s="540"/>
      <c r="F34" s="540"/>
      <c r="G34" s="539"/>
      <c r="H34" s="539"/>
      <c r="I34" s="505">
        <f t="shared" si="1"/>
        <v>0</v>
      </c>
      <c r="K34">
        <f t="shared" si="2"/>
        <v>0</v>
      </c>
    </row>
    <row r="35" spans="1:11" ht="21.75" x14ac:dyDescent="0.2">
      <c r="A35" s="504">
        <v>31</v>
      </c>
      <c r="B35" s="484"/>
      <c r="C35" s="537"/>
      <c r="D35" s="540"/>
      <c r="E35" s="540"/>
      <c r="F35" s="540"/>
      <c r="G35" s="539"/>
      <c r="H35" s="539"/>
      <c r="I35" s="505">
        <f t="shared" si="1"/>
        <v>0</v>
      </c>
      <c r="K35">
        <f t="shared" si="2"/>
        <v>0</v>
      </c>
    </row>
    <row r="36" spans="1:11" ht="21.75" x14ac:dyDescent="0.2">
      <c r="A36" s="504">
        <v>32</v>
      </c>
      <c r="B36" s="484"/>
      <c r="C36" s="537"/>
      <c r="D36" s="540"/>
      <c r="E36" s="540"/>
      <c r="F36" s="540"/>
      <c r="G36" s="539"/>
      <c r="H36" s="539"/>
      <c r="I36" s="505">
        <f t="shared" si="1"/>
        <v>0</v>
      </c>
      <c r="K36">
        <f t="shared" si="2"/>
        <v>0</v>
      </c>
    </row>
    <row r="37" spans="1:11" ht="21.75" x14ac:dyDescent="0.2">
      <c r="A37" s="504">
        <v>33</v>
      </c>
      <c r="B37" s="484"/>
      <c r="C37" s="537"/>
      <c r="D37" s="540"/>
      <c r="E37" s="540"/>
      <c r="F37" s="540"/>
      <c r="G37" s="539"/>
      <c r="H37" s="539"/>
      <c r="I37" s="505">
        <f t="shared" si="1"/>
        <v>0</v>
      </c>
      <c r="K37">
        <f t="shared" si="2"/>
        <v>0</v>
      </c>
    </row>
    <row r="38" spans="1:11" ht="21.75" x14ac:dyDescent="0.2">
      <c r="A38" s="504">
        <v>34</v>
      </c>
      <c r="B38" s="484"/>
      <c r="C38" s="537"/>
      <c r="D38" s="540"/>
      <c r="E38" s="540"/>
      <c r="F38" s="540"/>
      <c r="G38" s="539"/>
      <c r="H38" s="539"/>
      <c r="I38" s="505">
        <f t="shared" si="1"/>
        <v>0</v>
      </c>
      <c r="K38">
        <f t="shared" si="2"/>
        <v>0</v>
      </c>
    </row>
    <row r="39" spans="1:11" ht="21.75" x14ac:dyDescent="0.2">
      <c r="A39" s="504">
        <v>35</v>
      </c>
      <c r="B39" s="484"/>
      <c r="C39" s="537"/>
      <c r="D39" s="540"/>
      <c r="E39" s="540"/>
      <c r="F39" s="540"/>
      <c r="G39" s="539"/>
      <c r="H39" s="539"/>
      <c r="I39" s="505">
        <f t="shared" si="1"/>
        <v>0</v>
      </c>
      <c r="K39">
        <f t="shared" si="2"/>
        <v>0</v>
      </c>
    </row>
    <row r="40" spans="1:11" ht="21.75" x14ac:dyDescent="0.2">
      <c r="A40" s="504">
        <v>36</v>
      </c>
      <c r="B40" s="484"/>
      <c r="C40" s="537"/>
      <c r="D40" s="540"/>
      <c r="E40" s="540"/>
      <c r="F40" s="540"/>
      <c r="G40" s="539"/>
      <c r="H40" s="539"/>
      <c r="I40" s="505">
        <f t="shared" si="1"/>
        <v>0</v>
      </c>
      <c r="K40">
        <f t="shared" si="2"/>
        <v>0</v>
      </c>
    </row>
    <row r="41" spans="1:11" ht="21.75" x14ac:dyDescent="0.2">
      <c r="A41" s="504">
        <v>37</v>
      </c>
      <c r="B41" s="484"/>
      <c r="C41" s="537"/>
      <c r="D41" s="540"/>
      <c r="E41" s="540"/>
      <c r="F41" s="540"/>
      <c r="G41" s="539"/>
      <c r="H41" s="539"/>
      <c r="I41" s="505">
        <f t="shared" si="1"/>
        <v>0</v>
      </c>
      <c r="K41">
        <f t="shared" si="2"/>
        <v>0</v>
      </c>
    </row>
    <row r="42" spans="1:11" ht="21.75" x14ac:dyDescent="0.2">
      <c r="A42" s="504">
        <v>38</v>
      </c>
      <c r="B42" s="484"/>
      <c r="C42" s="537"/>
      <c r="D42" s="540"/>
      <c r="E42" s="540"/>
      <c r="F42" s="540"/>
      <c r="G42" s="539"/>
      <c r="H42" s="539"/>
      <c r="I42" s="505">
        <f t="shared" si="1"/>
        <v>0</v>
      </c>
      <c r="K42">
        <f t="shared" si="2"/>
        <v>0</v>
      </c>
    </row>
    <row r="43" spans="1:11" ht="21.75" x14ac:dyDescent="0.2">
      <c r="A43" s="504">
        <v>39</v>
      </c>
      <c r="B43" s="523"/>
      <c r="C43" s="537"/>
      <c r="D43" s="540"/>
      <c r="E43" s="540"/>
      <c r="F43" s="540"/>
      <c r="G43" s="539"/>
      <c r="H43" s="539"/>
      <c r="I43" s="505">
        <f t="shared" si="1"/>
        <v>0</v>
      </c>
      <c r="K43">
        <f t="shared" si="2"/>
        <v>0</v>
      </c>
    </row>
    <row r="44" spans="1:11" ht="21.75" x14ac:dyDescent="0.2">
      <c r="A44" s="504">
        <v>40</v>
      </c>
      <c r="B44" s="523"/>
      <c r="C44" s="537"/>
      <c r="D44" s="540"/>
      <c r="E44" s="540"/>
      <c r="F44" s="540"/>
      <c r="G44" s="539"/>
      <c r="H44" s="539"/>
      <c r="I44" s="505">
        <f t="shared" si="1"/>
        <v>0</v>
      </c>
      <c r="K44">
        <f t="shared" si="2"/>
        <v>0</v>
      </c>
    </row>
    <row r="45" spans="1:11" ht="21.75" x14ac:dyDescent="0.2">
      <c r="A45" s="504">
        <v>41</v>
      </c>
      <c r="B45" s="484"/>
      <c r="C45" s="537"/>
      <c r="D45" s="540"/>
      <c r="E45" s="540"/>
      <c r="F45" s="540"/>
      <c r="G45" s="539"/>
      <c r="H45" s="539"/>
      <c r="I45" s="505">
        <f t="shared" si="1"/>
        <v>0</v>
      </c>
      <c r="K45">
        <f t="shared" si="2"/>
        <v>0</v>
      </c>
    </row>
    <row r="46" spans="1:11" ht="21.75" x14ac:dyDescent="0.2">
      <c r="A46" s="504">
        <v>42</v>
      </c>
      <c r="B46" s="484"/>
      <c r="C46" s="537"/>
      <c r="D46" s="540"/>
      <c r="E46" s="540"/>
      <c r="F46" s="540"/>
      <c r="G46" s="539"/>
      <c r="H46" s="539"/>
      <c r="I46" s="505">
        <f t="shared" si="1"/>
        <v>0</v>
      </c>
      <c r="K46">
        <f t="shared" si="2"/>
        <v>0</v>
      </c>
    </row>
    <row r="47" spans="1:11" ht="21.75" x14ac:dyDescent="0.2">
      <c r="A47" s="504">
        <v>43</v>
      </c>
      <c r="B47" s="523"/>
      <c r="C47" s="537"/>
      <c r="D47" s="540"/>
      <c r="E47" s="540"/>
      <c r="F47" s="540"/>
      <c r="G47" s="539"/>
      <c r="H47" s="539"/>
      <c r="I47" s="505">
        <f t="shared" si="1"/>
        <v>0</v>
      </c>
      <c r="K47">
        <f t="shared" si="2"/>
        <v>0</v>
      </c>
    </row>
    <row r="48" spans="1:11" ht="21.75" x14ac:dyDescent="0.2">
      <c r="A48" s="504">
        <v>44</v>
      </c>
      <c r="B48" s="484"/>
      <c r="C48" s="537"/>
      <c r="D48" s="540"/>
      <c r="E48" s="540"/>
      <c r="F48" s="540"/>
      <c r="G48" s="539"/>
      <c r="H48" s="539"/>
      <c r="I48" s="505">
        <f t="shared" si="1"/>
        <v>0</v>
      </c>
      <c r="K48">
        <f t="shared" si="2"/>
        <v>0</v>
      </c>
    </row>
    <row r="49" spans="1:11" ht="21.75" x14ac:dyDescent="0.2">
      <c r="A49" s="504">
        <v>45</v>
      </c>
      <c r="B49" s="484"/>
      <c r="C49" s="537"/>
      <c r="D49" s="540"/>
      <c r="E49" s="540"/>
      <c r="F49" s="540"/>
      <c r="G49" s="539"/>
      <c r="H49" s="539"/>
      <c r="I49" s="505">
        <f t="shared" si="1"/>
        <v>0</v>
      </c>
      <c r="K49">
        <f t="shared" si="2"/>
        <v>0</v>
      </c>
    </row>
    <row r="50" spans="1:11" ht="21.75" x14ac:dyDescent="0.2">
      <c r="A50" s="504">
        <v>46</v>
      </c>
      <c r="B50" s="484"/>
      <c r="C50" s="537"/>
      <c r="D50" s="540"/>
      <c r="E50" s="540"/>
      <c r="F50" s="540"/>
      <c r="G50" s="539"/>
      <c r="H50" s="539"/>
      <c r="I50" s="505">
        <f t="shared" si="1"/>
        <v>0</v>
      </c>
      <c r="K50">
        <f t="shared" si="2"/>
        <v>0</v>
      </c>
    </row>
    <row r="51" spans="1:11" ht="21.75" x14ac:dyDescent="0.2">
      <c r="A51" s="504">
        <v>47</v>
      </c>
      <c r="B51" s="523"/>
      <c r="C51" s="537"/>
      <c r="D51" s="538"/>
      <c r="E51" s="538"/>
      <c r="F51" s="538"/>
      <c r="G51" s="475"/>
      <c r="H51" s="539"/>
      <c r="I51" s="505">
        <f t="shared" si="1"/>
        <v>0</v>
      </c>
      <c r="K51">
        <f t="shared" si="2"/>
        <v>0</v>
      </c>
    </row>
    <row r="52" spans="1:11" ht="21.75" x14ac:dyDescent="0.2">
      <c r="A52" s="504">
        <v>48</v>
      </c>
      <c r="B52" s="523"/>
      <c r="C52" s="537"/>
      <c r="D52" s="538"/>
      <c r="E52" s="538"/>
      <c r="F52" s="538"/>
      <c r="G52" s="539"/>
      <c r="H52" s="539"/>
      <c r="I52" s="505">
        <f t="shared" si="1"/>
        <v>0</v>
      </c>
      <c r="K52">
        <f t="shared" si="2"/>
        <v>0</v>
      </c>
    </row>
    <row r="53" spans="1:11" ht="21.75" x14ac:dyDescent="0.2">
      <c r="A53" s="504">
        <v>49</v>
      </c>
      <c r="B53" s="523"/>
      <c r="C53" s="537"/>
      <c r="D53" s="538"/>
      <c r="E53" s="538"/>
      <c r="F53" s="538"/>
      <c r="G53" s="539"/>
      <c r="H53" s="475"/>
      <c r="I53" s="505">
        <f t="shared" si="1"/>
        <v>0</v>
      </c>
      <c r="K53">
        <f t="shared" si="2"/>
        <v>0</v>
      </c>
    </row>
    <row r="54" spans="1:11" ht="21.75" x14ac:dyDescent="0.2">
      <c r="A54" s="504">
        <v>50</v>
      </c>
      <c r="B54" s="523"/>
      <c r="C54" s="537"/>
      <c r="D54" s="538"/>
      <c r="E54" s="538"/>
      <c r="F54" s="538"/>
      <c r="G54" s="539"/>
      <c r="H54" s="475"/>
      <c r="I54" s="505">
        <f t="shared" si="1"/>
        <v>0</v>
      </c>
      <c r="K54">
        <f t="shared" si="2"/>
        <v>0</v>
      </c>
    </row>
    <row r="55" spans="1:11" ht="21.75" x14ac:dyDescent="0.2">
      <c r="A55" s="504">
        <v>51</v>
      </c>
      <c r="B55" s="523"/>
      <c r="C55" s="537"/>
      <c r="D55" s="538"/>
      <c r="E55" s="538"/>
      <c r="F55" s="538"/>
      <c r="G55" s="539"/>
      <c r="H55" s="475"/>
      <c r="I55" s="505">
        <f t="shared" si="1"/>
        <v>0</v>
      </c>
      <c r="K55">
        <f t="shared" si="2"/>
        <v>0</v>
      </c>
    </row>
    <row r="56" spans="1:11" ht="21.75" x14ac:dyDescent="0.2">
      <c r="A56" s="504">
        <v>52</v>
      </c>
      <c r="B56" s="523"/>
      <c r="C56" s="537"/>
      <c r="D56" s="538"/>
      <c r="E56" s="538"/>
      <c r="F56" s="538"/>
      <c r="G56" s="539"/>
      <c r="H56" s="475"/>
      <c r="I56" s="505">
        <f t="shared" si="1"/>
        <v>0</v>
      </c>
      <c r="K56">
        <f t="shared" si="2"/>
        <v>0</v>
      </c>
    </row>
    <row r="57" spans="1:11" ht="21.75" x14ac:dyDescent="0.2">
      <c r="A57" s="504">
        <v>53</v>
      </c>
      <c r="B57" s="534"/>
      <c r="C57" s="542"/>
      <c r="D57" s="538"/>
      <c r="E57" s="538"/>
      <c r="F57" s="538"/>
      <c r="G57" s="544"/>
      <c r="H57" s="475"/>
      <c r="I57" s="505">
        <f t="shared" si="1"/>
        <v>0</v>
      </c>
      <c r="K57">
        <f t="shared" si="2"/>
        <v>0</v>
      </c>
    </row>
    <row r="58" spans="1:11" ht="21.75" x14ac:dyDescent="0.2">
      <c r="A58" s="504">
        <v>54</v>
      </c>
      <c r="B58" s="534"/>
      <c r="C58" s="542"/>
      <c r="D58" s="538"/>
      <c r="E58" s="538"/>
      <c r="F58" s="538"/>
      <c r="G58" s="539"/>
      <c r="H58" s="475"/>
      <c r="I58" s="505">
        <f t="shared" si="1"/>
        <v>0</v>
      </c>
      <c r="K58">
        <f t="shared" si="2"/>
        <v>0</v>
      </c>
    </row>
    <row r="59" spans="1:11" ht="21.75" x14ac:dyDescent="0.5">
      <c r="A59" s="504">
        <v>55</v>
      </c>
      <c r="B59" s="523"/>
      <c r="C59" s="536"/>
      <c r="D59" s="538"/>
      <c r="E59" s="538"/>
      <c r="F59" s="538"/>
      <c r="G59" s="539"/>
      <c r="H59" s="475"/>
      <c r="I59" s="505">
        <f t="shared" si="1"/>
        <v>0</v>
      </c>
      <c r="K59">
        <f t="shared" si="2"/>
        <v>0</v>
      </c>
    </row>
    <row r="60" spans="1:11" ht="21.75" x14ac:dyDescent="0.2">
      <c r="A60" s="504">
        <v>56</v>
      </c>
      <c r="B60" s="523"/>
      <c r="C60" s="537"/>
      <c r="D60" s="538"/>
      <c r="E60" s="538"/>
      <c r="F60" s="538"/>
      <c r="G60" s="539"/>
      <c r="H60" s="475"/>
      <c r="I60" s="505">
        <f t="shared" si="1"/>
        <v>0</v>
      </c>
      <c r="K60">
        <f t="shared" si="2"/>
        <v>0</v>
      </c>
    </row>
    <row r="61" spans="1:11" ht="21.75" x14ac:dyDescent="0.2">
      <c r="A61" s="504">
        <v>57</v>
      </c>
      <c r="B61" s="523"/>
      <c r="C61" s="537"/>
      <c r="D61" s="538"/>
      <c r="E61" s="538"/>
      <c r="F61" s="538"/>
      <c r="G61" s="539"/>
      <c r="H61" s="475"/>
      <c r="I61" s="505">
        <f t="shared" si="1"/>
        <v>0</v>
      </c>
      <c r="K61">
        <f t="shared" si="2"/>
        <v>0</v>
      </c>
    </row>
    <row r="62" spans="1:11" ht="21.75" x14ac:dyDescent="0.2">
      <c r="A62" s="504">
        <v>58</v>
      </c>
      <c r="B62" s="523"/>
      <c r="C62" s="537"/>
      <c r="D62" s="538"/>
      <c r="E62" s="538"/>
      <c r="F62" s="538"/>
      <c r="G62" s="539"/>
      <c r="H62" s="475"/>
      <c r="I62" s="505">
        <f t="shared" si="1"/>
        <v>0</v>
      </c>
      <c r="K62">
        <f t="shared" si="2"/>
        <v>0</v>
      </c>
    </row>
    <row r="63" spans="1:11" ht="21.75" x14ac:dyDescent="0.2">
      <c r="A63" s="504">
        <v>59</v>
      </c>
      <c r="B63" s="523"/>
      <c r="C63" s="537"/>
      <c r="D63" s="538"/>
      <c r="E63" s="538"/>
      <c r="F63" s="538"/>
      <c r="G63" s="539"/>
      <c r="H63" s="475"/>
      <c r="I63" s="505">
        <f t="shared" si="1"/>
        <v>0</v>
      </c>
      <c r="K63">
        <f t="shared" si="2"/>
        <v>0</v>
      </c>
    </row>
    <row r="64" spans="1:11" ht="21.75" x14ac:dyDescent="0.2">
      <c r="A64" s="504">
        <v>60</v>
      </c>
      <c r="B64" s="523"/>
      <c r="C64" s="537"/>
      <c r="D64" s="538"/>
      <c r="E64" s="538"/>
      <c r="F64" s="538"/>
      <c r="G64" s="539"/>
      <c r="H64" s="475"/>
      <c r="I64" s="505">
        <f t="shared" si="1"/>
        <v>0</v>
      </c>
      <c r="K64">
        <f t="shared" si="2"/>
        <v>0</v>
      </c>
    </row>
    <row r="65" spans="1:11" ht="21.75" x14ac:dyDescent="0.2">
      <c r="A65" s="504">
        <v>61</v>
      </c>
      <c r="B65" s="523"/>
      <c r="C65" s="537"/>
      <c r="D65" s="538"/>
      <c r="E65" s="538"/>
      <c r="F65" s="538"/>
      <c r="G65" s="539"/>
      <c r="H65" s="475"/>
      <c r="I65" s="505">
        <f t="shared" si="1"/>
        <v>0</v>
      </c>
      <c r="K65">
        <f t="shared" si="2"/>
        <v>0</v>
      </c>
    </row>
    <row r="66" spans="1:11" ht="21.75" x14ac:dyDescent="0.2">
      <c r="A66" s="504">
        <v>62</v>
      </c>
      <c r="B66" s="523"/>
      <c r="C66" s="537"/>
      <c r="D66" s="538"/>
      <c r="E66" s="538"/>
      <c r="F66" s="538"/>
      <c r="G66" s="539"/>
      <c r="H66" s="475"/>
      <c r="I66" s="505">
        <f t="shared" si="1"/>
        <v>0</v>
      </c>
      <c r="K66">
        <f t="shared" si="2"/>
        <v>0</v>
      </c>
    </row>
    <row r="67" spans="1:11" ht="21.75" x14ac:dyDescent="0.2">
      <c r="A67" s="504">
        <v>63</v>
      </c>
      <c r="B67" s="523"/>
      <c r="C67" s="537"/>
      <c r="D67" s="538"/>
      <c r="E67" s="538"/>
      <c r="F67" s="538"/>
      <c r="G67" s="539"/>
      <c r="H67" s="475"/>
      <c r="I67" s="505">
        <f t="shared" si="1"/>
        <v>0</v>
      </c>
      <c r="K67">
        <f t="shared" si="2"/>
        <v>0</v>
      </c>
    </row>
    <row r="68" spans="1:11" ht="21.75" x14ac:dyDescent="0.2">
      <c r="A68" s="504">
        <v>64</v>
      </c>
      <c r="B68" s="523"/>
      <c r="C68" s="537"/>
      <c r="D68" s="538"/>
      <c r="E68" s="538"/>
      <c r="F68" s="538"/>
      <c r="G68" s="539"/>
      <c r="H68" s="475"/>
      <c r="I68" s="505">
        <f t="shared" si="1"/>
        <v>0</v>
      </c>
      <c r="K68">
        <f t="shared" si="2"/>
        <v>0</v>
      </c>
    </row>
    <row r="69" spans="1:11" ht="21.75" x14ac:dyDescent="0.2">
      <c r="A69" s="504">
        <v>65</v>
      </c>
      <c r="B69" s="523"/>
      <c r="C69" s="537"/>
      <c r="D69" s="538"/>
      <c r="E69" s="538"/>
      <c r="F69" s="538"/>
      <c r="G69" s="539"/>
      <c r="H69" s="475"/>
      <c r="I69" s="505">
        <f t="shared" si="1"/>
        <v>0</v>
      </c>
      <c r="K69">
        <f t="shared" si="2"/>
        <v>0</v>
      </c>
    </row>
    <row r="70" spans="1:11" ht="21.75" x14ac:dyDescent="0.2">
      <c r="A70" s="504">
        <v>66</v>
      </c>
      <c r="B70" s="523"/>
      <c r="C70" s="537"/>
      <c r="D70" s="538"/>
      <c r="E70" s="538"/>
      <c r="F70" s="538"/>
      <c r="G70" s="539"/>
      <c r="H70" s="475"/>
      <c r="I70" s="505">
        <f t="shared" ref="I70:I77" si="3">+G70-H70</f>
        <v>0</v>
      </c>
      <c r="K70">
        <f t="shared" ref="K70:K77" si="4">IF(G70&gt;0,1,0)</f>
        <v>0</v>
      </c>
    </row>
    <row r="71" spans="1:11" ht="21.75" x14ac:dyDescent="0.2">
      <c r="A71" s="504">
        <v>67</v>
      </c>
      <c r="B71" s="523"/>
      <c r="C71" s="537"/>
      <c r="D71" s="538"/>
      <c r="E71" s="538"/>
      <c r="F71" s="538"/>
      <c r="G71" s="539"/>
      <c r="H71" s="475"/>
      <c r="I71" s="505">
        <f t="shared" si="3"/>
        <v>0</v>
      </c>
      <c r="K71">
        <f t="shared" si="4"/>
        <v>0</v>
      </c>
    </row>
    <row r="72" spans="1:11" ht="21.75" x14ac:dyDescent="0.2">
      <c r="A72" s="504">
        <v>68</v>
      </c>
      <c r="B72" s="523"/>
      <c r="C72" s="537"/>
      <c r="D72" s="543"/>
      <c r="E72" s="543"/>
      <c r="F72" s="543"/>
      <c r="G72" s="543"/>
      <c r="H72" s="475"/>
      <c r="I72" s="505">
        <f t="shared" si="3"/>
        <v>0</v>
      </c>
      <c r="K72">
        <f t="shared" si="4"/>
        <v>0</v>
      </c>
    </row>
    <row r="73" spans="1:11" ht="21.75" x14ac:dyDescent="0.2">
      <c r="A73" s="504">
        <v>69</v>
      </c>
      <c r="B73" s="523"/>
      <c r="C73" s="537"/>
      <c r="D73" s="538"/>
      <c r="E73" s="538"/>
      <c r="F73" s="538"/>
      <c r="G73" s="539"/>
      <c r="H73" s="475"/>
      <c r="I73" s="505">
        <f t="shared" si="3"/>
        <v>0</v>
      </c>
      <c r="K73">
        <f t="shared" si="4"/>
        <v>0</v>
      </c>
    </row>
    <row r="74" spans="1:11" ht="21.75" x14ac:dyDescent="0.2">
      <c r="A74" s="504">
        <v>70</v>
      </c>
      <c r="B74" s="523"/>
      <c r="C74" s="537"/>
      <c r="D74" s="538"/>
      <c r="E74" s="538"/>
      <c r="F74" s="538"/>
      <c r="G74" s="539"/>
      <c r="H74" s="475"/>
      <c r="I74" s="505">
        <f t="shared" si="3"/>
        <v>0</v>
      </c>
      <c r="K74">
        <f t="shared" si="4"/>
        <v>0</v>
      </c>
    </row>
    <row r="75" spans="1:11" ht="21.75" x14ac:dyDescent="0.2">
      <c r="A75" s="504">
        <v>71</v>
      </c>
      <c r="B75" s="523"/>
      <c r="C75" s="537"/>
      <c r="D75" s="538"/>
      <c r="E75" s="538"/>
      <c r="F75" s="538"/>
      <c r="G75" s="539"/>
      <c r="H75" s="475"/>
      <c r="I75" s="505">
        <f t="shared" si="3"/>
        <v>0</v>
      </c>
      <c r="K75">
        <f t="shared" si="4"/>
        <v>0</v>
      </c>
    </row>
    <row r="76" spans="1:11" ht="21.75" x14ac:dyDescent="0.2">
      <c r="A76" s="504">
        <v>72</v>
      </c>
      <c r="B76" s="523"/>
      <c r="C76" s="537"/>
      <c r="D76" s="538"/>
      <c r="E76" s="538"/>
      <c r="F76" s="538"/>
      <c r="G76" s="539"/>
      <c r="H76" s="475"/>
      <c r="I76" s="505">
        <f t="shared" si="3"/>
        <v>0</v>
      </c>
      <c r="K76">
        <f t="shared" si="4"/>
        <v>0</v>
      </c>
    </row>
    <row r="77" spans="1:11" ht="21.75" x14ac:dyDescent="0.2">
      <c r="A77" s="504">
        <v>73</v>
      </c>
      <c r="B77" s="523"/>
      <c r="C77" s="537"/>
      <c r="D77" s="538"/>
      <c r="E77" s="538"/>
      <c r="F77" s="538"/>
      <c r="G77" s="539"/>
      <c r="H77" s="475"/>
      <c r="I77" s="505">
        <f t="shared" si="3"/>
        <v>0</v>
      </c>
      <c r="K7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7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B5" sqref="B5:H77"/>
    </sheetView>
  </sheetViews>
  <sheetFormatPr defaultRowHeight="14.25" x14ac:dyDescent="0.2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21.75" x14ac:dyDescent="0.2">
      <c r="A1" s="1224" t="s">
        <v>484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>SUM(C5:C77)</f>
        <v>0</v>
      </c>
      <c r="D4" s="138">
        <f t="shared" ref="D4:I4" si="0">SUM(D5:D77)</f>
        <v>0</v>
      </c>
      <c r="E4" s="138">
        <f t="shared" si="0"/>
        <v>0</v>
      </c>
      <c r="F4" s="138">
        <f t="shared" si="0"/>
        <v>0</v>
      </c>
      <c r="G4" s="138">
        <f t="shared" si="0"/>
        <v>0</v>
      </c>
      <c r="H4" s="138">
        <f t="shared" si="0"/>
        <v>0</v>
      </c>
      <c r="I4" s="138">
        <f t="shared" si="0"/>
        <v>0</v>
      </c>
      <c r="K4">
        <f>SUM(K5:K77)</f>
        <v>0</v>
      </c>
    </row>
    <row r="5" spans="1:11" ht="21.75" x14ac:dyDescent="0.2">
      <c r="A5" s="504">
        <v>1</v>
      </c>
      <c r="B5" s="484"/>
      <c r="C5" s="537"/>
      <c r="D5" s="540"/>
      <c r="E5" s="540"/>
      <c r="F5" s="540"/>
      <c r="G5" s="539"/>
      <c r="H5" s="539"/>
      <c r="I5" s="505">
        <f>+G5-H5</f>
        <v>0</v>
      </c>
      <c r="K5">
        <f>IF(G5&gt;0,1,0)</f>
        <v>0</v>
      </c>
    </row>
    <row r="6" spans="1:11" ht="21.75" x14ac:dyDescent="0.2">
      <c r="A6" s="504">
        <v>2</v>
      </c>
      <c r="B6" s="523"/>
      <c r="C6" s="537"/>
      <c r="D6" s="538"/>
      <c r="E6" s="538"/>
      <c r="F6" s="538"/>
      <c r="G6" s="539"/>
      <c r="H6" s="475"/>
      <c r="I6" s="505">
        <f t="shared" ref="I6:I69" si="1">+G6-H6</f>
        <v>0</v>
      </c>
      <c r="K6">
        <f t="shared" ref="K6:K69" si="2">IF(G6&gt;0,1,0)</f>
        <v>0</v>
      </c>
    </row>
    <row r="7" spans="1:11" ht="21.75" x14ac:dyDescent="0.2">
      <c r="A7" s="504">
        <v>3</v>
      </c>
      <c r="B7" s="484"/>
      <c r="C7" s="537"/>
      <c r="D7" s="540"/>
      <c r="E7" s="540"/>
      <c r="F7" s="540"/>
      <c r="G7" s="539"/>
      <c r="H7" s="539"/>
      <c r="I7" s="505">
        <f t="shared" si="1"/>
        <v>0</v>
      </c>
      <c r="K7">
        <f t="shared" si="2"/>
        <v>0</v>
      </c>
    </row>
    <row r="8" spans="1:11" ht="21.75" x14ac:dyDescent="0.2">
      <c r="A8" s="504">
        <v>4</v>
      </c>
      <c r="B8" s="484"/>
      <c r="C8" s="541"/>
      <c r="D8" s="540"/>
      <c r="E8" s="540"/>
      <c r="F8" s="540"/>
      <c r="G8" s="539"/>
      <c r="H8" s="539"/>
      <c r="I8" s="505">
        <f t="shared" si="1"/>
        <v>0</v>
      </c>
      <c r="K8">
        <f t="shared" si="2"/>
        <v>0</v>
      </c>
    </row>
    <row r="9" spans="1:11" ht="21.75" x14ac:dyDescent="0.2">
      <c r="A9" s="504">
        <v>5</v>
      </c>
      <c r="B9" s="535"/>
      <c r="C9" s="541"/>
      <c r="D9" s="540"/>
      <c r="E9" s="540"/>
      <c r="F9" s="540"/>
      <c r="G9" s="539"/>
      <c r="H9" s="475"/>
      <c r="I9" s="505">
        <f t="shared" si="1"/>
        <v>0</v>
      </c>
      <c r="K9">
        <f t="shared" si="2"/>
        <v>0</v>
      </c>
    </row>
    <row r="10" spans="1:11" ht="21.75" x14ac:dyDescent="0.2">
      <c r="A10" s="504">
        <v>6</v>
      </c>
      <c r="B10" s="523"/>
      <c r="C10" s="537"/>
      <c r="D10" s="540"/>
      <c r="E10" s="537"/>
      <c r="F10" s="538"/>
      <c r="G10" s="475"/>
      <c r="H10" s="475"/>
      <c r="I10" s="505">
        <f t="shared" si="1"/>
        <v>0</v>
      </c>
      <c r="K10">
        <f t="shared" si="2"/>
        <v>0</v>
      </c>
    </row>
    <row r="11" spans="1:11" ht="21.75" x14ac:dyDescent="0.2">
      <c r="A11" s="504">
        <v>7</v>
      </c>
      <c r="B11" s="484"/>
      <c r="C11" s="537"/>
      <c r="D11" s="540"/>
      <c r="E11" s="541"/>
      <c r="F11" s="540"/>
      <c r="G11" s="539"/>
      <c r="H11" s="539"/>
      <c r="I11" s="505">
        <f t="shared" si="1"/>
        <v>0</v>
      </c>
      <c r="K11">
        <f t="shared" si="2"/>
        <v>0</v>
      </c>
    </row>
    <row r="12" spans="1:11" ht="21.75" x14ac:dyDescent="0.2">
      <c r="A12" s="504">
        <v>8</v>
      </c>
      <c r="B12" s="484"/>
      <c r="C12" s="537"/>
      <c r="D12" s="540"/>
      <c r="E12" s="540"/>
      <c r="F12" s="540"/>
      <c r="G12" s="539"/>
      <c r="H12" s="539"/>
      <c r="I12" s="505">
        <f t="shared" si="1"/>
        <v>0</v>
      </c>
      <c r="K12">
        <f t="shared" si="2"/>
        <v>0</v>
      </c>
    </row>
    <row r="13" spans="1:11" ht="21.75" x14ac:dyDescent="0.2">
      <c r="A13" s="504">
        <v>9</v>
      </c>
      <c r="B13" s="484"/>
      <c r="C13" s="537"/>
      <c r="D13" s="540"/>
      <c r="E13" s="541"/>
      <c r="F13" s="540"/>
      <c r="G13" s="539"/>
      <c r="H13" s="539"/>
      <c r="I13" s="505">
        <f t="shared" si="1"/>
        <v>0</v>
      </c>
      <c r="K13">
        <f t="shared" si="2"/>
        <v>0</v>
      </c>
    </row>
    <row r="14" spans="1:11" ht="21.75" x14ac:dyDescent="0.2">
      <c r="A14" s="504">
        <v>10</v>
      </c>
      <c r="B14" s="484"/>
      <c r="C14" s="537"/>
      <c r="D14" s="540"/>
      <c r="E14" s="541"/>
      <c r="F14" s="540"/>
      <c r="G14" s="539"/>
      <c r="H14" s="539"/>
      <c r="I14" s="505">
        <f t="shared" si="1"/>
        <v>0</v>
      </c>
      <c r="K14">
        <f t="shared" si="2"/>
        <v>0</v>
      </c>
    </row>
    <row r="15" spans="1:11" ht="21.75" x14ac:dyDescent="0.2">
      <c r="A15" s="504">
        <v>11</v>
      </c>
      <c r="B15" s="484"/>
      <c r="C15" s="537"/>
      <c r="D15" s="540"/>
      <c r="E15" s="541"/>
      <c r="F15" s="540"/>
      <c r="G15" s="539"/>
      <c r="H15" s="539"/>
      <c r="I15" s="505">
        <f t="shared" si="1"/>
        <v>0</v>
      </c>
      <c r="K15">
        <f t="shared" si="2"/>
        <v>0</v>
      </c>
    </row>
    <row r="16" spans="1:11" ht="21.75" x14ac:dyDescent="0.2">
      <c r="A16" s="504">
        <v>12</v>
      </c>
      <c r="B16" s="523"/>
      <c r="C16" s="537"/>
      <c r="D16" s="538"/>
      <c r="E16" s="538"/>
      <c r="F16" s="538"/>
      <c r="G16" s="475"/>
      <c r="H16" s="475"/>
      <c r="I16" s="505">
        <f t="shared" si="1"/>
        <v>0</v>
      </c>
      <c r="K16">
        <f t="shared" si="2"/>
        <v>0</v>
      </c>
    </row>
    <row r="17" spans="1:11" ht="21.75" x14ac:dyDescent="0.2">
      <c r="A17" s="504">
        <v>13</v>
      </c>
      <c r="B17" s="484"/>
      <c r="C17" s="537"/>
      <c r="D17" s="540"/>
      <c r="E17" s="540"/>
      <c r="F17" s="540"/>
      <c r="G17" s="539"/>
      <c r="H17" s="539"/>
      <c r="I17" s="505">
        <f t="shared" si="1"/>
        <v>0</v>
      </c>
      <c r="K17">
        <f t="shared" si="2"/>
        <v>0</v>
      </c>
    </row>
    <row r="18" spans="1:11" ht="21.75" x14ac:dyDescent="0.2">
      <c r="A18" s="504">
        <v>14</v>
      </c>
      <c r="B18" s="484"/>
      <c r="C18" s="537"/>
      <c r="D18" s="540"/>
      <c r="E18" s="540"/>
      <c r="F18" s="540"/>
      <c r="G18" s="539"/>
      <c r="H18" s="539"/>
      <c r="I18" s="505">
        <f t="shared" si="1"/>
        <v>0</v>
      </c>
      <c r="K18">
        <f t="shared" si="2"/>
        <v>0</v>
      </c>
    </row>
    <row r="19" spans="1:11" ht="21.75" x14ac:dyDescent="0.2">
      <c r="A19" s="504">
        <v>15</v>
      </c>
      <c r="B19" s="523"/>
      <c r="C19" s="537"/>
      <c r="D19" s="538"/>
      <c r="E19" s="538"/>
      <c r="F19" s="538"/>
      <c r="G19" s="475"/>
      <c r="H19" s="475"/>
      <c r="I19" s="505">
        <f t="shared" si="1"/>
        <v>0</v>
      </c>
      <c r="K19">
        <f t="shared" si="2"/>
        <v>0</v>
      </c>
    </row>
    <row r="20" spans="1:11" ht="21.75" x14ac:dyDescent="0.2">
      <c r="A20" s="504">
        <v>16</v>
      </c>
      <c r="B20" s="484"/>
      <c r="C20" s="537"/>
      <c r="D20" s="540"/>
      <c r="E20" s="540"/>
      <c r="F20" s="540"/>
      <c r="G20" s="539"/>
      <c r="H20" s="539"/>
      <c r="I20" s="505">
        <f t="shared" si="1"/>
        <v>0</v>
      </c>
      <c r="K20">
        <f t="shared" si="2"/>
        <v>0</v>
      </c>
    </row>
    <row r="21" spans="1:11" ht="21.75" x14ac:dyDescent="0.2">
      <c r="A21" s="504">
        <v>17</v>
      </c>
      <c r="B21" s="484"/>
      <c r="C21" s="537"/>
      <c r="D21" s="540"/>
      <c r="E21" s="540"/>
      <c r="F21" s="540"/>
      <c r="G21" s="539"/>
      <c r="H21" s="539"/>
      <c r="I21" s="505">
        <f t="shared" si="1"/>
        <v>0</v>
      </c>
      <c r="K21">
        <f t="shared" si="2"/>
        <v>0</v>
      </c>
    </row>
    <row r="22" spans="1:11" ht="21.75" x14ac:dyDescent="0.2">
      <c r="A22" s="504">
        <v>18</v>
      </c>
      <c r="B22" s="534"/>
      <c r="C22" s="542"/>
      <c r="D22" s="543"/>
      <c r="E22" s="543"/>
      <c r="F22" s="543"/>
      <c r="G22" s="544"/>
      <c r="H22" s="539"/>
      <c r="I22" s="505">
        <f t="shared" si="1"/>
        <v>0</v>
      </c>
      <c r="K22">
        <f t="shared" si="2"/>
        <v>0</v>
      </c>
    </row>
    <row r="23" spans="1:11" ht="21.75" x14ac:dyDescent="0.2">
      <c r="A23" s="504">
        <v>19</v>
      </c>
      <c r="B23" s="484"/>
      <c r="C23" s="537"/>
      <c r="D23" s="540"/>
      <c r="E23" s="540"/>
      <c r="F23" s="540"/>
      <c r="G23" s="539"/>
      <c r="H23" s="539"/>
      <c r="I23" s="505">
        <f t="shared" si="1"/>
        <v>0</v>
      </c>
      <c r="K23">
        <f t="shared" si="2"/>
        <v>0</v>
      </c>
    </row>
    <row r="24" spans="1:11" ht="21.75" x14ac:dyDescent="0.2">
      <c r="A24" s="504">
        <v>20</v>
      </c>
      <c r="B24" s="484"/>
      <c r="C24" s="537"/>
      <c r="D24" s="540"/>
      <c r="E24" s="540"/>
      <c r="F24" s="540"/>
      <c r="G24" s="539"/>
      <c r="H24" s="539"/>
      <c r="I24" s="505">
        <f t="shared" si="1"/>
        <v>0</v>
      </c>
      <c r="K24">
        <f t="shared" si="2"/>
        <v>0</v>
      </c>
    </row>
    <row r="25" spans="1:11" ht="21.75" x14ac:dyDescent="0.2">
      <c r="A25" s="504">
        <v>21</v>
      </c>
      <c r="B25" s="484"/>
      <c r="C25" s="537"/>
      <c r="D25" s="540"/>
      <c r="E25" s="540"/>
      <c r="F25" s="540"/>
      <c r="G25" s="539"/>
      <c r="H25" s="539"/>
      <c r="I25" s="505">
        <f t="shared" si="1"/>
        <v>0</v>
      </c>
      <c r="K25">
        <f t="shared" si="2"/>
        <v>0</v>
      </c>
    </row>
    <row r="26" spans="1:11" ht="21.75" x14ac:dyDescent="0.2">
      <c r="A26" s="504">
        <v>22</v>
      </c>
      <c r="B26" s="523"/>
      <c r="C26" s="537"/>
      <c r="D26" s="540"/>
      <c r="E26" s="538"/>
      <c r="F26" s="538"/>
      <c r="G26" s="475"/>
      <c r="H26" s="475"/>
      <c r="I26" s="505">
        <f t="shared" si="1"/>
        <v>0</v>
      </c>
      <c r="K26">
        <f t="shared" si="2"/>
        <v>0</v>
      </c>
    </row>
    <row r="27" spans="1:11" ht="21.75" x14ac:dyDescent="0.2">
      <c r="A27" s="504">
        <v>23</v>
      </c>
      <c r="B27" s="484"/>
      <c r="C27" s="537"/>
      <c r="D27" s="540"/>
      <c r="E27" s="540"/>
      <c r="F27" s="540"/>
      <c r="G27" s="539"/>
      <c r="H27" s="475"/>
      <c r="I27" s="505">
        <f t="shared" si="1"/>
        <v>0</v>
      </c>
      <c r="K27">
        <f t="shared" si="2"/>
        <v>0</v>
      </c>
    </row>
    <row r="28" spans="1:11" ht="21.75" x14ac:dyDescent="0.2">
      <c r="A28" s="504">
        <v>24</v>
      </c>
      <c r="B28" s="523"/>
      <c r="C28" s="537"/>
      <c r="D28" s="538"/>
      <c r="E28" s="538"/>
      <c r="F28" s="538"/>
      <c r="G28" s="475"/>
      <c r="H28" s="475"/>
      <c r="I28" s="505">
        <f t="shared" si="1"/>
        <v>0</v>
      </c>
      <c r="K28">
        <f t="shared" si="2"/>
        <v>0</v>
      </c>
    </row>
    <row r="29" spans="1:11" ht="21.75" x14ac:dyDescent="0.2">
      <c r="A29" s="504">
        <v>25</v>
      </c>
      <c r="B29" s="484"/>
      <c r="C29" s="537"/>
      <c r="D29" s="540"/>
      <c r="E29" s="540"/>
      <c r="F29" s="540"/>
      <c r="G29" s="539"/>
      <c r="H29" s="539"/>
      <c r="I29" s="505">
        <f t="shared" si="1"/>
        <v>0</v>
      </c>
      <c r="K29">
        <f t="shared" si="2"/>
        <v>0</v>
      </c>
    </row>
    <row r="30" spans="1:11" ht="21.75" x14ac:dyDescent="0.2">
      <c r="A30" s="504">
        <v>26</v>
      </c>
      <c r="B30" s="484"/>
      <c r="C30" s="537"/>
      <c r="D30" s="540"/>
      <c r="E30" s="540"/>
      <c r="F30" s="540"/>
      <c r="G30" s="539"/>
      <c r="H30" s="539"/>
      <c r="I30" s="505">
        <f t="shared" si="1"/>
        <v>0</v>
      </c>
      <c r="K30">
        <f t="shared" si="2"/>
        <v>0</v>
      </c>
    </row>
    <row r="31" spans="1:11" ht="21.75" x14ac:dyDescent="0.2">
      <c r="A31" s="504">
        <v>27</v>
      </c>
      <c r="B31" s="523"/>
      <c r="C31" s="537"/>
      <c r="D31" s="538"/>
      <c r="E31" s="538"/>
      <c r="F31" s="538"/>
      <c r="G31" s="475"/>
      <c r="H31" s="475"/>
      <c r="I31" s="505">
        <f t="shared" si="1"/>
        <v>0</v>
      </c>
      <c r="K31">
        <f t="shared" si="2"/>
        <v>0</v>
      </c>
    </row>
    <row r="32" spans="1:11" ht="21.75" x14ac:dyDescent="0.2">
      <c r="A32" s="504">
        <v>28</v>
      </c>
      <c r="B32" s="523"/>
      <c r="C32" s="537"/>
      <c r="D32" s="538"/>
      <c r="E32" s="538"/>
      <c r="F32" s="538"/>
      <c r="G32" s="539"/>
      <c r="H32" s="475"/>
      <c r="I32" s="505">
        <f t="shared" si="1"/>
        <v>0</v>
      </c>
      <c r="K32">
        <f t="shared" si="2"/>
        <v>0</v>
      </c>
    </row>
    <row r="33" spans="1:11" ht="21.75" x14ac:dyDescent="0.2">
      <c r="A33" s="504">
        <v>29</v>
      </c>
      <c r="B33" s="484"/>
      <c r="C33" s="537"/>
      <c r="D33" s="540"/>
      <c r="E33" s="540"/>
      <c r="F33" s="540"/>
      <c r="G33" s="539"/>
      <c r="H33" s="475"/>
      <c r="I33" s="505">
        <f t="shared" si="1"/>
        <v>0</v>
      </c>
      <c r="K33">
        <f t="shared" si="2"/>
        <v>0</v>
      </c>
    </row>
    <row r="34" spans="1:11" ht="21.75" x14ac:dyDescent="0.2">
      <c r="A34" s="504">
        <v>30</v>
      </c>
      <c r="B34" s="484"/>
      <c r="C34" s="537"/>
      <c r="D34" s="540"/>
      <c r="E34" s="540"/>
      <c r="F34" s="540"/>
      <c r="G34" s="539"/>
      <c r="H34" s="475"/>
      <c r="I34" s="505">
        <f t="shared" si="1"/>
        <v>0</v>
      </c>
      <c r="K34">
        <f t="shared" si="2"/>
        <v>0</v>
      </c>
    </row>
    <row r="35" spans="1:11" ht="21.75" x14ac:dyDescent="0.2">
      <c r="A35" s="504">
        <v>31</v>
      </c>
      <c r="B35" s="484"/>
      <c r="C35" s="537"/>
      <c r="D35" s="540"/>
      <c r="E35" s="540"/>
      <c r="F35" s="540"/>
      <c r="G35" s="539"/>
      <c r="H35" s="475"/>
      <c r="I35" s="505">
        <f t="shared" si="1"/>
        <v>0</v>
      </c>
      <c r="K35">
        <f t="shared" si="2"/>
        <v>0</v>
      </c>
    </row>
    <row r="36" spans="1:11" ht="21.75" x14ac:dyDescent="0.2">
      <c r="A36" s="504">
        <v>32</v>
      </c>
      <c r="B36" s="484"/>
      <c r="C36" s="537"/>
      <c r="D36" s="540"/>
      <c r="E36" s="540"/>
      <c r="F36" s="540"/>
      <c r="G36" s="539"/>
      <c r="H36" s="539"/>
      <c r="I36" s="505">
        <f t="shared" si="1"/>
        <v>0</v>
      </c>
      <c r="K36">
        <f t="shared" si="2"/>
        <v>0</v>
      </c>
    </row>
    <row r="37" spans="1:11" ht="21.75" x14ac:dyDescent="0.2">
      <c r="A37" s="504">
        <v>33</v>
      </c>
      <c r="B37" s="484"/>
      <c r="C37" s="537"/>
      <c r="D37" s="540"/>
      <c r="E37" s="540"/>
      <c r="F37" s="540"/>
      <c r="G37" s="539"/>
      <c r="H37" s="539"/>
      <c r="I37" s="505">
        <f t="shared" si="1"/>
        <v>0</v>
      </c>
      <c r="K37">
        <f t="shared" si="2"/>
        <v>0</v>
      </c>
    </row>
    <row r="38" spans="1:11" ht="21.75" x14ac:dyDescent="0.2">
      <c r="A38" s="504">
        <v>34</v>
      </c>
      <c r="B38" s="484"/>
      <c r="C38" s="537"/>
      <c r="D38" s="540"/>
      <c r="E38" s="540"/>
      <c r="F38" s="540"/>
      <c r="G38" s="539"/>
      <c r="H38" s="539"/>
      <c r="I38" s="505">
        <f t="shared" si="1"/>
        <v>0</v>
      </c>
      <c r="K38">
        <f t="shared" si="2"/>
        <v>0</v>
      </c>
    </row>
    <row r="39" spans="1:11" ht="21.75" x14ac:dyDescent="0.2">
      <c r="A39" s="504">
        <v>35</v>
      </c>
      <c r="B39" s="484"/>
      <c r="C39" s="537"/>
      <c r="D39" s="540"/>
      <c r="E39" s="540"/>
      <c r="F39" s="540"/>
      <c r="G39" s="539"/>
      <c r="H39" s="539"/>
      <c r="I39" s="505">
        <f t="shared" si="1"/>
        <v>0</v>
      </c>
      <c r="K39">
        <f t="shared" si="2"/>
        <v>0</v>
      </c>
    </row>
    <row r="40" spans="1:11" ht="21.75" x14ac:dyDescent="0.2">
      <c r="A40" s="504">
        <v>36</v>
      </c>
      <c r="B40" s="484"/>
      <c r="C40" s="537"/>
      <c r="D40" s="540"/>
      <c r="E40" s="540"/>
      <c r="F40" s="540"/>
      <c r="G40" s="539"/>
      <c r="H40" s="539"/>
      <c r="I40" s="505">
        <f t="shared" si="1"/>
        <v>0</v>
      </c>
      <c r="K40">
        <f t="shared" si="2"/>
        <v>0</v>
      </c>
    </row>
    <row r="41" spans="1:11" ht="21.75" x14ac:dyDescent="0.2">
      <c r="A41" s="504">
        <v>37</v>
      </c>
      <c r="B41" s="484"/>
      <c r="C41" s="537"/>
      <c r="D41" s="540"/>
      <c r="E41" s="540"/>
      <c r="F41" s="540"/>
      <c r="G41" s="539"/>
      <c r="H41" s="539"/>
      <c r="I41" s="505">
        <f t="shared" si="1"/>
        <v>0</v>
      </c>
      <c r="K41">
        <f t="shared" si="2"/>
        <v>0</v>
      </c>
    </row>
    <row r="42" spans="1:11" ht="21.75" x14ac:dyDescent="0.2">
      <c r="A42" s="504">
        <v>38</v>
      </c>
      <c r="B42" s="484"/>
      <c r="C42" s="537"/>
      <c r="D42" s="540"/>
      <c r="E42" s="540"/>
      <c r="F42" s="540"/>
      <c r="G42" s="539"/>
      <c r="H42" s="539"/>
      <c r="I42" s="505">
        <f t="shared" si="1"/>
        <v>0</v>
      </c>
      <c r="K42">
        <f t="shared" si="2"/>
        <v>0</v>
      </c>
    </row>
    <row r="43" spans="1:11" ht="21.75" x14ac:dyDescent="0.2">
      <c r="A43" s="504">
        <v>39</v>
      </c>
      <c r="B43" s="484"/>
      <c r="C43" s="537"/>
      <c r="D43" s="540"/>
      <c r="E43" s="540"/>
      <c r="F43" s="540"/>
      <c r="G43" s="539"/>
      <c r="H43" s="539"/>
      <c r="I43" s="505">
        <f t="shared" si="1"/>
        <v>0</v>
      </c>
      <c r="K43">
        <f t="shared" si="2"/>
        <v>0</v>
      </c>
    </row>
    <row r="44" spans="1:11" ht="21.75" x14ac:dyDescent="0.2">
      <c r="A44" s="504">
        <v>40</v>
      </c>
      <c r="B44" s="523"/>
      <c r="C44" s="537"/>
      <c r="D44" s="540"/>
      <c r="E44" s="540"/>
      <c r="F44" s="540"/>
      <c r="G44" s="539"/>
      <c r="H44" s="539"/>
      <c r="I44" s="505">
        <f t="shared" si="1"/>
        <v>0</v>
      </c>
      <c r="K44">
        <f t="shared" si="2"/>
        <v>0</v>
      </c>
    </row>
    <row r="45" spans="1:11" ht="21.75" x14ac:dyDescent="0.2">
      <c r="A45" s="504">
        <v>41</v>
      </c>
      <c r="B45" s="523"/>
      <c r="C45" s="537"/>
      <c r="D45" s="540"/>
      <c r="E45" s="540"/>
      <c r="F45" s="540"/>
      <c r="G45" s="539"/>
      <c r="H45" s="539"/>
      <c r="I45" s="505">
        <f t="shared" si="1"/>
        <v>0</v>
      </c>
      <c r="K45">
        <f t="shared" si="2"/>
        <v>0</v>
      </c>
    </row>
    <row r="46" spans="1:11" ht="21.75" x14ac:dyDescent="0.2">
      <c r="A46" s="504">
        <v>42</v>
      </c>
      <c r="B46" s="484"/>
      <c r="C46" s="537"/>
      <c r="D46" s="540"/>
      <c r="E46" s="540"/>
      <c r="F46" s="540"/>
      <c r="G46" s="539"/>
      <c r="H46" s="539"/>
      <c r="I46" s="505">
        <f t="shared" si="1"/>
        <v>0</v>
      </c>
      <c r="K46">
        <f t="shared" si="2"/>
        <v>0</v>
      </c>
    </row>
    <row r="47" spans="1:11" ht="21.75" x14ac:dyDescent="0.2">
      <c r="A47" s="504">
        <v>43</v>
      </c>
      <c r="B47" s="484"/>
      <c r="C47" s="537"/>
      <c r="D47" s="540"/>
      <c r="E47" s="540"/>
      <c r="F47" s="540"/>
      <c r="G47" s="539"/>
      <c r="H47" s="539"/>
      <c r="I47" s="505">
        <f t="shared" si="1"/>
        <v>0</v>
      </c>
      <c r="K47">
        <f t="shared" si="2"/>
        <v>0</v>
      </c>
    </row>
    <row r="48" spans="1:11" ht="21.75" x14ac:dyDescent="0.2">
      <c r="A48" s="504">
        <v>44</v>
      </c>
      <c r="B48" s="523"/>
      <c r="C48" s="537"/>
      <c r="D48" s="540"/>
      <c r="E48" s="540"/>
      <c r="F48" s="540"/>
      <c r="G48" s="539"/>
      <c r="H48" s="539"/>
      <c r="I48" s="505">
        <f t="shared" si="1"/>
        <v>0</v>
      </c>
      <c r="K48">
        <f t="shared" si="2"/>
        <v>0</v>
      </c>
    </row>
    <row r="49" spans="1:11" ht="21.75" x14ac:dyDescent="0.2">
      <c r="A49" s="504">
        <v>45</v>
      </c>
      <c r="B49" s="484"/>
      <c r="C49" s="537"/>
      <c r="D49" s="540"/>
      <c r="E49" s="540"/>
      <c r="F49" s="540"/>
      <c r="G49" s="539"/>
      <c r="H49" s="539"/>
      <c r="I49" s="505">
        <f t="shared" si="1"/>
        <v>0</v>
      </c>
      <c r="K49">
        <f t="shared" si="2"/>
        <v>0</v>
      </c>
    </row>
    <row r="50" spans="1:11" ht="21.75" x14ac:dyDescent="0.2">
      <c r="A50" s="504">
        <v>46</v>
      </c>
      <c r="B50" s="484"/>
      <c r="C50" s="537"/>
      <c r="D50" s="540"/>
      <c r="E50" s="540"/>
      <c r="F50" s="540"/>
      <c r="G50" s="539"/>
      <c r="H50" s="539"/>
      <c r="I50" s="505">
        <f t="shared" si="1"/>
        <v>0</v>
      </c>
      <c r="K50">
        <f t="shared" si="2"/>
        <v>0</v>
      </c>
    </row>
    <row r="51" spans="1:11" ht="21.75" x14ac:dyDescent="0.2">
      <c r="A51" s="504">
        <v>47</v>
      </c>
      <c r="B51" s="484"/>
      <c r="C51" s="537"/>
      <c r="D51" s="540"/>
      <c r="E51" s="540"/>
      <c r="F51" s="540"/>
      <c r="G51" s="539"/>
      <c r="H51" s="539"/>
      <c r="I51" s="505">
        <f t="shared" si="1"/>
        <v>0</v>
      </c>
      <c r="K51">
        <f t="shared" si="2"/>
        <v>0</v>
      </c>
    </row>
    <row r="52" spans="1:11" ht="21.75" x14ac:dyDescent="0.2">
      <c r="A52" s="504">
        <v>48</v>
      </c>
      <c r="B52" s="523"/>
      <c r="C52" s="537"/>
      <c r="D52" s="538"/>
      <c r="E52" s="538"/>
      <c r="F52" s="538"/>
      <c r="G52" s="475"/>
      <c r="H52" s="539"/>
      <c r="I52" s="505">
        <f t="shared" si="1"/>
        <v>0</v>
      </c>
      <c r="K52">
        <f t="shared" si="2"/>
        <v>0</v>
      </c>
    </row>
    <row r="53" spans="1:11" ht="21.75" x14ac:dyDescent="0.2">
      <c r="A53" s="504">
        <v>49</v>
      </c>
      <c r="B53" s="523"/>
      <c r="C53" s="537"/>
      <c r="D53" s="538"/>
      <c r="E53" s="538"/>
      <c r="F53" s="538"/>
      <c r="G53" s="539"/>
      <c r="H53" s="539"/>
      <c r="I53" s="505">
        <f t="shared" si="1"/>
        <v>0</v>
      </c>
      <c r="K53">
        <f t="shared" si="2"/>
        <v>0</v>
      </c>
    </row>
    <row r="54" spans="1:11" ht="21.75" x14ac:dyDescent="0.2">
      <c r="A54" s="504">
        <v>50</v>
      </c>
      <c r="B54" s="523"/>
      <c r="C54" s="537"/>
      <c r="D54" s="538"/>
      <c r="E54" s="538"/>
      <c r="F54" s="538"/>
      <c r="G54" s="539"/>
      <c r="H54" s="475"/>
      <c r="I54" s="505">
        <f t="shared" si="1"/>
        <v>0</v>
      </c>
      <c r="K54">
        <f t="shared" si="2"/>
        <v>0</v>
      </c>
    </row>
    <row r="55" spans="1:11" ht="21.75" x14ac:dyDescent="0.2">
      <c r="A55" s="504">
        <v>51</v>
      </c>
      <c r="B55" s="523"/>
      <c r="C55" s="537"/>
      <c r="D55" s="538"/>
      <c r="E55" s="538"/>
      <c r="F55" s="538"/>
      <c r="G55" s="539"/>
      <c r="H55" s="475"/>
      <c r="I55" s="505">
        <f t="shared" si="1"/>
        <v>0</v>
      </c>
      <c r="K55">
        <f t="shared" si="2"/>
        <v>0</v>
      </c>
    </row>
    <row r="56" spans="1:11" ht="21.75" x14ac:dyDescent="0.2">
      <c r="A56" s="504">
        <v>52</v>
      </c>
      <c r="B56" s="523"/>
      <c r="C56" s="537"/>
      <c r="D56" s="538"/>
      <c r="E56" s="538"/>
      <c r="F56" s="538"/>
      <c r="G56" s="539"/>
      <c r="H56" s="475"/>
      <c r="I56" s="505">
        <f t="shared" si="1"/>
        <v>0</v>
      </c>
      <c r="K56">
        <f t="shared" si="2"/>
        <v>0</v>
      </c>
    </row>
    <row r="57" spans="1:11" ht="21.75" x14ac:dyDescent="0.2">
      <c r="A57" s="504">
        <v>53</v>
      </c>
      <c r="B57" s="523"/>
      <c r="C57" s="537"/>
      <c r="D57" s="538"/>
      <c r="E57" s="538"/>
      <c r="F57" s="538"/>
      <c r="G57" s="539"/>
      <c r="H57" s="475"/>
      <c r="I57" s="505">
        <f t="shared" si="1"/>
        <v>0</v>
      </c>
      <c r="K57">
        <f t="shared" si="2"/>
        <v>0</v>
      </c>
    </row>
    <row r="58" spans="1:11" ht="21.75" x14ac:dyDescent="0.2">
      <c r="A58" s="504">
        <v>54</v>
      </c>
      <c r="B58" s="534"/>
      <c r="C58" s="542"/>
      <c r="D58" s="538"/>
      <c r="E58" s="538"/>
      <c r="F58" s="538"/>
      <c r="G58" s="544"/>
      <c r="H58" s="475"/>
      <c r="I58" s="505">
        <f t="shared" si="1"/>
        <v>0</v>
      </c>
      <c r="K58">
        <f t="shared" si="2"/>
        <v>0</v>
      </c>
    </row>
    <row r="59" spans="1:11" ht="21.75" x14ac:dyDescent="0.2">
      <c r="A59" s="504">
        <v>55</v>
      </c>
      <c r="B59" s="534"/>
      <c r="C59" s="542"/>
      <c r="D59" s="538"/>
      <c r="E59" s="538"/>
      <c r="F59" s="538"/>
      <c r="G59" s="539"/>
      <c r="H59" s="475"/>
      <c r="I59" s="505">
        <f t="shared" si="1"/>
        <v>0</v>
      </c>
      <c r="K59">
        <f t="shared" si="2"/>
        <v>0</v>
      </c>
    </row>
    <row r="60" spans="1:11" ht="21.75" x14ac:dyDescent="0.5">
      <c r="A60" s="504">
        <v>56</v>
      </c>
      <c r="B60" s="523"/>
      <c r="C60" s="536"/>
      <c r="D60" s="538"/>
      <c r="E60" s="538"/>
      <c r="F60" s="538"/>
      <c r="G60" s="539"/>
      <c r="H60" s="475"/>
      <c r="I60" s="505">
        <f t="shared" si="1"/>
        <v>0</v>
      </c>
      <c r="K60">
        <f t="shared" si="2"/>
        <v>0</v>
      </c>
    </row>
    <row r="61" spans="1:11" ht="21.75" x14ac:dyDescent="0.2">
      <c r="A61" s="504">
        <v>57</v>
      </c>
      <c r="B61" s="523"/>
      <c r="C61" s="537"/>
      <c r="D61" s="538"/>
      <c r="E61" s="538"/>
      <c r="F61" s="538"/>
      <c r="G61" s="539"/>
      <c r="H61" s="475"/>
      <c r="I61" s="505">
        <f t="shared" si="1"/>
        <v>0</v>
      </c>
      <c r="K61">
        <f t="shared" si="2"/>
        <v>0</v>
      </c>
    </row>
    <row r="62" spans="1:11" ht="21.75" x14ac:dyDescent="0.2">
      <c r="A62" s="504">
        <v>58</v>
      </c>
      <c r="B62" s="523"/>
      <c r="C62" s="537"/>
      <c r="D62" s="538"/>
      <c r="E62" s="538"/>
      <c r="F62" s="538"/>
      <c r="G62" s="539"/>
      <c r="H62" s="475"/>
      <c r="I62" s="505">
        <f t="shared" si="1"/>
        <v>0</v>
      </c>
      <c r="K62">
        <f t="shared" si="2"/>
        <v>0</v>
      </c>
    </row>
    <row r="63" spans="1:11" ht="21.75" x14ac:dyDescent="0.2">
      <c r="A63" s="504">
        <v>59</v>
      </c>
      <c r="B63" s="523"/>
      <c r="C63" s="537"/>
      <c r="D63" s="538"/>
      <c r="E63" s="538"/>
      <c r="F63" s="538"/>
      <c r="G63" s="539"/>
      <c r="H63" s="475"/>
      <c r="I63" s="505">
        <f t="shared" si="1"/>
        <v>0</v>
      </c>
      <c r="K63">
        <f t="shared" si="2"/>
        <v>0</v>
      </c>
    </row>
    <row r="64" spans="1:11" ht="21.75" x14ac:dyDescent="0.2">
      <c r="A64" s="504">
        <v>60</v>
      </c>
      <c r="B64" s="523"/>
      <c r="C64" s="537"/>
      <c r="D64" s="538"/>
      <c r="E64" s="538"/>
      <c r="F64" s="538"/>
      <c r="G64" s="539"/>
      <c r="H64" s="475"/>
      <c r="I64" s="505">
        <f t="shared" si="1"/>
        <v>0</v>
      </c>
      <c r="K64">
        <f t="shared" si="2"/>
        <v>0</v>
      </c>
    </row>
    <row r="65" spans="1:11" ht="21.75" x14ac:dyDescent="0.2">
      <c r="A65" s="504">
        <v>61</v>
      </c>
      <c r="B65" s="523"/>
      <c r="C65" s="537"/>
      <c r="D65" s="538"/>
      <c r="E65" s="538"/>
      <c r="F65" s="538"/>
      <c r="G65" s="539"/>
      <c r="H65" s="475"/>
      <c r="I65" s="505">
        <f t="shared" si="1"/>
        <v>0</v>
      </c>
      <c r="K65">
        <f t="shared" si="2"/>
        <v>0</v>
      </c>
    </row>
    <row r="66" spans="1:11" ht="21.75" x14ac:dyDescent="0.2">
      <c r="A66" s="504">
        <v>62</v>
      </c>
      <c r="B66" s="523"/>
      <c r="C66" s="537"/>
      <c r="D66" s="538"/>
      <c r="E66" s="538"/>
      <c r="F66" s="538"/>
      <c r="G66" s="539"/>
      <c r="H66" s="475"/>
      <c r="I66" s="505">
        <f t="shared" si="1"/>
        <v>0</v>
      </c>
      <c r="K66">
        <f t="shared" si="2"/>
        <v>0</v>
      </c>
    </row>
    <row r="67" spans="1:11" ht="21.75" x14ac:dyDescent="0.2">
      <c r="A67" s="504">
        <v>63</v>
      </c>
      <c r="B67" s="523"/>
      <c r="C67" s="537"/>
      <c r="D67" s="538"/>
      <c r="E67" s="538"/>
      <c r="F67" s="538"/>
      <c r="G67" s="539"/>
      <c r="H67" s="475"/>
      <c r="I67" s="505">
        <f t="shared" si="1"/>
        <v>0</v>
      </c>
      <c r="K67">
        <f t="shared" si="2"/>
        <v>0</v>
      </c>
    </row>
    <row r="68" spans="1:11" ht="21.75" x14ac:dyDescent="0.2">
      <c r="A68" s="504">
        <v>64</v>
      </c>
      <c r="B68" s="523"/>
      <c r="C68" s="537"/>
      <c r="D68" s="538"/>
      <c r="E68" s="538"/>
      <c r="F68" s="538"/>
      <c r="G68" s="539"/>
      <c r="H68" s="475"/>
      <c r="I68" s="505">
        <f t="shared" si="1"/>
        <v>0</v>
      </c>
      <c r="K68">
        <f t="shared" si="2"/>
        <v>0</v>
      </c>
    </row>
    <row r="69" spans="1:11" ht="21.75" x14ac:dyDescent="0.2">
      <c r="A69" s="504">
        <v>65</v>
      </c>
      <c r="B69" s="523"/>
      <c r="C69" s="537"/>
      <c r="D69" s="538"/>
      <c r="E69" s="538"/>
      <c r="F69" s="538"/>
      <c r="G69" s="539"/>
      <c r="H69" s="475"/>
      <c r="I69" s="505">
        <f t="shared" si="1"/>
        <v>0</v>
      </c>
      <c r="K69">
        <f t="shared" si="2"/>
        <v>0</v>
      </c>
    </row>
    <row r="70" spans="1:11" ht="21.75" x14ac:dyDescent="0.2">
      <c r="A70" s="504">
        <v>66</v>
      </c>
      <c r="B70" s="523"/>
      <c r="C70" s="537"/>
      <c r="D70" s="538"/>
      <c r="E70" s="538"/>
      <c r="F70" s="538"/>
      <c r="G70" s="539"/>
      <c r="H70" s="475"/>
      <c r="I70" s="505">
        <f t="shared" ref="I70:I77" si="3">+G70-H70</f>
        <v>0</v>
      </c>
      <c r="K70">
        <f t="shared" ref="K70:K77" si="4">IF(G70&gt;0,1,0)</f>
        <v>0</v>
      </c>
    </row>
    <row r="71" spans="1:11" ht="21.75" x14ac:dyDescent="0.2">
      <c r="A71" s="504">
        <v>67</v>
      </c>
      <c r="B71" s="523"/>
      <c r="C71" s="537"/>
      <c r="D71" s="538"/>
      <c r="E71" s="538"/>
      <c r="F71" s="538"/>
      <c r="G71" s="539"/>
      <c r="H71" s="475"/>
      <c r="I71" s="505">
        <f t="shared" si="3"/>
        <v>0</v>
      </c>
      <c r="K71">
        <f t="shared" si="4"/>
        <v>0</v>
      </c>
    </row>
    <row r="72" spans="1:11" ht="21.75" x14ac:dyDescent="0.2">
      <c r="A72" s="504">
        <v>68</v>
      </c>
      <c r="B72" s="523"/>
      <c r="C72" s="537"/>
      <c r="D72" s="538"/>
      <c r="E72" s="538"/>
      <c r="F72" s="538"/>
      <c r="G72" s="539"/>
      <c r="H72" s="475"/>
      <c r="I72" s="505">
        <f t="shared" si="3"/>
        <v>0</v>
      </c>
      <c r="K72">
        <f t="shared" si="4"/>
        <v>0</v>
      </c>
    </row>
    <row r="73" spans="1:11" ht="21.75" x14ac:dyDescent="0.2">
      <c r="A73" s="504">
        <v>69</v>
      </c>
      <c r="B73" s="523"/>
      <c r="C73" s="537"/>
      <c r="D73" s="543"/>
      <c r="E73" s="543"/>
      <c r="F73" s="543"/>
      <c r="G73" s="543"/>
      <c r="H73" s="475"/>
      <c r="I73" s="505">
        <f t="shared" si="3"/>
        <v>0</v>
      </c>
      <c r="K73">
        <f t="shared" si="4"/>
        <v>0</v>
      </c>
    </row>
    <row r="74" spans="1:11" ht="21.75" x14ac:dyDescent="0.2">
      <c r="A74" s="504">
        <v>70</v>
      </c>
      <c r="B74" s="523"/>
      <c r="C74" s="537"/>
      <c r="D74" s="538"/>
      <c r="E74" s="538"/>
      <c r="F74" s="538"/>
      <c r="G74" s="539"/>
      <c r="H74" s="475"/>
      <c r="I74" s="505">
        <f t="shared" si="3"/>
        <v>0</v>
      </c>
      <c r="K74">
        <f t="shared" si="4"/>
        <v>0</v>
      </c>
    </row>
    <row r="75" spans="1:11" ht="21.75" x14ac:dyDescent="0.2">
      <c r="A75" s="504">
        <v>71</v>
      </c>
      <c r="B75" s="523"/>
      <c r="C75" s="537"/>
      <c r="D75" s="538"/>
      <c r="E75" s="538"/>
      <c r="F75" s="538"/>
      <c r="G75" s="539"/>
      <c r="H75" s="475"/>
      <c r="I75" s="505">
        <f t="shared" si="3"/>
        <v>0</v>
      </c>
      <c r="K75">
        <f t="shared" si="4"/>
        <v>0</v>
      </c>
    </row>
    <row r="76" spans="1:11" ht="21.75" x14ac:dyDescent="0.2">
      <c r="A76" s="504">
        <v>72</v>
      </c>
      <c r="B76" s="523"/>
      <c r="C76" s="537"/>
      <c r="D76" s="538"/>
      <c r="E76" s="538"/>
      <c r="F76" s="538"/>
      <c r="G76" s="539"/>
      <c r="H76" s="475"/>
      <c r="I76" s="505">
        <f t="shared" si="3"/>
        <v>0</v>
      </c>
      <c r="K76">
        <f t="shared" si="4"/>
        <v>0</v>
      </c>
    </row>
    <row r="77" spans="1:11" ht="21.75" x14ac:dyDescent="0.2">
      <c r="A77" s="504">
        <v>73</v>
      </c>
      <c r="B77" s="523"/>
      <c r="C77" s="537"/>
      <c r="D77" s="538"/>
      <c r="E77" s="538"/>
      <c r="F77" s="538"/>
      <c r="G77" s="539"/>
      <c r="H77" s="475"/>
      <c r="I77" s="505">
        <f t="shared" si="3"/>
        <v>0</v>
      </c>
      <c r="K7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3.75" style="394" bestFit="1" customWidth="1"/>
    <col min="4" max="4" width="12.375" style="394" customWidth="1"/>
    <col min="5" max="5" width="12.25" style="394" customWidth="1"/>
    <col min="6" max="6" width="13.3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11" style="394" bestFit="1" customWidth="1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1224" t="s">
        <v>481</v>
      </c>
      <c r="B1" s="1224"/>
      <c r="C1" s="1224"/>
      <c r="D1" s="1224"/>
      <c r="E1" s="1224"/>
      <c r="F1" s="1224"/>
      <c r="G1" s="1224"/>
      <c r="H1" s="1224"/>
      <c r="I1" s="1224"/>
    </row>
    <row r="2" spans="1:11" ht="20.25" customHeight="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</row>
    <row r="4" spans="1:11" x14ac:dyDescent="0.5">
      <c r="A4" s="1224" t="s">
        <v>40</v>
      </c>
      <c r="B4" s="1224"/>
      <c r="C4" s="373">
        <f>SUM(C5:C78)</f>
        <v>0</v>
      </c>
      <c r="D4" s="373">
        <f t="shared" ref="D4:H4" si="0">SUM(D5:D78)</f>
        <v>0</v>
      </c>
      <c r="E4" s="373">
        <f>SUM(E5:E78)</f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SUM(I5:I78)</f>
        <v>0</v>
      </c>
      <c r="K4" s="395">
        <f>SUM(K5:K78)</f>
        <v>0</v>
      </c>
    </row>
    <row r="5" spans="1:11" x14ac:dyDescent="0.5">
      <c r="A5" s="374">
        <v>1</v>
      </c>
      <c r="B5" s="523"/>
      <c r="C5" s="537"/>
      <c r="D5" s="538"/>
      <c r="E5" s="538"/>
      <c r="F5" s="538"/>
      <c r="G5" s="539"/>
      <c r="H5" s="475"/>
      <c r="I5" s="375">
        <f>+G5-H5</f>
        <v>0</v>
      </c>
      <c r="K5" s="394">
        <f>IF(G5&gt;0,1,0)</f>
        <v>0</v>
      </c>
    </row>
    <row r="6" spans="1:11" x14ac:dyDescent="0.5">
      <c r="A6" s="374">
        <v>2</v>
      </c>
      <c r="B6" s="523"/>
      <c r="C6" s="537"/>
      <c r="D6" s="538"/>
      <c r="E6" s="538"/>
      <c r="F6" s="538"/>
      <c r="G6" s="539"/>
      <c r="H6" s="475"/>
      <c r="I6" s="375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374">
        <v>3</v>
      </c>
      <c r="B7" s="523"/>
      <c r="C7" s="536"/>
      <c r="D7" s="538"/>
      <c r="E7" s="538"/>
      <c r="F7" s="538"/>
      <c r="G7" s="539"/>
      <c r="H7" s="475"/>
      <c r="I7" s="375">
        <f t="shared" si="1"/>
        <v>0</v>
      </c>
      <c r="K7" s="394">
        <f t="shared" si="2"/>
        <v>0</v>
      </c>
    </row>
    <row r="8" spans="1:11" x14ac:dyDescent="0.5">
      <c r="A8" s="374">
        <v>4</v>
      </c>
      <c r="B8" s="523"/>
      <c r="C8" s="537"/>
      <c r="D8" s="538"/>
      <c r="E8" s="538"/>
      <c r="F8" s="538"/>
      <c r="G8" s="539"/>
      <c r="H8" s="475"/>
      <c r="I8" s="375">
        <f t="shared" si="1"/>
        <v>0</v>
      </c>
      <c r="K8" s="394">
        <f t="shared" si="2"/>
        <v>0</v>
      </c>
    </row>
    <row r="9" spans="1:11" x14ac:dyDescent="0.5">
      <c r="A9" s="374">
        <v>5</v>
      </c>
      <c r="B9" s="484"/>
      <c r="C9" s="541"/>
      <c r="D9" s="540"/>
      <c r="E9" s="540"/>
      <c r="F9" s="540"/>
      <c r="G9" s="539"/>
      <c r="H9" s="539"/>
      <c r="I9" s="375">
        <f t="shared" si="1"/>
        <v>0</v>
      </c>
      <c r="K9" s="394">
        <f t="shared" si="2"/>
        <v>0</v>
      </c>
    </row>
    <row r="10" spans="1:11" x14ac:dyDescent="0.5">
      <c r="A10" s="374">
        <v>6</v>
      </c>
      <c r="B10" s="535"/>
      <c r="C10" s="541"/>
      <c r="D10" s="540"/>
      <c r="E10" s="540"/>
      <c r="F10" s="540"/>
      <c r="G10" s="539"/>
      <c r="H10" s="475"/>
      <c r="I10" s="375">
        <f t="shared" si="1"/>
        <v>0</v>
      </c>
      <c r="K10" s="394">
        <f t="shared" si="2"/>
        <v>0</v>
      </c>
    </row>
    <row r="11" spans="1:11" x14ac:dyDescent="0.5">
      <c r="A11" s="374">
        <v>7</v>
      </c>
      <c r="B11" s="523"/>
      <c r="C11" s="537"/>
      <c r="D11" s="540"/>
      <c r="E11" s="537"/>
      <c r="F11" s="538"/>
      <c r="G11" s="475"/>
      <c r="H11" s="475"/>
      <c r="I11" s="375">
        <f t="shared" si="1"/>
        <v>0</v>
      </c>
      <c r="K11" s="394">
        <f t="shared" si="2"/>
        <v>0</v>
      </c>
    </row>
    <row r="12" spans="1:11" x14ac:dyDescent="0.5">
      <c r="A12" s="374">
        <v>8</v>
      </c>
      <c r="B12" s="484"/>
      <c r="C12" s="537"/>
      <c r="D12" s="540"/>
      <c r="E12" s="541"/>
      <c r="F12" s="540"/>
      <c r="G12" s="539"/>
      <c r="H12" s="539"/>
      <c r="I12" s="375">
        <f t="shared" si="1"/>
        <v>0</v>
      </c>
      <c r="K12" s="394">
        <f t="shared" si="2"/>
        <v>0</v>
      </c>
    </row>
    <row r="13" spans="1:11" x14ac:dyDescent="0.5">
      <c r="A13" s="374">
        <v>9</v>
      </c>
      <c r="B13" s="484"/>
      <c r="C13" s="537"/>
      <c r="D13" s="540"/>
      <c r="E13" s="540"/>
      <c r="F13" s="540"/>
      <c r="G13" s="539"/>
      <c r="H13" s="539"/>
      <c r="I13" s="375">
        <f t="shared" si="1"/>
        <v>0</v>
      </c>
      <c r="K13" s="394">
        <f t="shared" si="2"/>
        <v>0</v>
      </c>
    </row>
    <row r="14" spans="1:11" x14ac:dyDescent="0.5">
      <c r="A14" s="374">
        <v>10</v>
      </c>
      <c r="B14" s="484"/>
      <c r="C14" s="537"/>
      <c r="D14" s="540"/>
      <c r="E14" s="541"/>
      <c r="F14" s="540"/>
      <c r="G14" s="539"/>
      <c r="H14" s="539"/>
      <c r="I14" s="375">
        <f t="shared" si="1"/>
        <v>0</v>
      </c>
      <c r="K14" s="394">
        <f t="shared" si="2"/>
        <v>0</v>
      </c>
    </row>
    <row r="15" spans="1:11" x14ac:dyDescent="0.5">
      <c r="A15" s="374">
        <v>11</v>
      </c>
      <c r="B15" s="484"/>
      <c r="C15" s="537"/>
      <c r="D15" s="540"/>
      <c r="E15" s="541"/>
      <c r="F15" s="540"/>
      <c r="G15" s="539"/>
      <c r="H15" s="539"/>
      <c r="I15" s="375">
        <f t="shared" si="1"/>
        <v>0</v>
      </c>
      <c r="K15" s="394">
        <f t="shared" si="2"/>
        <v>0</v>
      </c>
    </row>
    <row r="16" spans="1:11" x14ac:dyDescent="0.5">
      <c r="A16" s="374">
        <v>12</v>
      </c>
      <c r="B16" s="484"/>
      <c r="C16" s="537"/>
      <c r="D16" s="540"/>
      <c r="E16" s="541"/>
      <c r="F16" s="540"/>
      <c r="G16" s="539"/>
      <c r="H16" s="539"/>
      <c r="I16" s="375">
        <f t="shared" si="1"/>
        <v>0</v>
      </c>
      <c r="K16" s="394">
        <f t="shared" si="2"/>
        <v>0</v>
      </c>
    </row>
    <row r="17" spans="1:11" x14ac:dyDescent="0.5">
      <c r="A17" s="374">
        <v>13</v>
      </c>
      <c r="B17" s="523"/>
      <c r="C17" s="537"/>
      <c r="D17" s="538"/>
      <c r="E17" s="538"/>
      <c r="F17" s="538"/>
      <c r="G17" s="475"/>
      <c r="H17" s="475"/>
      <c r="I17" s="375">
        <f t="shared" si="1"/>
        <v>0</v>
      </c>
      <c r="K17" s="394">
        <f t="shared" si="2"/>
        <v>0</v>
      </c>
    </row>
    <row r="18" spans="1:11" x14ac:dyDescent="0.5">
      <c r="A18" s="374">
        <v>14</v>
      </c>
      <c r="B18" s="484"/>
      <c r="C18" s="537"/>
      <c r="D18" s="540"/>
      <c r="E18" s="540"/>
      <c r="F18" s="540"/>
      <c r="G18" s="539"/>
      <c r="H18" s="539"/>
      <c r="I18" s="375">
        <f t="shared" si="1"/>
        <v>0</v>
      </c>
      <c r="K18" s="394">
        <f t="shared" si="2"/>
        <v>0</v>
      </c>
    </row>
    <row r="19" spans="1:11" x14ac:dyDescent="0.5">
      <c r="A19" s="374">
        <v>15</v>
      </c>
      <c r="B19" s="484"/>
      <c r="C19" s="537"/>
      <c r="D19" s="540"/>
      <c r="E19" s="540"/>
      <c r="F19" s="540"/>
      <c r="G19" s="539"/>
      <c r="H19" s="539"/>
      <c r="I19" s="375">
        <f t="shared" si="1"/>
        <v>0</v>
      </c>
      <c r="K19" s="394">
        <f t="shared" si="2"/>
        <v>0</v>
      </c>
    </row>
    <row r="20" spans="1:11" x14ac:dyDescent="0.5">
      <c r="A20" s="374">
        <v>16</v>
      </c>
      <c r="B20" s="523"/>
      <c r="C20" s="537"/>
      <c r="D20" s="538"/>
      <c r="E20" s="538"/>
      <c r="F20" s="538"/>
      <c r="G20" s="475"/>
      <c r="H20" s="475"/>
      <c r="I20" s="375">
        <f t="shared" si="1"/>
        <v>0</v>
      </c>
      <c r="K20" s="394">
        <f t="shared" si="2"/>
        <v>0</v>
      </c>
    </row>
    <row r="21" spans="1:11" x14ac:dyDescent="0.5">
      <c r="A21" s="374">
        <v>17</v>
      </c>
      <c r="B21" s="484"/>
      <c r="C21" s="537"/>
      <c r="D21" s="540"/>
      <c r="E21" s="540"/>
      <c r="F21" s="540"/>
      <c r="G21" s="539"/>
      <c r="H21" s="539"/>
      <c r="I21" s="375">
        <f t="shared" si="1"/>
        <v>0</v>
      </c>
      <c r="K21" s="394">
        <f t="shared" si="2"/>
        <v>0</v>
      </c>
    </row>
    <row r="22" spans="1:11" x14ac:dyDescent="0.5">
      <c r="A22" s="374">
        <v>18</v>
      </c>
      <c r="B22" s="484"/>
      <c r="C22" s="537"/>
      <c r="D22" s="540"/>
      <c r="E22" s="540"/>
      <c r="F22" s="540"/>
      <c r="G22" s="539"/>
      <c r="H22" s="539"/>
      <c r="I22" s="375">
        <f t="shared" si="1"/>
        <v>0</v>
      </c>
      <c r="K22" s="394">
        <f t="shared" si="2"/>
        <v>0</v>
      </c>
    </row>
    <row r="23" spans="1:11" x14ac:dyDescent="0.5">
      <c r="A23" s="374">
        <v>19</v>
      </c>
      <c r="B23" s="534"/>
      <c r="C23" s="542"/>
      <c r="D23" s="543"/>
      <c r="E23" s="543"/>
      <c r="F23" s="543"/>
      <c r="G23" s="544"/>
      <c r="H23" s="539"/>
      <c r="I23" s="375">
        <f t="shared" si="1"/>
        <v>0</v>
      </c>
      <c r="K23" s="394">
        <f t="shared" si="2"/>
        <v>0</v>
      </c>
    </row>
    <row r="24" spans="1:11" x14ac:dyDescent="0.5">
      <c r="A24" s="374">
        <v>20</v>
      </c>
      <c r="B24" s="484"/>
      <c r="C24" s="537"/>
      <c r="D24" s="540"/>
      <c r="E24" s="540"/>
      <c r="F24" s="540"/>
      <c r="G24" s="539"/>
      <c r="H24" s="539"/>
      <c r="I24" s="375">
        <f t="shared" si="1"/>
        <v>0</v>
      </c>
      <c r="K24" s="394">
        <f t="shared" si="2"/>
        <v>0</v>
      </c>
    </row>
    <row r="25" spans="1:11" x14ac:dyDescent="0.5">
      <c r="A25" s="374">
        <v>21</v>
      </c>
      <c r="B25" s="484"/>
      <c r="C25" s="537"/>
      <c r="D25" s="540"/>
      <c r="E25" s="540"/>
      <c r="F25" s="540"/>
      <c r="G25" s="539"/>
      <c r="H25" s="539"/>
      <c r="I25" s="375">
        <f t="shared" si="1"/>
        <v>0</v>
      </c>
      <c r="K25" s="394">
        <f t="shared" si="2"/>
        <v>0</v>
      </c>
    </row>
    <row r="26" spans="1:11" x14ac:dyDescent="0.5">
      <c r="A26" s="374">
        <v>22</v>
      </c>
      <c r="B26" s="484"/>
      <c r="C26" s="537"/>
      <c r="D26" s="540"/>
      <c r="E26" s="540"/>
      <c r="F26" s="540"/>
      <c r="G26" s="539"/>
      <c r="H26" s="539"/>
      <c r="I26" s="375">
        <f t="shared" si="1"/>
        <v>0</v>
      </c>
      <c r="K26" s="394">
        <f t="shared" si="2"/>
        <v>0</v>
      </c>
    </row>
    <row r="27" spans="1:11" x14ac:dyDescent="0.5">
      <c r="A27" s="374">
        <v>23</v>
      </c>
      <c r="B27" s="523"/>
      <c r="C27" s="537"/>
      <c r="D27" s="540"/>
      <c r="E27" s="538"/>
      <c r="F27" s="538"/>
      <c r="G27" s="475"/>
      <c r="H27" s="475"/>
      <c r="I27" s="375">
        <f t="shared" si="1"/>
        <v>0</v>
      </c>
      <c r="K27" s="394">
        <f t="shared" si="2"/>
        <v>0</v>
      </c>
    </row>
    <row r="28" spans="1:11" x14ac:dyDescent="0.5">
      <c r="A28" s="374">
        <v>24</v>
      </c>
      <c r="B28" s="484"/>
      <c r="C28" s="537"/>
      <c r="D28" s="540"/>
      <c r="E28" s="540"/>
      <c r="F28" s="540"/>
      <c r="G28" s="539"/>
      <c r="H28" s="475"/>
      <c r="I28" s="375">
        <f t="shared" si="1"/>
        <v>0</v>
      </c>
      <c r="K28" s="394">
        <f t="shared" si="2"/>
        <v>0</v>
      </c>
    </row>
    <row r="29" spans="1:11" x14ac:dyDescent="0.5">
      <c r="A29" s="374">
        <v>25</v>
      </c>
      <c r="B29" s="523"/>
      <c r="C29" s="537"/>
      <c r="D29" s="538"/>
      <c r="E29" s="538"/>
      <c r="F29" s="538"/>
      <c r="G29" s="475"/>
      <c r="H29" s="475"/>
      <c r="I29" s="375">
        <f t="shared" si="1"/>
        <v>0</v>
      </c>
      <c r="K29" s="394">
        <f t="shared" si="2"/>
        <v>0</v>
      </c>
    </row>
    <row r="30" spans="1:11" x14ac:dyDescent="0.5">
      <c r="A30" s="374">
        <v>26</v>
      </c>
      <c r="B30" s="484"/>
      <c r="C30" s="537"/>
      <c r="D30" s="540"/>
      <c r="E30" s="540"/>
      <c r="F30" s="540"/>
      <c r="G30" s="539"/>
      <c r="H30" s="539"/>
      <c r="I30" s="375">
        <f t="shared" si="1"/>
        <v>0</v>
      </c>
      <c r="K30" s="394">
        <f t="shared" si="2"/>
        <v>0</v>
      </c>
    </row>
    <row r="31" spans="1:11" x14ac:dyDescent="0.5">
      <c r="A31" s="374">
        <v>27</v>
      </c>
      <c r="B31" s="484"/>
      <c r="C31" s="537"/>
      <c r="D31" s="540"/>
      <c r="E31" s="540"/>
      <c r="F31" s="540"/>
      <c r="G31" s="539"/>
      <c r="H31" s="539"/>
      <c r="I31" s="375">
        <f t="shared" si="1"/>
        <v>0</v>
      </c>
      <c r="K31" s="394">
        <f t="shared" si="2"/>
        <v>0</v>
      </c>
    </row>
    <row r="32" spans="1:11" x14ac:dyDescent="0.5">
      <c r="A32" s="374">
        <v>28</v>
      </c>
      <c r="B32" s="523"/>
      <c r="C32" s="537"/>
      <c r="D32" s="538"/>
      <c r="E32" s="538"/>
      <c r="F32" s="538"/>
      <c r="G32" s="475"/>
      <c r="H32" s="539"/>
      <c r="I32" s="375">
        <f t="shared" si="1"/>
        <v>0</v>
      </c>
      <c r="K32" s="394">
        <f t="shared" si="2"/>
        <v>0</v>
      </c>
    </row>
    <row r="33" spans="1:11" x14ac:dyDescent="0.5">
      <c r="A33" s="374">
        <v>29</v>
      </c>
      <c r="B33" s="523"/>
      <c r="C33" s="537"/>
      <c r="D33" s="538"/>
      <c r="E33" s="538"/>
      <c r="F33" s="538"/>
      <c r="G33" s="539"/>
      <c r="H33" s="539"/>
      <c r="I33" s="375">
        <f t="shared" si="1"/>
        <v>0</v>
      </c>
      <c r="K33" s="394">
        <f t="shared" si="2"/>
        <v>0</v>
      </c>
    </row>
    <row r="34" spans="1:11" x14ac:dyDescent="0.5">
      <c r="A34" s="374">
        <v>30</v>
      </c>
      <c r="B34" s="484"/>
      <c r="C34" s="537"/>
      <c r="D34" s="540"/>
      <c r="E34" s="540"/>
      <c r="F34" s="540"/>
      <c r="G34" s="539"/>
      <c r="H34" s="539"/>
      <c r="I34" s="375">
        <f t="shared" si="1"/>
        <v>0</v>
      </c>
      <c r="K34" s="394">
        <f t="shared" si="2"/>
        <v>0</v>
      </c>
    </row>
    <row r="35" spans="1:11" x14ac:dyDescent="0.5">
      <c r="A35" s="374">
        <v>31</v>
      </c>
      <c r="B35" s="484"/>
      <c r="C35" s="537"/>
      <c r="D35" s="540"/>
      <c r="E35" s="540"/>
      <c r="F35" s="540"/>
      <c r="G35" s="539"/>
      <c r="H35" s="539"/>
      <c r="I35" s="375">
        <f t="shared" si="1"/>
        <v>0</v>
      </c>
      <c r="K35" s="394">
        <f t="shared" si="2"/>
        <v>0</v>
      </c>
    </row>
    <row r="36" spans="1:11" x14ac:dyDescent="0.5">
      <c r="A36" s="374">
        <v>32</v>
      </c>
      <c r="B36" s="484"/>
      <c r="C36" s="537"/>
      <c r="D36" s="540"/>
      <c r="E36" s="540"/>
      <c r="F36" s="540"/>
      <c r="G36" s="539"/>
      <c r="H36" s="539"/>
      <c r="I36" s="375">
        <f t="shared" si="1"/>
        <v>0</v>
      </c>
      <c r="K36" s="394">
        <f t="shared" si="2"/>
        <v>0</v>
      </c>
    </row>
    <row r="37" spans="1:11" x14ac:dyDescent="0.5">
      <c r="A37" s="374">
        <v>33</v>
      </c>
      <c r="B37" s="484"/>
      <c r="C37" s="537"/>
      <c r="D37" s="540"/>
      <c r="E37" s="540"/>
      <c r="F37" s="540"/>
      <c r="G37" s="539"/>
      <c r="H37" s="539"/>
      <c r="I37" s="375">
        <f t="shared" si="1"/>
        <v>0</v>
      </c>
      <c r="K37" s="394">
        <f t="shared" si="2"/>
        <v>0</v>
      </c>
    </row>
    <row r="38" spans="1:11" x14ac:dyDescent="0.5">
      <c r="A38" s="374">
        <v>34</v>
      </c>
      <c r="B38" s="484"/>
      <c r="C38" s="537"/>
      <c r="D38" s="540"/>
      <c r="E38" s="540"/>
      <c r="F38" s="540"/>
      <c r="G38" s="539"/>
      <c r="H38" s="539"/>
      <c r="I38" s="375">
        <f t="shared" si="1"/>
        <v>0</v>
      </c>
      <c r="K38" s="394">
        <f t="shared" si="2"/>
        <v>0</v>
      </c>
    </row>
    <row r="39" spans="1:11" x14ac:dyDescent="0.5">
      <c r="A39" s="374">
        <v>35</v>
      </c>
      <c r="B39" s="484"/>
      <c r="C39" s="537"/>
      <c r="D39" s="540"/>
      <c r="E39" s="540"/>
      <c r="F39" s="540"/>
      <c r="G39" s="539"/>
      <c r="H39" s="539"/>
      <c r="I39" s="375">
        <f t="shared" si="1"/>
        <v>0</v>
      </c>
      <c r="K39" s="394">
        <f t="shared" si="2"/>
        <v>0</v>
      </c>
    </row>
    <row r="40" spans="1:11" x14ac:dyDescent="0.5">
      <c r="A40" s="374">
        <v>36</v>
      </c>
      <c r="B40" s="484"/>
      <c r="C40" s="537"/>
      <c r="D40" s="540"/>
      <c r="E40" s="540"/>
      <c r="F40" s="540"/>
      <c r="G40" s="539"/>
      <c r="H40" s="539"/>
      <c r="I40" s="375">
        <f t="shared" si="1"/>
        <v>0</v>
      </c>
      <c r="K40" s="394">
        <f t="shared" si="2"/>
        <v>0</v>
      </c>
    </row>
    <row r="41" spans="1:11" x14ac:dyDescent="0.5">
      <c r="A41" s="374">
        <v>37</v>
      </c>
      <c r="B41" s="484"/>
      <c r="C41" s="537"/>
      <c r="D41" s="540"/>
      <c r="E41" s="540"/>
      <c r="F41" s="540"/>
      <c r="G41" s="539"/>
      <c r="H41" s="539"/>
      <c r="I41" s="375">
        <f t="shared" si="1"/>
        <v>0</v>
      </c>
      <c r="K41" s="394">
        <f t="shared" si="2"/>
        <v>0</v>
      </c>
    </row>
    <row r="42" spans="1:11" x14ac:dyDescent="0.5">
      <c r="A42" s="374">
        <v>38</v>
      </c>
      <c r="B42" s="484"/>
      <c r="C42" s="537"/>
      <c r="D42" s="540"/>
      <c r="E42" s="540"/>
      <c r="F42" s="540"/>
      <c r="G42" s="539"/>
      <c r="H42" s="539"/>
      <c r="I42" s="375">
        <f t="shared" si="1"/>
        <v>0</v>
      </c>
      <c r="K42" s="394">
        <f t="shared" si="2"/>
        <v>0</v>
      </c>
    </row>
    <row r="43" spans="1:11" x14ac:dyDescent="0.5">
      <c r="A43" s="374">
        <v>39</v>
      </c>
      <c r="B43" s="484"/>
      <c r="C43" s="537"/>
      <c r="D43" s="540"/>
      <c r="E43" s="540"/>
      <c r="F43" s="540"/>
      <c r="G43" s="539"/>
      <c r="H43" s="539"/>
      <c r="I43" s="375">
        <f t="shared" si="1"/>
        <v>0</v>
      </c>
      <c r="K43" s="394">
        <f t="shared" si="2"/>
        <v>0</v>
      </c>
    </row>
    <row r="44" spans="1:11" x14ac:dyDescent="0.5">
      <c r="A44" s="374">
        <v>40</v>
      </c>
      <c r="B44" s="484"/>
      <c r="C44" s="537"/>
      <c r="D44" s="540"/>
      <c r="E44" s="540"/>
      <c r="F44" s="540"/>
      <c r="G44" s="539"/>
      <c r="H44" s="539"/>
      <c r="I44" s="375">
        <f t="shared" si="1"/>
        <v>0</v>
      </c>
      <c r="K44" s="394">
        <f t="shared" si="2"/>
        <v>0</v>
      </c>
    </row>
    <row r="45" spans="1:11" x14ac:dyDescent="0.5">
      <c r="A45" s="374">
        <v>41</v>
      </c>
      <c r="B45" s="484"/>
      <c r="C45" s="537"/>
      <c r="D45" s="540"/>
      <c r="E45" s="540"/>
      <c r="F45" s="540"/>
      <c r="G45" s="539"/>
      <c r="H45" s="539"/>
      <c r="I45" s="375">
        <f t="shared" si="1"/>
        <v>0</v>
      </c>
      <c r="K45" s="394">
        <f t="shared" si="2"/>
        <v>0</v>
      </c>
    </row>
    <row r="46" spans="1:11" x14ac:dyDescent="0.5">
      <c r="A46" s="374">
        <v>42</v>
      </c>
      <c r="B46" s="484"/>
      <c r="C46" s="537"/>
      <c r="D46" s="540"/>
      <c r="E46" s="540"/>
      <c r="F46" s="540"/>
      <c r="G46" s="539"/>
      <c r="H46" s="539"/>
      <c r="I46" s="375">
        <f t="shared" si="1"/>
        <v>0</v>
      </c>
      <c r="K46" s="394">
        <f t="shared" si="2"/>
        <v>0</v>
      </c>
    </row>
    <row r="47" spans="1:11" x14ac:dyDescent="0.5">
      <c r="A47" s="374">
        <v>43</v>
      </c>
      <c r="B47" s="523"/>
      <c r="C47" s="537"/>
      <c r="D47" s="540"/>
      <c r="E47" s="540"/>
      <c r="F47" s="540"/>
      <c r="G47" s="539"/>
      <c r="H47" s="539"/>
      <c r="I47" s="375">
        <f t="shared" si="1"/>
        <v>0</v>
      </c>
      <c r="K47" s="394">
        <f t="shared" si="2"/>
        <v>0</v>
      </c>
    </row>
    <row r="48" spans="1:11" x14ac:dyDescent="0.5">
      <c r="A48" s="374">
        <v>44</v>
      </c>
      <c r="B48" s="523"/>
      <c r="C48" s="537"/>
      <c r="D48" s="540"/>
      <c r="E48" s="540"/>
      <c r="F48" s="540"/>
      <c r="G48" s="539"/>
      <c r="H48" s="539"/>
      <c r="I48" s="375">
        <f t="shared" si="1"/>
        <v>0</v>
      </c>
      <c r="K48" s="394">
        <f t="shared" si="2"/>
        <v>0</v>
      </c>
    </row>
    <row r="49" spans="1:11" x14ac:dyDescent="0.5">
      <c r="A49" s="374">
        <v>45</v>
      </c>
      <c r="B49" s="484"/>
      <c r="C49" s="537"/>
      <c r="D49" s="540"/>
      <c r="E49" s="540"/>
      <c r="F49" s="540"/>
      <c r="G49" s="539"/>
      <c r="H49" s="539"/>
      <c r="I49" s="375">
        <f t="shared" si="1"/>
        <v>0</v>
      </c>
      <c r="K49" s="394">
        <f t="shared" si="2"/>
        <v>0</v>
      </c>
    </row>
    <row r="50" spans="1:11" x14ac:dyDescent="0.5">
      <c r="A50" s="374">
        <v>46</v>
      </c>
      <c r="B50" s="484"/>
      <c r="C50" s="537"/>
      <c r="D50" s="540"/>
      <c r="E50" s="540"/>
      <c r="F50" s="540"/>
      <c r="G50" s="539"/>
      <c r="H50" s="539"/>
      <c r="I50" s="375">
        <f t="shared" si="1"/>
        <v>0</v>
      </c>
      <c r="K50" s="394">
        <f t="shared" si="2"/>
        <v>0</v>
      </c>
    </row>
    <row r="51" spans="1:11" x14ac:dyDescent="0.5">
      <c r="A51" s="374">
        <v>47</v>
      </c>
      <c r="B51" s="523"/>
      <c r="C51" s="537"/>
      <c r="D51" s="540"/>
      <c r="E51" s="540"/>
      <c r="F51" s="540"/>
      <c r="G51" s="539"/>
      <c r="H51" s="539"/>
      <c r="I51" s="375">
        <f t="shared" si="1"/>
        <v>0</v>
      </c>
      <c r="K51" s="394">
        <f t="shared" si="2"/>
        <v>0</v>
      </c>
    </row>
    <row r="52" spans="1:11" x14ac:dyDescent="0.5">
      <c r="A52" s="374">
        <v>48</v>
      </c>
      <c r="B52" s="484"/>
      <c r="C52" s="537"/>
      <c r="D52" s="540"/>
      <c r="E52" s="540"/>
      <c r="F52" s="540"/>
      <c r="G52" s="539"/>
      <c r="H52" s="539"/>
      <c r="I52" s="375">
        <f t="shared" si="1"/>
        <v>0</v>
      </c>
      <c r="K52" s="394">
        <f t="shared" si="2"/>
        <v>0</v>
      </c>
    </row>
    <row r="53" spans="1:11" x14ac:dyDescent="0.5">
      <c r="A53" s="374">
        <v>49</v>
      </c>
      <c r="B53" s="484"/>
      <c r="C53" s="537"/>
      <c r="D53" s="540"/>
      <c r="E53" s="540"/>
      <c r="F53" s="540"/>
      <c r="G53" s="539"/>
      <c r="H53" s="539"/>
      <c r="I53" s="375">
        <f t="shared" si="1"/>
        <v>0</v>
      </c>
      <c r="K53" s="394">
        <f t="shared" si="2"/>
        <v>0</v>
      </c>
    </row>
    <row r="54" spans="1:11" x14ac:dyDescent="0.5">
      <c r="A54" s="374">
        <v>50</v>
      </c>
      <c r="B54" s="484"/>
      <c r="C54" s="537"/>
      <c r="D54" s="540"/>
      <c r="E54" s="540"/>
      <c r="F54" s="540"/>
      <c r="G54" s="539"/>
      <c r="H54" s="539"/>
      <c r="I54" s="375">
        <f t="shared" si="1"/>
        <v>0</v>
      </c>
      <c r="K54" s="394">
        <f t="shared" si="2"/>
        <v>0</v>
      </c>
    </row>
    <row r="55" spans="1:11" x14ac:dyDescent="0.5">
      <c r="A55" s="374">
        <v>51</v>
      </c>
      <c r="B55" s="523"/>
      <c r="C55" s="537"/>
      <c r="D55" s="538"/>
      <c r="E55" s="538"/>
      <c r="F55" s="538"/>
      <c r="G55" s="475"/>
      <c r="H55" s="475"/>
      <c r="I55" s="375">
        <f t="shared" si="1"/>
        <v>0</v>
      </c>
      <c r="K55" s="394">
        <f t="shared" si="2"/>
        <v>0</v>
      </c>
    </row>
    <row r="56" spans="1:11" x14ac:dyDescent="0.5">
      <c r="A56" s="374">
        <v>52</v>
      </c>
      <c r="B56" s="523"/>
      <c r="C56" s="537"/>
      <c r="D56" s="538"/>
      <c r="E56" s="538"/>
      <c r="F56" s="538"/>
      <c r="G56" s="539"/>
      <c r="H56" s="475"/>
      <c r="I56" s="375">
        <f t="shared" si="1"/>
        <v>0</v>
      </c>
      <c r="K56" s="394">
        <f t="shared" si="2"/>
        <v>0</v>
      </c>
    </row>
    <row r="57" spans="1:11" x14ac:dyDescent="0.5">
      <c r="A57" s="374">
        <v>53</v>
      </c>
      <c r="B57" s="523"/>
      <c r="C57" s="537"/>
      <c r="D57" s="538"/>
      <c r="E57" s="538"/>
      <c r="F57" s="538"/>
      <c r="G57" s="539"/>
      <c r="H57" s="475"/>
      <c r="I57" s="375">
        <f t="shared" si="1"/>
        <v>0</v>
      </c>
      <c r="K57" s="394">
        <f t="shared" si="2"/>
        <v>0</v>
      </c>
    </row>
    <row r="58" spans="1:11" x14ac:dyDescent="0.5">
      <c r="A58" s="374">
        <v>54</v>
      </c>
      <c r="B58" s="523"/>
      <c r="C58" s="537"/>
      <c r="D58" s="538"/>
      <c r="E58" s="538"/>
      <c r="F58" s="538"/>
      <c r="G58" s="539"/>
      <c r="H58" s="475"/>
      <c r="I58" s="375">
        <f t="shared" si="1"/>
        <v>0</v>
      </c>
      <c r="K58" s="394">
        <f t="shared" si="2"/>
        <v>0</v>
      </c>
    </row>
    <row r="59" spans="1:11" x14ac:dyDescent="0.5">
      <c r="A59" s="374">
        <v>55</v>
      </c>
      <c r="B59" s="523"/>
      <c r="C59" s="537"/>
      <c r="D59" s="538"/>
      <c r="E59" s="538"/>
      <c r="F59" s="538"/>
      <c r="G59" s="539"/>
      <c r="H59" s="475"/>
      <c r="I59" s="375">
        <f t="shared" si="1"/>
        <v>0</v>
      </c>
      <c r="K59" s="394">
        <f t="shared" si="2"/>
        <v>0</v>
      </c>
    </row>
    <row r="60" spans="1:11" x14ac:dyDescent="0.5">
      <c r="A60" s="374">
        <v>56</v>
      </c>
      <c r="B60" s="523"/>
      <c r="C60" s="537"/>
      <c r="D60" s="538"/>
      <c r="E60" s="538"/>
      <c r="F60" s="538"/>
      <c r="G60" s="539"/>
      <c r="H60" s="475"/>
      <c r="I60" s="375">
        <f t="shared" si="1"/>
        <v>0</v>
      </c>
      <c r="K60" s="394">
        <f t="shared" si="2"/>
        <v>0</v>
      </c>
    </row>
    <row r="61" spans="1:11" x14ac:dyDescent="0.5">
      <c r="A61" s="374">
        <v>57</v>
      </c>
      <c r="B61" s="534"/>
      <c r="C61" s="542"/>
      <c r="D61" s="538"/>
      <c r="E61" s="538"/>
      <c r="F61" s="538"/>
      <c r="G61" s="544"/>
      <c r="H61" s="475"/>
      <c r="I61" s="375">
        <f t="shared" si="1"/>
        <v>0</v>
      </c>
      <c r="K61" s="394">
        <f t="shared" si="2"/>
        <v>0</v>
      </c>
    </row>
    <row r="62" spans="1:11" x14ac:dyDescent="0.5">
      <c r="A62" s="374">
        <v>58</v>
      </c>
      <c r="B62" s="534"/>
      <c r="C62" s="542"/>
      <c r="D62" s="538"/>
      <c r="E62" s="538"/>
      <c r="F62" s="538"/>
      <c r="G62" s="539"/>
      <c r="H62" s="475"/>
      <c r="I62" s="375">
        <f t="shared" si="1"/>
        <v>0</v>
      </c>
      <c r="K62" s="394">
        <f t="shared" si="2"/>
        <v>0</v>
      </c>
    </row>
    <row r="63" spans="1:11" x14ac:dyDescent="0.5">
      <c r="A63" s="374">
        <v>59</v>
      </c>
      <c r="B63" s="523"/>
      <c r="C63" s="537"/>
      <c r="D63" s="538"/>
      <c r="E63" s="538"/>
      <c r="F63" s="538"/>
      <c r="G63" s="539"/>
      <c r="H63" s="475"/>
      <c r="I63" s="375">
        <f t="shared" si="1"/>
        <v>0</v>
      </c>
      <c r="K63" s="394">
        <f t="shared" si="2"/>
        <v>0</v>
      </c>
    </row>
    <row r="64" spans="1:11" x14ac:dyDescent="0.5">
      <c r="A64" s="374">
        <v>60</v>
      </c>
      <c r="B64" s="523"/>
      <c r="C64" s="537"/>
      <c r="D64" s="538"/>
      <c r="E64" s="538"/>
      <c r="F64" s="538"/>
      <c r="G64" s="539"/>
      <c r="H64" s="475"/>
      <c r="I64" s="375">
        <f t="shared" si="1"/>
        <v>0</v>
      </c>
      <c r="K64" s="394">
        <f t="shared" si="2"/>
        <v>0</v>
      </c>
    </row>
    <row r="65" spans="1:11" x14ac:dyDescent="0.5">
      <c r="A65" s="374">
        <v>61</v>
      </c>
      <c r="B65" s="523"/>
      <c r="C65" s="537"/>
      <c r="D65" s="538"/>
      <c r="E65" s="538"/>
      <c r="F65" s="538"/>
      <c r="G65" s="539"/>
      <c r="H65" s="475"/>
      <c r="I65" s="375">
        <f t="shared" si="1"/>
        <v>0</v>
      </c>
      <c r="K65" s="394">
        <f t="shared" si="2"/>
        <v>0</v>
      </c>
    </row>
    <row r="66" spans="1:11" x14ac:dyDescent="0.5">
      <c r="A66" s="374">
        <v>62</v>
      </c>
      <c r="B66" s="523"/>
      <c r="C66" s="537"/>
      <c r="D66" s="538"/>
      <c r="E66" s="538"/>
      <c r="F66" s="538"/>
      <c r="G66" s="539"/>
      <c r="H66" s="475"/>
      <c r="I66" s="375">
        <f t="shared" si="1"/>
        <v>0</v>
      </c>
      <c r="K66" s="394">
        <f t="shared" si="2"/>
        <v>0</v>
      </c>
    </row>
    <row r="67" spans="1:11" x14ac:dyDescent="0.5">
      <c r="A67" s="374">
        <v>63</v>
      </c>
      <c r="B67" s="523"/>
      <c r="C67" s="537"/>
      <c r="D67" s="538"/>
      <c r="E67" s="538"/>
      <c r="F67" s="538"/>
      <c r="G67" s="539"/>
      <c r="H67" s="475"/>
      <c r="I67" s="375">
        <f t="shared" si="1"/>
        <v>0</v>
      </c>
      <c r="K67" s="394">
        <f t="shared" si="2"/>
        <v>0</v>
      </c>
    </row>
    <row r="68" spans="1:11" x14ac:dyDescent="0.5">
      <c r="A68" s="374">
        <v>64</v>
      </c>
      <c r="B68" s="523"/>
      <c r="C68" s="537"/>
      <c r="D68" s="538"/>
      <c r="E68" s="538"/>
      <c r="F68" s="538"/>
      <c r="G68" s="539"/>
      <c r="H68" s="475"/>
      <c r="I68" s="375">
        <f t="shared" si="1"/>
        <v>0</v>
      </c>
      <c r="K68" s="394">
        <f t="shared" si="2"/>
        <v>0</v>
      </c>
    </row>
    <row r="69" spans="1:11" x14ac:dyDescent="0.5">
      <c r="A69" s="374">
        <v>65</v>
      </c>
      <c r="B69" s="523"/>
      <c r="C69" s="537"/>
      <c r="D69" s="538"/>
      <c r="E69" s="538"/>
      <c r="F69" s="538"/>
      <c r="G69" s="539"/>
      <c r="H69" s="475"/>
      <c r="I69" s="375">
        <f t="shared" si="1"/>
        <v>0</v>
      </c>
      <c r="K69" s="394">
        <f t="shared" si="2"/>
        <v>0</v>
      </c>
    </row>
    <row r="70" spans="1:11" x14ac:dyDescent="0.5">
      <c r="A70" s="374">
        <v>66</v>
      </c>
      <c r="B70" s="523"/>
      <c r="C70" s="537"/>
      <c r="D70" s="538"/>
      <c r="E70" s="538"/>
      <c r="F70" s="538"/>
      <c r="G70" s="539"/>
      <c r="H70" s="475"/>
      <c r="I70" s="375">
        <f t="shared" ref="I70:I78" si="3">+G70-H70</f>
        <v>0</v>
      </c>
      <c r="K70" s="394">
        <f t="shared" ref="K70:K78" si="4">IF(G70&gt;0,1,0)</f>
        <v>0</v>
      </c>
    </row>
    <row r="71" spans="1:11" x14ac:dyDescent="0.5">
      <c r="A71" s="374">
        <v>67</v>
      </c>
      <c r="B71" s="523"/>
      <c r="C71" s="537"/>
      <c r="D71" s="538"/>
      <c r="E71" s="538"/>
      <c r="F71" s="538"/>
      <c r="G71" s="539"/>
      <c r="H71" s="475"/>
      <c r="I71" s="375">
        <f t="shared" si="3"/>
        <v>0</v>
      </c>
      <c r="K71" s="394">
        <f t="shared" si="4"/>
        <v>0</v>
      </c>
    </row>
    <row r="72" spans="1:11" x14ac:dyDescent="0.5">
      <c r="A72" s="374">
        <v>68</v>
      </c>
      <c r="B72" s="523"/>
      <c r="C72" s="537"/>
      <c r="D72" s="538"/>
      <c r="E72" s="538"/>
      <c r="F72" s="538"/>
      <c r="G72" s="539"/>
      <c r="H72" s="475"/>
      <c r="I72" s="375">
        <f t="shared" si="3"/>
        <v>0</v>
      </c>
      <c r="K72" s="394">
        <f t="shared" si="4"/>
        <v>0</v>
      </c>
    </row>
    <row r="73" spans="1:11" x14ac:dyDescent="0.5">
      <c r="A73" s="374">
        <v>69</v>
      </c>
      <c r="B73" s="523"/>
      <c r="C73" s="537"/>
      <c r="D73" s="538"/>
      <c r="E73" s="538"/>
      <c r="F73" s="538"/>
      <c r="G73" s="539"/>
      <c r="H73" s="475"/>
      <c r="I73" s="375">
        <f t="shared" si="3"/>
        <v>0</v>
      </c>
      <c r="K73" s="394">
        <f t="shared" si="4"/>
        <v>0</v>
      </c>
    </row>
    <row r="74" spans="1:11" x14ac:dyDescent="0.5">
      <c r="A74" s="374">
        <v>70</v>
      </c>
      <c r="B74" s="523"/>
      <c r="C74" s="537"/>
      <c r="D74" s="543"/>
      <c r="E74" s="543"/>
      <c r="F74" s="543"/>
      <c r="G74" s="543"/>
      <c r="H74" s="475"/>
      <c r="I74" s="375">
        <f t="shared" si="3"/>
        <v>0</v>
      </c>
      <c r="K74" s="394">
        <f t="shared" si="4"/>
        <v>0</v>
      </c>
    </row>
    <row r="75" spans="1:11" x14ac:dyDescent="0.5">
      <c r="A75" s="374">
        <v>71</v>
      </c>
      <c r="B75" s="523"/>
      <c r="C75" s="537"/>
      <c r="D75" s="538"/>
      <c r="E75" s="538"/>
      <c r="F75" s="538"/>
      <c r="G75" s="539"/>
      <c r="H75" s="475"/>
      <c r="I75" s="375">
        <f t="shared" si="3"/>
        <v>0</v>
      </c>
      <c r="K75" s="394">
        <f t="shared" si="4"/>
        <v>0</v>
      </c>
    </row>
    <row r="76" spans="1:11" x14ac:dyDescent="0.5">
      <c r="A76" s="374">
        <v>72</v>
      </c>
      <c r="B76" s="523"/>
      <c r="C76" s="537"/>
      <c r="D76" s="538"/>
      <c r="E76" s="538"/>
      <c r="F76" s="538"/>
      <c r="G76" s="539"/>
      <c r="H76" s="475"/>
      <c r="I76" s="375">
        <f t="shared" si="3"/>
        <v>0</v>
      </c>
      <c r="K76" s="394">
        <f t="shared" si="4"/>
        <v>0</v>
      </c>
    </row>
    <row r="77" spans="1:11" x14ac:dyDescent="0.5">
      <c r="A77" s="374">
        <v>73</v>
      </c>
      <c r="B77" s="523"/>
      <c r="C77" s="537"/>
      <c r="D77" s="538"/>
      <c r="E77" s="538"/>
      <c r="F77" s="538"/>
      <c r="G77" s="539"/>
      <c r="H77" s="475"/>
      <c r="I77" s="375">
        <f t="shared" si="3"/>
        <v>0</v>
      </c>
      <c r="K77" s="394">
        <f t="shared" si="4"/>
        <v>0</v>
      </c>
    </row>
    <row r="78" spans="1:11" x14ac:dyDescent="0.5">
      <c r="A78" s="374">
        <v>74</v>
      </c>
      <c r="B78" s="530"/>
      <c r="C78" s="530"/>
      <c r="D78" s="538"/>
      <c r="E78" s="538"/>
      <c r="F78" s="538"/>
      <c r="G78" s="539"/>
      <c r="H78" s="475"/>
      <c r="I78" s="375">
        <f t="shared" si="3"/>
        <v>0</v>
      </c>
      <c r="K78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419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420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421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422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423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424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223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1144425.82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 x14ac:dyDescent="0.55000000000000004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 x14ac:dyDescent="0.5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 x14ac:dyDescent="0.55000000000000004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 x14ac:dyDescent="0.55000000000000004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55000000000000004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425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426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427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21.75" x14ac:dyDescent="0.5"/>
  <cols>
    <col min="1" max="1" width="9" style="394"/>
    <col min="2" max="2" width="14.125" style="394" bestFit="1" customWidth="1"/>
    <col min="3" max="3" width="16.875" style="394" customWidth="1"/>
    <col min="4" max="6" width="9" style="394"/>
    <col min="7" max="7" width="12.25" style="394" customWidth="1"/>
    <col min="8" max="9" width="13" style="394" customWidth="1"/>
    <col min="10" max="16384" width="9" style="394"/>
  </cols>
  <sheetData>
    <row r="1" spans="1:11" x14ac:dyDescent="0.5">
      <c r="A1" s="1224" t="s">
        <v>437</v>
      </c>
      <c r="B1" s="1224"/>
      <c r="C1" s="1224"/>
      <c r="D1" s="1224"/>
      <c r="E1" s="1224"/>
      <c r="F1" s="1224"/>
      <c r="G1" s="1224"/>
      <c r="H1" s="1224"/>
      <c r="I1" s="1224"/>
      <c r="K1" s="395"/>
    </row>
    <row r="2" spans="1:11" x14ac:dyDescent="0.5">
      <c r="A2" s="1224" t="s">
        <v>227</v>
      </c>
      <c r="B2" s="1224" t="s">
        <v>4</v>
      </c>
      <c r="C2" s="1225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5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  <c r="K3" s="395"/>
    </row>
    <row r="4" spans="1:11" x14ac:dyDescent="0.5">
      <c r="A4" s="1224" t="s">
        <v>40</v>
      </c>
      <c r="B4" s="1224"/>
      <c r="C4" s="373">
        <f>SUM(C5:C79)</f>
        <v>0</v>
      </c>
      <c r="D4" s="373">
        <f t="shared" ref="D4:H4" si="0">SUM(D5:D79)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SUM(I5:I79)</f>
        <v>0</v>
      </c>
      <c r="K4" s="395">
        <f>SUM(K5:K79)</f>
        <v>0</v>
      </c>
    </row>
    <row r="5" spans="1:11" x14ac:dyDescent="0.5">
      <c r="A5" s="374">
        <v>1</v>
      </c>
      <c r="B5" s="149"/>
      <c r="C5" s="143"/>
      <c r="D5" s="144"/>
      <c r="E5" s="144"/>
      <c r="F5" s="144"/>
      <c r="G5" s="146"/>
      <c r="H5" s="145"/>
      <c r="I5" s="375">
        <f>+G5-H5</f>
        <v>0</v>
      </c>
      <c r="K5" s="394">
        <f>IF(G5&gt;0,1,0)</f>
        <v>0</v>
      </c>
    </row>
    <row r="6" spans="1:11" x14ac:dyDescent="0.5">
      <c r="A6" s="374">
        <v>2</v>
      </c>
      <c r="B6" s="151"/>
      <c r="C6" s="143"/>
      <c r="D6" s="144"/>
      <c r="E6" s="144"/>
      <c r="F6" s="144"/>
      <c r="G6" s="145"/>
      <c r="H6" s="146"/>
      <c r="I6" s="375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374">
        <v>3</v>
      </c>
      <c r="B7" s="151"/>
      <c r="C7" s="143"/>
      <c r="D7" s="144"/>
      <c r="E7" s="144"/>
      <c r="F7" s="144"/>
      <c r="G7" s="145"/>
      <c r="H7" s="146"/>
      <c r="I7" s="375">
        <f t="shared" si="1"/>
        <v>0</v>
      </c>
      <c r="K7" s="394">
        <f t="shared" si="2"/>
        <v>0</v>
      </c>
    </row>
    <row r="8" spans="1:11" x14ac:dyDescent="0.5">
      <c r="A8" s="374">
        <v>4</v>
      </c>
      <c r="B8" s="154"/>
      <c r="C8" s="143"/>
      <c r="D8" s="144"/>
      <c r="E8" s="144"/>
      <c r="F8" s="144"/>
      <c r="G8" s="145"/>
      <c r="H8" s="146"/>
      <c r="I8" s="375">
        <f t="shared" si="1"/>
        <v>0</v>
      </c>
      <c r="K8" s="394">
        <f t="shared" si="2"/>
        <v>0</v>
      </c>
    </row>
    <row r="9" spans="1:11" x14ac:dyDescent="0.5">
      <c r="A9" s="374">
        <v>5</v>
      </c>
      <c r="B9" s="151"/>
      <c r="C9" s="143"/>
      <c r="D9" s="144"/>
      <c r="E9" s="144"/>
      <c r="F9" s="144"/>
      <c r="G9" s="145"/>
      <c r="H9" s="146"/>
      <c r="I9" s="375">
        <f t="shared" si="1"/>
        <v>0</v>
      </c>
      <c r="K9" s="394">
        <f t="shared" si="2"/>
        <v>0</v>
      </c>
    </row>
    <row r="10" spans="1:11" x14ac:dyDescent="0.5">
      <c r="A10" s="374">
        <v>6</v>
      </c>
      <c r="B10" s="157"/>
      <c r="C10" s="143"/>
      <c r="D10" s="144"/>
      <c r="E10" s="144"/>
      <c r="F10" s="144"/>
      <c r="G10" s="145"/>
      <c r="H10" s="146"/>
      <c r="I10" s="375">
        <f t="shared" si="1"/>
        <v>0</v>
      </c>
      <c r="K10" s="394">
        <f t="shared" si="2"/>
        <v>0</v>
      </c>
    </row>
    <row r="11" spans="1:11" x14ac:dyDescent="0.5">
      <c r="A11" s="374">
        <v>7</v>
      </c>
      <c r="B11" s="149"/>
      <c r="C11" s="143"/>
      <c r="D11" s="144"/>
      <c r="E11" s="144"/>
      <c r="F11" s="144"/>
      <c r="G11" s="145"/>
      <c r="H11" s="146"/>
      <c r="I11" s="375">
        <f t="shared" si="1"/>
        <v>0</v>
      </c>
      <c r="K11" s="394">
        <f t="shared" si="2"/>
        <v>0</v>
      </c>
    </row>
    <row r="12" spans="1:11" x14ac:dyDescent="0.5">
      <c r="A12" s="374">
        <v>8</v>
      </c>
      <c r="B12" s="142"/>
      <c r="C12" s="143"/>
      <c r="D12" s="144"/>
      <c r="E12" s="144"/>
      <c r="F12" s="144"/>
      <c r="G12" s="145"/>
      <c r="H12" s="146"/>
      <c r="I12" s="375">
        <f t="shared" si="1"/>
        <v>0</v>
      </c>
      <c r="K12" s="394">
        <f t="shared" si="2"/>
        <v>0</v>
      </c>
    </row>
    <row r="13" spans="1:11" x14ac:dyDescent="0.5">
      <c r="A13" s="374">
        <v>9</v>
      </c>
      <c r="B13" s="149"/>
      <c r="C13" s="143"/>
      <c r="D13" s="144"/>
      <c r="E13" s="144"/>
      <c r="F13" s="144"/>
      <c r="G13" s="145"/>
      <c r="H13" s="146"/>
      <c r="I13" s="375">
        <f t="shared" si="1"/>
        <v>0</v>
      </c>
      <c r="K13" s="394">
        <f t="shared" si="2"/>
        <v>0</v>
      </c>
    </row>
    <row r="14" spans="1:11" x14ac:dyDescent="0.5">
      <c r="A14" s="374">
        <v>10</v>
      </c>
      <c r="B14" s="149"/>
      <c r="C14" s="143"/>
      <c r="D14" s="144"/>
      <c r="E14" s="144"/>
      <c r="F14" s="144"/>
      <c r="G14" s="145"/>
      <c r="H14" s="146"/>
      <c r="I14" s="375">
        <f t="shared" si="1"/>
        <v>0</v>
      </c>
      <c r="K14" s="394">
        <f t="shared" si="2"/>
        <v>0</v>
      </c>
    </row>
    <row r="15" spans="1:11" x14ac:dyDescent="0.5">
      <c r="A15" s="374">
        <v>11</v>
      </c>
      <c r="B15" s="151"/>
      <c r="C15" s="143"/>
      <c r="D15" s="144"/>
      <c r="E15" s="144"/>
      <c r="F15" s="144"/>
      <c r="G15" s="146"/>
      <c r="H15" s="146"/>
      <c r="I15" s="375">
        <f t="shared" si="1"/>
        <v>0</v>
      </c>
      <c r="K15" s="394">
        <f t="shared" si="2"/>
        <v>0</v>
      </c>
    </row>
    <row r="16" spans="1:11" x14ac:dyDescent="0.5">
      <c r="A16" s="374">
        <v>12</v>
      </c>
      <c r="B16" s="151"/>
      <c r="C16" s="143"/>
      <c r="D16" s="152"/>
      <c r="E16" s="152"/>
      <c r="F16" s="152"/>
      <c r="G16" s="145"/>
      <c r="H16" s="153"/>
      <c r="I16" s="375">
        <f t="shared" si="1"/>
        <v>0</v>
      </c>
      <c r="K16" s="394">
        <f t="shared" si="2"/>
        <v>0</v>
      </c>
    </row>
    <row r="17" spans="1:11" x14ac:dyDescent="0.5">
      <c r="A17" s="374">
        <v>13</v>
      </c>
      <c r="B17" s="149"/>
      <c r="C17" s="143"/>
      <c r="D17" s="144"/>
      <c r="E17" s="144"/>
      <c r="F17" s="144"/>
      <c r="G17" s="145"/>
      <c r="H17" s="146"/>
      <c r="I17" s="375">
        <f t="shared" si="1"/>
        <v>0</v>
      </c>
      <c r="K17" s="394">
        <f t="shared" si="2"/>
        <v>0</v>
      </c>
    </row>
    <row r="18" spans="1:11" x14ac:dyDescent="0.5">
      <c r="A18" s="374">
        <v>14</v>
      </c>
      <c r="B18" s="151"/>
      <c r="C18" s="143"/>
      <c r="D18" s="144"/>
      <c r="E18" s="144"/>
      <c r="F18" s="144"/>
      <c r="G18" s="145"/>
      <c r="H18" s="146"/>
      <c r="I18" s="375">
        <f t="shared" si="1"/>
        <v>0</v>
      </c>
      <c r="K18" s="394">
        <f t="shared" si="2"/>
        <v>0</v>
      </c>
    </row>
    <row r="19" spans="1:11" x14ac:dyDescent="0.5">
      <c r="A19" s="374">
        <v>15</v>
      </c>
      <c r="B19" s="150"/>
      <c r="C19" s="143"/>
      <c r="D19" s="144"/>
      <c r="E19" s="144"/>
      <c r="F19" s="144"/>
      <c r="G19" s="145"/>
      <c r="H19" s="146"/>
      <c r="I19" s="375">
        <f t="shared" si="1"/>
        <v>0</v>
      </c>
      <c r="K19" s="394">
        <f t="shared" si="2"/>
        <v>0</v>
      </c>
    </row>
    <row r="20" spans="1:11" x14ac:dyDescent="0.5">
      <c r="A20" s="374">
        <v>16</v>
      </c>
      <c r="B20" s="151"/>
      <c r="C20" s="143"/>
      <c r="D20" s="144"/>
      <c r="E20" s="144"/>
      <c r="F20" s="144"/>
      <c r="G20" s="145"/>
      <c r="H20" s="146"/>
      <c r="I20" s="375">
        <f t="shared" si="1"/>
        <v>0</v>
      </c>
      <c r="K20" s="394">
        <f t="shared" si="2"/>
        <v>0</v>
      </c>
    </row>
    <row r="21" spans="1:11" x14ac:dyDescent="0.5">
      <c r="A21" s="374">
        <v>17</v>
      </c>
      <c r="B21" s="151"/>
      <c r="C21" s="143"/>
      <c r="D21" s="144"/>
      <c r="E21" s="144"/>
      <c r="F21" s="144"/>
      <c r="G21" s="145"/>
      <c r="H21" s="146"/>
      <c r="I21" s="375">
        <f t="shared" si="1"/>
        <v>0</v>
      </c>
      <c r="K21" s="394">
        <f t="shared" si="2"/>
        <v>0</v>
      </c>
    </row>
    <row r="22" spans="1:11" x14ac:dyDescent="0.5">
      <c r="A22" s="374">
        <v>18</v>
      </c>
      <c r="B22" s="151"/>
      <c r="C22" s="143"/>
      <c r="D22" s="144"/>
      <c r="E22" s="144"/>
      <c r="F22" s="144"/>
      <c r="G22" s="145"/>
      <c r="H22" s="146"/>
      <c r="I22" s="375">
        <f t="shared" si="1"/>
        <v>0</v>
      </c>
      <c r="K22" s="394">
        <f t="shared" si="2"/>
        <v>0</v>
      </c>
    </row>
    <row r="23" spans="1:11" x14ac:dyDescent="0.5">
      <c r="A23" s="374">
        <v>19</v>
      </c>
      <c r="B23" s="149"/>
      <c r="C23" s="143"/>
      <c r="D23" s="144"/>
      <c r="E23" s="144"/>
      <c r="F23" s="144"/>
      <c r="G23" s="145"/>
      <c r="H23" s="146"/>
      <c r="I23" s="375">
        <f t="shared" si="1"/>
        <v>0</v>
      </c>
      <c r="K23" s="394">
        <f t="shared" si="2"/>
        <v>0</v>
      </c>
    </row>
    <row r="24" spans="1:11" x14ac:dyDescent="0.5">
      <c r="A24" s="374">
        <v>20</v>
      </c>
      <c r="B24" s="149"/>
      <c r="C24" s="143"/>
      <c r="D24" s="144"/>
      <c r="E24" s="144"/>
      <c r="F24" s="144"/>
      <c r="G24" s="145"/>
      <c r="H24" s="146"/>
      <c r="I24" s="375">
        <f t="shared" si="1"/>
        <v>0</v>
      </c>
      <c r="K24" s="394">
        <f t="shared" si="2"/>
        <v>0</v>
      </c>
    </row>
    <row r="25" spans="1:11" x14ac:dyDescent="0.5">
      <c r="A25" s="374">
        <v>21</v>
      </c>
      <c r="B25" s="149"/>
      <c r="C25" s="143"/>
      <c r="D25" s="144"/>
      <c r="E25" s="144"/>
      <c r="F25" s="144"/>
      <c r="G25" s="145"/>
      <c r="H25" s="146"/>
      <c r="I25" s="375">
        <f t="shared" si="1"/>
        <v>0</v>
      </c>
      <c r="K25" s="394">
        <f t="shared" si="2"/>
        <v>0</v>
      </c>
    </row>
    <row r="26" spans="1:11" x14ac:dyDescent="0.5">
      <c r="A26" s="374">
        <v>22</v>
      </c>
      <c r="B26" s="149"/>
      <c r="C26" s="143"/>
      <c r="D26" s="144"/>
      <c r="E26" s="144"/>
      <c r="F26" s="144"/>
      <c r="G26" s="146"/>
      <c r="H26" s="145"/>
      <c r="I26" s="375">
        <f t="shared" si="1"/>
        <v>0</v>
      </c>
      <c r="K26" s="394">
        <f t="shared" si="2"/>
        <v>0</v>
      </c>
    </row>
    <row r="27" spans="1:11" x14ac:dyDescent="0.5">
      <c r="A27" s="374">
        <v>23</v>
      </c>
      <c r="B27" s="149"/>
      <c r="C27" s="143"/>
      <c r="D27" s="144"/>
      <c r="E27" s="144"/>
      <c r="F27" s="144"/>
      <c r="G27" s="146"/>
      <c r="H27" s="145"/>
      <c r="I27" s="375">
        <f t="shared" si="1"/>
        <v>0</v>
      </c>
      <c r="K27" s="394">
        <f t="shared" si="2"/>
        <v>0</v>
      </c>
    </row>
    <row r="28" spans="1:11" x14ac:dyDescent="0.5">
      <c r="A28" s="374">
        <v>24</v>
      </c>
      <c r="B28" s="149"/>
      <c r="C28" s="143"/>
      <c r="D28" s="144"/>
      <c r="E28" s="144"/>
      <c r="F28" s="144"/>
      <c r="G28" s="146"/>
      <c r="H28" s="145"/>
      <c r="I28" s="375">
        <f t="shared" si="1"/>
        <v>0</v>
      </c>
      <c r="K28" s="394">
        <f t="shared" si="2"/>
        <v>0</v>
      </c>
    </row>
    <row r="29" spans="1:11" x14ac:dyDescent="0.5">
      <c r="A29" s="374">
        <v>25</v>
      </c>
      <c r="B29" s="149"/>
      <c r="C29" s="143"/>
      <c r="D29" s="144"/>
      <c r="E29" s="144"/>
      <c r="F29" s="144"/>
      <c r="G29" s="146"/>
      <c r="H29" s="145"/>
      <c r="I29" s="375">
        <f t="shared" si="1"/>
        <v>0</v>
      </c>
      <c r="K29" s="394">
        <f t="shared" si="2"/>
        <v>0</v>
      </c>
    </row>
    <row r="30" spans="1:11" x14ac:dyDescent="0.5">
      <c r="A30" s="374">
        <v>26</v>
      </c>
      <c r="B30" s="149"/>
      <c r="C30" s="143"/>
      <c r="D30" s="144"/>
      <c r="E30" s="144"/>
      <c r="F30" s="144"/>
      <c r="G30" s="145"/>
      <c r="H30" s="146"/>
      <c r="I30" s="375">
        <f t="shared" si="1"/>
        <v>0</v>
      </c>
      <c r="K30" s="394">
        <f t="shared" si="2"/>
        <v>0</v>
      </c>
    </row>
    <row r="31" spans="1:11" x14ac:dyDescent="0.5">
      <c r="A31" s="374">
        <v>27</v>
      </c>
      <c r="B31" s="154"/>
      <c r="C31" s="143"/>
      <c r="D31" s="144"/>
      <c r="E31" s="144"/>
      <c r="F31" s="144"/>
      <c r="G31" s="145"/>
      <c r="H31" s="146"/>
      <c r="I31" s="375">
        <f t="shared" si="1"/>
        <v>0</v>
      </c>
      <c r="K31" s="394">
        <f t="shared" si="2"/>
        <v>0</v>
      </c>
    </row>
    <row r="32" spans="1:11" x14ac:dyDescent="0.5">
      <c r="A32" s="374">
        <v>28</v>
      </c>
      <c r="B32" s="149"/>
      <c r="C32" s="143"/>
      <c r="D32" s="144"/>
      <c r="E32" s="144"/>
      <c r="F32" s="144"/>
      <c r="G32" s="145"/>
      <c r="H32" s="146"/>
      <c r="I32" s="375">
        <f t="shared" si="1"/>
        <v>0</v>
      </c>
      <c r="K32" s="394">
        <f t="shared" si="2"/>
        <v>0</v>
      </c>
    </row>
    <row r="33" spans="1:11" x14ac:dyDescent="0.5">
      <c r="A33" s="374">
        <v>29</v>
      </c>
      <c r="B33" s="149"/>
      <c r="C33" s="143"/>
      <c r="D33" s="144"/>
      <c r="E33" s="144"/>
      <c r="F33" s="144"/>
      <c r="G33" s="145"/>
      <c r="H33" s="146"/>
      <c r="I33" s="375">
        <f t="shared" si="1"/>
        <v>0</v>
      </c>
      <c r="K33" s="394">
        <f t="shared" si="2"/>
        <v>0</v>
      </c>
    </row>
    <row r="34" spans="1:11" x14ac:dyDescent="0.5">
      <c r="A34" s="374">
        <v>30</v>
      </c>
      <c r="B34" s="151"/>
      <c r="C34" s="143"/>
      <c r="D34" s="144"/>
      <c r="E34" s="144"/>
      <c r="F34" s="144"/>
      <c r="G34" s="145"/>
      <c r="H34" s="146"/>
      <c r="I34" s="375">
        <f t="shared" si="1"/>
        <v>0</v>
      </c>
      <c r="K34" s="394">
        <f t="shared" si="2"/>
        <v>0</v>
      </c>
    </row>
    <row r="35" spans="1:11" x14ac:dyDescent="0.5">
      <c r="A35" s="374">
        <v>31</v>
      </c>
      <c r="B35" s="151"/>
      <c r="C35" s="143"/>
      <c r="D35" s="144"/>
      <c r="E35" s="144"/>
      <c r="F35" s="144"/>
      <c r="G35" s="146"/>
      <c r="H35" s="145"/>
      <c r="I35" s="375">
        <f t="shared" si="1"/>
        <v>0</v>
      </c>
      <c r="K35" s="394">
        <f t="shared" si="2"/>
        <v>0</v>
      </c>
    </row>
    <row r="36" spans="1:11" x14ac:dyDescent="0.5">
      <c r="A36" s="374">
        <v>32</v>
      </c>
      <c r="B36" s="151"/>
      <c r="C36" s="143"/>
      <c r="D36" s="144"/>
      <c r="E36" s="144"/>
      <c r="F36" s="144"/>
      <c r="G36" s="146"/>
      <c r="H36" s="146"/>
      <c r="I36" s="375">
        <f t="shared" si="1"/>
        <v>0</v>
      </c>
      <c r="K36" s="394">
        <f t="shared" si="2"/>
        <v>0</v>
      </c>
    </row>
    <row r="37" spans="1:11" x14ac:dyDescent="0.5">
      <c r="A37" s="374">
        <v>33</v>
      </c>
      <c r="B37" s="151"/>
      <c r="C37" s="143"/>
      <c r="D37" s="144"/>
      <c r="E37" s="144"/>
      <c r="F37" s="144"/>
      <c r="G37" s="146"/>
      <c r="H37" s="146"/>
      <c r="I37" s="375">
        <f t="shared" si="1"/>
        <v>0</v>
      </c>
      <c r="K37" s="394">
        <f t="shared" si="2"/>
        <v>0</v>
      </c>
    </row>
    <row r="38" spans="1:11" x14ac:dyDescent="0.5">
      <c r="A38" s="374">
        <v>34</v>
      </c>
      <c r="B38" s="151"/>
      <c r="C38" s="143"/>
      <c r="D38" s="144"/>
      <c r="E38" s="144"/>
      <c r="F38" s="144"/>
      <c r="G38" s="146"/>
      <c r="H38" s="146"/>
      <c r="I38" s="375">
        <f t="shared" si="1"/>
        <v>0</v>
      </c>
      <c r="K38" s="394">
        <f t="shared" si="2"/>
        <v>0</v>
      </c>
    </row>
    <row r="39" spans="1:11" x14ac:dyDescent="0.5">
      <c r="A39" s="374">
        <v>35</v>
      </c>
      <c r="B39" s="149"/>
      <c r="C39" s="143"/>
      <c r="D39" s="144"/>
      <c r="E39" s="144"/>
      <c r="F39" s="144"/>
      <c r="G39" s="146"/>
      <c r="H39" s="146"/>
      <c r="I39" s="375">
        <f t="shared" si="1"/>
        <v>0</v>
      </c>
      <c r="K39" s="394">
        <f t="shared" si="2"/>
        <v>0</v>
      </c>
    </row>
    <row r="40" spans="1:11" x14ac:dyDescent="0.5">
      <c r="A40" s="374">
        <v>36</v>
      </c>
      <c r="B40" s="151"/>
      <c r="C40" s="143"/>
      <c r="D40" s="144"/>
      <c r="E40" s="144"/>
      <c r="F40" s="144"/>
      <c r="G40" s="145"/>
      <c r="H40" s="146"/>
      <c r="I40" s="375">
        <f t="shared" si="1"/>
        <v>0</v>
      </c>
      <c r="K40" s="394">
        <f t="shared" si="2"/>
        <v>0</v>
      </c>
    </row>
    <row r="41" spans="1:11" x14ac:dyDescent="0.5">
      <c r="A41" s="374">
        <v>37</v>
      </c>
      <c r="B41" s="142"/>
      <c r="C41" s="143"/>
      <c r="D41" s="144"/>
      <c r="E41" s="144"/>
      <c r="F41" s="144"/>
      <c r="G41" s="145"/>
      <c r="H41" s="146"/>
      <c r="I41" s="375">
        <f t="shared" si="1"/>
        <v>0</v>
      </c>
      <c r="K41" s="394">
        <f t="shared" si="2"/>
        <v>0</v>
      </c>
    </row>
    <row r="42" spans="1:11" x14ac:dyDescent="0.5">
      <c r="A42" s="374">
        <v>38</v>
      </c>
      <c r="B42" s="149"/>
      <c r="C42" s="143"/>
      <c r="D42" s="144"/>
      <c r="E42" s="144"/>
      <c r="F42" s="144"/>
      <c r="G42" s="145"/>
      <c r="H42" s="146"/>
      <c r="I42" s="375">
        <f t="shared" si="1"/>
        <v>0</v>
      </c>
      <c r="K42" s="394">
        <f t="shared" si="2"/>
        <v>0</v>
      </c>
    </row>
    <row r="43" spans="1:11" x14ac:dyDescent="0.5">
      <c r="A43" s="374">
        <v>39</v>
      </c>
      <c r="B43" s="149"/>
      <c r="C43" s="143"/>
      <c r="D43" s="144"/>
      <c r="E43" s="144"/>
      <c r="F43" s="144"/>
      <c r="G43" s="146"/>
      <c r="H43" s="146"/>
      <c r="I43" s="375">
        <f t="shared" si="1"/>
        <v>0</v>
      </c>
      <c r="K43" s="394">
        <f t="shared" si="2"/>
        <v>0</v>
      </c>
    </row>
    <row r="44" spans="1:11" x14ac:dyDescent="0.5">
      <c r="A44" s="374">
        <v>40</v>
      </c>
      <c r="B44" s="442"/>
      <c r="C44" s="143"/>
      <c r="D44" s="144"/>
      <c r="E44" s="144"/>
      <c r="F44" s="144"/>
      <c r="G44" s="145"/>
      <c r="H44" s="146"/>
      <c r="I44" s="375">
        <f t="shared" si="1"/>
        <v>0</v>
      </c>
      <c r="K44" s="394">
        <f t="shared" si="2"/>
        <v>0</v>
      </c>
    </row>
    <row r="45" spans="1:11" x14ac:dyDescent="0.5">
      <c r="A45" s="374">
        <v>41</v>
      </c>
      <c r="B45" s="151"/>
      <c r="C45" s="143"/>
      <c r="D45" s="144"/>
      <c r="E45" s="144"/>
      <c r="F45" s="144"/>
      <c r="G45" s="145"/>
      <c r="H45" s="146"/>
      <c r="I45" s="375">
        <f t="shared" si="1"/>
        <v>0</v>
      </c>
      <c r="K45" s="394">
        <f t="shared" si="2"/>
        <v>0</v>
      </c>
    </row>
    <row r="46" spans="1:11" x14ac:dyDescent="0.5">
      <c r="A46" s="374">
        <v>42</v>
      </c>
      <c r="B46" s="149"/>
      <c r="C46" s="143"/>
      <c r="D46" s="144"/>
      <c r="E46" s="144"/>
      <c r="F46" s="144"/>
      <c r="G46" s="145"/>
      <c r="H46" s="146"/>
      <c r="I46" s="375">
        <f t="shared" si="1"/>
        <v>0</v>
      </c>
      <c r="K46" s="394">
        <f t="shared" si="2"/>
        <v>0</v>
      </c>
    </row>
    <row r="47" spans="1:11" x14ac:dyDescent="0.5">
      <c r="A47" s="374">
        <v>43</v>
      </c>
      <c r="B47" s="142"/>
      <c r="C47" s="143"/>
      <c r="D47" s="144"/>
      <c r="E47" s="144"/>
      <c r="F47" s="144"/>
      <c r="G47" s="145"/>
      <c r="H47" s="146"/>
      <c r="I47" s="375">
        <f t="shared" si="1"/>
        <v>0</v>
      </c>
      <c r="K47" s="394">
        <f t="shared" si="2"/>
        <v>0</v>
      </c>
    </row>
    <row r="48" spans="1:11" x14ac:dyDescent="0.5">
      <c r="A48" s="374">
        <v>44</v>
      </c>
      <c r="B48" s="149"/>
      <c r="C48" s="143"/>
      <c r="D48" s="144"/>
      <c r="E48" s="144"/>
      <c r="F48" s="144"/>
      <c r="G48" s="145"/>
      <c r="H48" s="146"/>
      <c r="I48" s="375">
        <f t="shared" si="1"/>
        <v>0</v>
      </c>
      <c r="K48" s="394">
        <f t="shared" si="2"/>
        <v>0</v>
      </c>
    </row>
    <row r="49" spans="1:11" x14ac:dyDescent="0.5">
      <c r="A49" s="374">
        <v>45</v>
      </c>
      <c r="B49" s="149"/>
      <c r="C49" s="143"/>
      <c r="D49" s="144"/>
      <c r="E49" s="144"/>
      <c r="F49" s="144"/>
      <c r="G49" s="145"/>
      <c r="H49" s="146"/>
      <c r="I49" s="375">
        <f t="shared" si="1"/>
        <v>0</v>
      </c>
      <c r="K49" s="394">
        <f t="shared" si="2"/>
        <v>0</v>
      </c>
    </row>
    <row r="50" spans="1:11" x14ac:dyDescent="0.5">
      <c r="A50" s="374">
        <v>46</v>
      </c>
      <c r="B50" s="149"/>
      <c r="C50" s="143"/>
      <c r="D50" s="152"/>
      <c r="E50" s="152"/>
      <c r="F50" s="152"/>
      <c r="G50" s="145"/>
      <c r="H50" s="153"/>
      <c r="I50" s="375">
        <f t="shared" si="1"/>
        <v>0</v>
      </c>
      <c r="K50" s="394">
        <f t="shared" si="2"/>
        <v>0</v>
      </c>
    </row>
    <row r="51" spans="1:11" x14ac:dyDescent="0.5">
      <c r="A51" s="374">
        <v>47</v>
      </c>
      <c r="B51" s="148"/>
      <c r="C51" s="143"/>
      <c r="D51" s="152"/>
      <c r="E51" s="152"/>
      <c r="F51" s="152"/>
      <c r="G51" s="145"/>
      <c r="H51" s="153"/>
      <c r="I51" s="375">
        <f t="shared" si="1"/>
        <v>0</v>
      </c>
      <c r="K51" s="394">
        <f t="shared" si="2"/>
        <v>0</v>
      </c>
    </row>
    <row r="52" spans="1:11" x14ac:dyDescent="0.5">
      <c r="A52" s="374">
        <v>48</v>
      </c>
      <c r="B52" s="151"/>
      <c r="C52" s="143"/>
      <c r="D52" s="152"/>
      <c r="E52" s="152"/>
      <c r="F52" s="152"/>
      <c r="G52" s="145"/>
      <c r="H52" s="153"/>
      <c r="I52" s="375">
        <f t="shared" si="1"/>
        <v>0</v>
      </c>
      <c r="K52" s="394">
        <f t="shared" si="2"/>
        <v>0</v>
      </c>
    </row>
    <row r="53" spans="1:11" x14ac:dyDescent="0.5">
      <c r="A53" s="374">
        <v>49</v>
      </c>
      <c r="B53" s="151"/>
      <c r="C53" s="143"/>
      <c r="D53" s="144"/>
      <c r="E53" s="144"/>
      <c r="F53" s="144"/>
      <c r="G53" s="145"/>
      <c r="H53" s="146"/>
      <c r="I53" s="375">
        <f t="shared" si="1"/>
        <v>0</v>
      </c>
      <c r="K53" s="394">
        <f t="shared" si="2"/>
        <v>0</v>
      </c>
    </row>
    <row r="54" spans="1:11" x14ac:dyDescent="0.5">
      <c r="A54" s="374">
        <v>50</v>
      </c>
      <c r="B54" s="149"/>
      <c r="C54" s="143"/>
      <c r="D54" s="144"/>
      <c r="E54" s="144"/>
      <c r="F54" s="144"/>
      <c r="G54" s="145"/>
      <c r="H54" s="146"/>
      <c r="I54" s="375">
        <f t="shared" si="1"/>
        <v>0</v>
      </c>
      <c r="K54" s="394">
        <f t="shared" si="2"/>
        <v>0</v>
      </c>
    </row>
    <row r="55" spans="1:11" x14ac:dyDescent="0.5">
      <c r="A55" s="374">
        <v>51</v>
      </c>
      <c r="B55" s="149"/>
      <c r="C55" s="143"/>
      <c r="D55" s="144"/>
      <c r="E55" s="144"/>
      <c r="F55" s="144"/>
      <c r="G55" s="146"/>
      <c r="H55" s="145"/>
      <c r="I55" s="375">
        <f t="shared" si="1"/>
        <v>0</v>
      </c>
      <c r="K55" s="394">
        <f t="shared" si="2"/>
        <v>0</v>
      </c>
    </row>
    <row r="56" spans="1:11" x14ac:dyDescent="0.5">
      <c r="A56" s="374">
        <v>52</v>
      </c>
      <c r="B56" s="149"/>
      <c r="C56" s="143"/>
      <c r="D56" s="156"/>
      <c r="E56" s="156"/>
      <c r="F56" s="144"/>
      <c r="G56" s="146"/>
      <c r="H56" s="145"/>
      <c r="I56" s="375">
        <f t="shared" si="1"/>
        <v>0</v>
      </c>
      <c r="K56" s="394">
        <f t="shared" si="2"/>
        <v>0</v>
      </c>
    </row>
    <row r="57" spans="1:11" x14ac:dyDescent="0.5">
      <c r="A57" s="374">
        <v>53</v>
      </c>
      <c r="B57" s="149"/>
      <c r="C57" s="143"/>
      <c r="D57" s="144"/>
      <c r="E57" s="144"/>
      <c r="F57" s="144"/>
      <c r="G57" s="145"/>
      <c r="H57" s="146"/>
      <c r="I57" s="375">
        <f t="shared" si="1"/>
        <v>0</v>
      </c>
      <c r="K57" s="394">
        <f t="shared" si="2"/>
        <v>0</v>
      </c>
    </row>
    <row r="58" spans="1:11" x14ac:dyDescent="0.5">
      <c r="A58" s="374">
        <v>54</v>
      </c>
      <c r="B58" s="149"/>
      <c r="C58" s="143"/>
      <c r="D58" s="144"/>
      <c r="E58" s="144"/>
      <c r="F58" s="144"/>
      <c r="G58" s="146"/>
      <c r="H58" s="146"/>
      <c r="I58" s="375">
        <f t="shared" si="1"/>
        <v>0</v>
      </c>
      <c r="K58" s="394">
        <f t="shared" si="2"/>
        <v>0</v>
      </c>
    </row>
    <row r="59" spans="1:11" x14ac:dyDescent="0.5">
      <c r="A59" s="374">
        <v>55</v>
      </c>
      <c r="B59" s="149"/>
      <c r="C59" s="143"/>
      <c r="D59" s="144"/>
      <c r="E59" s="144"/>
      <c r="F59" s="144"/>
      <c r="G59" s="145"/>
      <c r="H59" s="146"/>
      <c r="I59" s="375">
        <f t="shared" si="1"/>
        <v>0</v>
      </c>
      <c r="K59" s="394">
        <f t="shared" si="2"/>
        <v>0</v>
      </c>
    </row>
    <row r="60" spans="1:11" x14ac:dyDescent="0.5">
      <c r="A60" s="374">
        <v>56</v>
      </c>
      <c r="B60" s="142"/>
      <c r="C60" s="143"/>
      <c r="D60" s="144"/>
      <c r="E60" s="152"/>
      <c r="F60" s="144"/>
      <c r="G60" s="146"/>
      <c r="H60" s="153"/>
      <c r="I60" s="375">
        <f t="shared" si="1"/>
        <v>0</v>
      </c>
      <c r="K60" s="394">
        <f t="shared" si="2"/>
        <v>0</v>
      </c>
    </row>
    <row r="61" spans="1:11" x14ac:dyDescent="0.5">
      <c r="A61" s="374">
        <v>57</v>
      </c>
      <c r="B61" s="149"/>
      <c r="C61" s="143"/>
      <c r="D61" s="144"/>
      <c r="E61" s="144"/>
      <c r="F61" s="144"/>
      <c r="G61" s="145"/>
      <c r="H61" s="146"/>
      <c r="I61" s="375">
        <f t="shared" si="1"/>
        <v>0</v>
      </c>
      <c r="K61" s="394">
        <f t="shared" si="2"/>
        <v>0</v>
      </c>
    </row>
    <row r="62" spans="1:11" x14ac:dyDescent="0.5">
      <c r="A62" s="374">
        <v>58</v>
      </c>
      <c r="B62" s="154"/>
      <c r="C62" s="143"/>
      <c r="D62" s="144"/>
      <c r="E62" s="144"/>
      <c r="F62" s="144"/>
      <c r="G62" s="146"/>
      <c r="H62" s="145"/>
      <c r="I62" s="375">
        <f t="shared" si="1"/>
        <v>0</v>
      </c>
      <c r="K62" s="394">
        <f t="shared" si="2"/>
        <v>0</v>
      </c>
    </row>
    <row r="63" spans="1:11" x14ac:dyDescent="0.5">
      <c r="A63" s="374">
        <v>59</v>
      </c>
      <c r="B63" s="149"/>
      <c r="C63" s="143"/>
      <c r="D63" s="144"/>
      <c r="E63" s="144"/>
      <c r="F63" s="144"/>
      <c r="G63" s="145"/>
      <c r="H63" s="146"/>
      <c r="I63" s="375">
        <f t="shared" si="1"/>
        <v>0</v>
      </c>
      <c r="K63" s="394">
        <f t="shared" si="2"/>
        <v>0</v>
      </c>
    </row>
    <row r="64" spans="1:11" x14ac:dyDescent="0.5">
      <c r="A64" s="374">
        <v>60</v>
      </c>
      <c r="B64" s="149"/>
      <c r="C64" s="143"/>
      <c r="D64" s="144"/>
      <c r="E64" s="144"/>
      <c r="F64" s="144"/>
      <c r="G64" s="145"/>
      <c r="H64" s="146"/>
      <c r="I64" s="375">
        <f t="shared" si="1"/>
        <v>0</v>
      </c>
      <c r="K64" s="394">
        <f t="shared" si="2"/>
        <v>0</v>
      </c>
    </row>
    <row r="65" spans="1:11" x14ac:dyDescent="0.5">
      <c r="A65" s="374">
        <v>61</v>
      </c>
      <c r="B65" s="149"/>
      <c r="C65" s="143"/>
      <c r="D65" s="144"/>
      <c r="E65" s="144"/>
      <c r="F65" s="144"/>
      <c r="G65" s="145"/>
      <c r="H65" s="146"/>
      <c r="I65" s="375">
        <f t="shared" si="1"/>
        <v>0</v>
      </c>
      <c r="K65" s="394">
        <f t="shared" si="2"/>
        <v>0</v>
      </c>
    </row>
    <row r="66" spans="1:11" x14ac:dyDescent="0.5">
      <c r="A66" s="374">
        <v>62</v>
      </c>
      <c r="B66" s="149"/>
      <c r="C66" s="143"/>
      <c r="D66" s="144"/>
      <c r="E66" s="144"/>
      <c r="F66" s="144"/>
      <c r="G66" s="145"/>
      <c r="H66" s="146"/>
      <c r="I66" s="375">
        <f t="shared" si="1"/>
        <v>0</v>
      </c>
      <c r="K66" s="394">
        <f t="shared" si="2"/>
        <v>0</v>
      </c>
    </row>
    <row r="67" spans="1:11" x14ac:dyDescent="0.5">
      <c r="A67" s="374">
        <v>63</v>
      </c>
      <c r="B67" s="149"/>
      <c r="C67" s="143"/>
      <c r="D67" s="144"/>
      <c r="E67" s="144"/>
      <c r="F67" s="144"/>
      <c r="G67" s="145"/>
      <c r="H67" s="146"/>
      <c r="I67" s="375">
        <f t="shared" si="1"/>
        <v>0</v>
      </c>
      <c r="K67" s="394">
        <f t="shared" si="2"/>
        <v>0</v>
      </c>
    </row>
    <row r="68" spans="1:11" x14ac:dyDescent="0.5">
      <c r="A68" s="374">
        <v>64</v>
      </c>
      <c r="B68" s="149"/>
      <c r="C68" s="143"/>
      <c r="D68" s="144"/>
      <c r="E68" s="144"/>
      <c r="F68" s="144"/>
      <c r="G68" s="145"/>
      <c r="H68" s="146"/>
      <c r="I68" s="375">
        <f t="shared" si="1"/>
        <v>0</v>
      </c>
      <c r="K68" s="394">
        <f t="shared" si="2"/>
        <v>0</v>
      </c>
    </row>
    <row r="69" spans="1:11" x14ac:dyDescent="0.5">
      <c r="A69" s="374">
        <v>65</v>
      </c>
      <c r="B69" s="158"/>
      <c r="C69" s="143"/>
      <c r="D69" s="144"/>
      <c r="E69" s="144"/>
      <c r="F69" s="144"/>
      <c r="G69" s="145"/>
      <c r="H69" s="146"/>
      <c r="I69" s="375">
        <f t="shared" si="1"/>
        <v>0</v>
      </c>
      <c r="K69" s="394">
        <f t="shared" si="2"/>
        <v>0</v>
      </c>
    </row>
    <row r="70" spans="1:11" x14ac:dyDescent="0.5">
      <c r="A70" s="374">
        <v>66</v>
      </c>
      <c r="B70" s="155"/>
      <c r="C70" s="143"/>
      <c r="D70" s="144"/>
      <c r="E70" s="144"/>
      <c r="F70" s="144"/>
      <c r="G70" s="146"/>
      <c r="H70" s="146"/>
      <c r="I70" s="375">
        <f t="shared" ref="I70:I79" si="3">+G70-H70</f>
        <v>0</v>
      </c>
      <c r="K70" s="394">
        <f t="shared" ref="K70:K79" si="4">IF(G70&gt;0,1,0)</f>
        <v>0</v>
      </c>
    </row>
    <row r="71" spans="1:11" x14ac:dyDescent="0.5">
      <c r="A71" s="374">
        <v>67</v>
      </c>
      <c r="B71" s="155"/>
      <c r="C71" s="143"/>
      <c r="D71" s="144"/>
      <c r="E71" s="144"/>
      <c r="F71" s="144"/>
      <c r="G71" s="146"/>
      <c r="H71" s="145"/>
      <c r="I71" s="375">
        <f t="shared" si="3"/>
        <v>0</v>
      </c>
      <c r="K71" s="394">
        <f t="shared" si="4"/>
        <v>0</v>
      </c>
    </row>
    <row r="72" spans="1:11" x14ac:dyDescent="0.5">
      <c r="A72" s="374">
        <v>68</v>
      </c>
      <c r="B72" s="155"/>
      <c r="C72" s="143"/>
      <c r="D72" s="144"/>
      <c r="E72" s="144"/>
      <c r="F72" s="144"/>
      <c r="G72" s="146"/>
      <c r="H72" s="146"/>
      <c r="I72" s="375">
        <f t="shared" si="3"/>
        <v>0</v>
      </c>
      <c r="K72" s="394">
        <f t="shared" si="4"/>
        <v>0</v>
      </c>
    </row>
    <row r="73" spans="1:11" x14ac:dyDescent="0.5">
      <c r="A73" s="374">
        <v>69</v>
      </c>
      <c r="B73" s="142"/>
      <c r="C73" s="143"/>
      <c r="D73" s="156"/>
      <c r="E73" s="156"/>
      <c r="F73" s="144"/>
      <c r="G73" s="146"/>
      <c r="H73" s="145"/>
      <c r="I73" s="375">
        <f t="shared" si="3"/>
        <v>0</v>
      </c>
      <c r="K73" s="394">
        <f t="shared" si="4"/>
        <v>0</v>
      </c>
    </row>
    <row r="74" spans="1:11" x14ac:dyDescent="0.5">
      <c r="A74" s="374">
        <v>70</v>
      </c>
      <c r="B74" s="149"/>
      <c r="C74" s="143"/>
      <c r="D74" s="144"/>
      <c r="E74" s="144"/>
      <c r="F74" s="144"/>
      <c r="G74" s="145"/>
      <c r="H74" s="146"/>
      <c r="I74" s="375">
        <f t="shared" si="3"/>
        <v>0</v>
      </c>
      <c r="K74" s="394">
        <f t="shared" si="4"/>
        <v>0</v>
      </c>
    </row>
    <row r="75" spans="1:11" x14ac:dyDescent="0.5">
      <c r="A75" s="374">
        <v>71</v>
      </c>
      <c r="B75" s="149"/>
      <c r="C75" s="143"/>
      <c r="D75" s="144"/>
      <c r="E75" s="144"/>
      <c r="F75" s="144"/>
      <c r="G75" s="145"/>
      <c r="H75" s="146"/>
      <c r="I75" s="375">
        <f t="shared" si="3"/>
        <v>0</v>
      </c>
      <c r="K75" s="394">
        <f t="shared" si="4"/>
        <v>0</v>
      </c>
    </row>
    <row r="76" spans="1:11" x14ac:dyDescent="0.5">
      <c r="A76" s="374">
        <v>72</v>
      </c>
      <c r="B76" s="149"/>
      <c r="C76" s="143"/>
      <c r="D76" s="144"/>
      <c r="E76" s="144"/>
      <c r="F76" s="144"/>
      <c r="G76" s="145"/>
      <c r="H76" s="146"/>
      <c r="I76" s="375">
        <f t="shared" si="3"/>
        <v>0</v>
      </c>
      <c r="K76" s="394">
        <f t="shared" si="4"/>
        <v>0</v>
      </c>
    </row>
    <row r="77" spans="1:11" x14ac:dyDescent="0.5">
      <c r="A77" s="374">
        <v>73</v>
      </c>
      <c r="B77" s="142"/>
      <c r="C77" s="143"/>
      <c r="D77" s="144"/>
      <c r="E77" s="144"/>
      <c r="F77" s="144"/>
      <c r="G77" s="146"/>
      <c r="H77" s="146"/>
      <c r="I77" s="375">
        <f t="shared" si="3"/>
        <v>0</v>
      </c>
      <c r="K77" s="394">
        <f t="shared" si="4"/>
        <v>0</v>
      </c>
    </row>
    <row r="78" spans="1:11" x14ac:dyDescent="0.5">
      <c r="A78" s="374">
        <v>74</v>
      </c>
      <c r="B78" s="149"/>
      <c r="C78" s="143"/>
      <c r="D78" s="144"/>
      <c r="E78" s="144"/>
      <c r="F78" s="144"/>
      <c r="G78" s="146"/>
      <c r="H78" s="145"/>
      <c r="I78" s="375">
        <f t="shared" si="3"/>
        <v>0</v>
      </c>
      <c r="K78" s="394">
        <f t="shared" si="4"/>
        <v>0</v>
      </c>
    </row>
    <row r="79" spans="1:11" x14ac:dyDescent="0.5">
      <c r="A79" s="374">
        <v>75</v>
      </c>
      <c r="B79" s="149"/>
      <c r="C79" s="143"/>
      <c r="D79" s="144"/>
      <c r="E79" s="144"/>
      <c r="F79" s="144"/>
      <c r="G79" s="146"/>
      <c r="H79" s="146"/>
      <c r="I79" s="375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68" activePane="bottomRight" state="frozen"/>
      <selection pane="topRight" activeCell="D1" sqref="D1"/>
      <selection pane="bottomLeft" activeCell="A5" sqref="A5"/>
      <selection pane="bottomRight" activeCell="E82" sqref="E82"/>
    </sheetView>
  </sheetViews>
  <sheetFormatPr defaultRowHeight="21.75" x14ac:dyDescent="0.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394"/>
  </cols>
  <sheetData>
    <row r="1" spans="1:11" x14ac:dyDescent="0.5">
      <c r="A1" s="1224" t="s">
        <v>523</v>
      </c>
      <c r="B1" s="1224"/>
      <c r="C1" s="1224"/>
      <c r="D1" s="1224"/>
      <c r="E1" s="1224"/>
      <c r="F1" s="1224"/>
      <c r="G1" s="1224"/>
      <c r="H1" s="1224"/>
      <c r="I1" s="1224"/>
    </row>
    <row r="2" spans="1:11" x14ac:dyDescent="0.5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  <c r="K2" s="393" t="s">
        <v>318</v>
      </c>
    </row>
    <row r="3" spans="1:11" x14ac:dyDescent="0.5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  <c r="K3" s="395"/>
    </row>
    <row r="4" spans="1:11" x14ac:dyDescent="0.2">
      <c r="A4" s="1227" t="s">
        <v>40</v>
      </c>
      <c r="B4" s="1228"/>
      <c r="C4" s="138">
        <f>SUM(C5:C79)</f>
        <v>43207840.239999995</v>
      </c>
      <c r="D4" s="138">
        <f t="shared" ref="D4:K4" si="0">SUM(D5:D79)</f>
        <v>250</v>
      </c>
      <c r="E4" s="138">
        <f t="shared" si="0"/>
        <v>0</v>
      </c>
      <c r="F4" s="138">
        <f t="shared" si="0"/>
        <v>20</v>
      </c>
      <c r="G4" s="138">
        <f t="shared" si="0"/>
        <v>270</v>
      </c>
      <c r="H4" s="138">
        <f t="shared" si="0"/>
        <v>300</v>
      </c>
      <c r="I4" s="138">
        <f t="shared" si="0"/>
        <v>-30</v>
      </c>
      <c r="K4" s="138">
        <f t="shared" si="0"/>
        <v>5</v>
      </c>
    </row>
    <row r="5" spans="1:11" x14ac:dyDescent="0.5">
      <c r="A5" s="504">
        <v>1</v>
      </c>
      <c r="B5" s="661" t="s">
        <v>169</v>
      </c>
      <c r="C5" s="715">
        <v>287235.77</v>
      </c>
      <c r="D5" s="716">
        <v>160</v>
      </c>
      <c r="E5" s="716">
        <v>0</v>
      </c>
      <c r="F5" s="716">
        <v>20</v>
      </c>
      <c r="G5" s="717">
        <f>D5+E5+F5</f>
        <v>180</v>
      </c>
      <c r="H5" s="718">
        <v>180</v>
      </c>
      <c r="I5" s="629">
        <f>+G5-H5</f>
        <v>0</v>
      </c>
      <c r="K5" s="394">
        <f>IF(G5&gt;0,1,0)</f>
        <v>1</v>
      </c>
    </row>
    <row r="6" spans="1:11" x14ac:dyDescent="0.5">
      <c r="A6" s="504">
        <v>2</v>
      </c>
      <c r="B6" s="149" t="s">
        <v>131</v>
      </c>
      <c r="C6" s="143">
        <v>40765.760000000002</v>
      </c>
      <c r="D6" s="721">
        <v>50</v>
      </c>
      <c r="E6" s="721">
        <v>0</v>
      </c>
      <c r="F6" s="721">
        <v>0</v>
      </c>
      <c r="G6" s="722">
        <f>D6+E6+F6</f>
        <v>50</v>
      </c>
      <c r="H6" s="723">
        <v>50</v>
      </c>
      <c r="I6" s="629">
        <f t="shared" ref="I6:I69" si="1">+G6-H6</f>
        <v>0</v>
      </c>
      <c r="K6" s="394">
        <f t="shared" ref="K6:K69" si="2">IF(G6&gt;0,1,0)</f>
        <v>1</v>
      </c>
    </row>
    <row r="7" spans="1:11" x14ac:dyDescent="0.5">
      <c r="A7" s="504">
        <v>3</v>
      </c>
      <c r="B7" s="149" t="s">
        <v>132</v>
      </c>
      <c r="C7" s="143">
        <v>369425.4</v>
      </c>
      <c r="D7" s="721">
        <v>30</v>
      </c>
      <c r="E7" s="721">
        <v>0</v>
      </c>
      <c r="F7" s="721">
        <v>0</v>
      </c>
      <c r="G7" s="722">
        <f>D7+E7+F7</f>
        <v>30</v>
      </c>
      <c r="H7" s="723">
        <v>60</v>
      </c>
      <c r="I7" s="629">
        <f t="shared" si="1"/>
        <v>-30</v>
      </c>
      <c r="K7" s="394">
        <f t="shared" si="2"/>
        <v>1</v>
      </c>
    </row>
    <row r="8" spans="1:11" x14ac:dyDescent="0.5">
      <c r="A8" s="504">
        <v>4</v>
      </c>
      <c r="B8" s="660" t="s">
        <v>138</v>
      </c>
      <c r="C8" s="143">
        <v>2834968.85</v>
      </c>
      <c r="D8" s="721">
        <v>7</v>
      </c>
      <c r="E8" s="721">
        <v>0</v>
      </c>
      <c r="F8" s="721">
        <v>0</v>
      </c>
      <c r="G8" s="722">
        <f>D8+E8+F8</f>
        <v>7</v>
      </c>
      <c r="H8" s="723">
        <v>7</v>
      </c>
      <c r="I8" s="629">
        <f t="shared" si="1"/>
        <v>0</v>
      </c>
      <c r="K8" s="394">
        <f t="shared" si="2"/>
        <v>1</v>
      </c>
    </row>
    <row r="9" spans="1:11" x14ac:dyDescent="0.5">
      <c r="A9" s="504">
        <v>5</v>
      </c>
      <c r="B9" s="660" t="s">
        <v>148</v>
      </c>
      <c r="C9" s="143">
        <v>2909854.69</v>
      </c>
      <c r="D9" s="721">
        <v>3</v>
      </c>
      <c r="E9" s="721">
        <v>0</v>
      </c>
      <c r="F9" s="721">
        <v>0</v>
      </c>
      <c r="G9" s="722">
        <f>D9+E9+F9</f>
        <v>3</v>
      </c>
      <c r="H9" s="723">
        <v>3</v>
      </c>
      <c r="I9" s="629">
        <f t="shared" si="1"/>
        <v>0</v>
      </c>
      <c r="K9" s="394">
        <f t="shared" si="2"/>
        <v>1</v>
      </c>
    </row>
    <row r="10" spans="1:11" x14ac:dyDescent="0.5">
      <c r="A10" s="504">
        <v>6</v>
      </c>
      <c r="B10" s="660" t="s">
        <v>155</v>
      </c>
      <c r="C10" s="725">
        <v>39214</v>
      </c>
      <c r="D10" s="721">
        <v>0</v>
      </c>
      <c r="E10" s="725">
        <v>0</v>
      </c>
      <c r="F10" s="721">
        <v>0</v>
      </c>
      <c r="G10" s="722">
        <f t="shared" ref="G10:G73" si="3">D10+E10+F10</f>
        <v>0</v>
      </c>
      <c r="H10" s="723">
        <v>0</v>
      </c>
      <c r="I10" s="629">
        <f t="shared" si="1"/>
        <v>0</v>
      </c>
      <c r="K10" s="394">
        <f t="shared" si="2"/>
        <v>0</v>
      </c>
    </row>
    <row r="11" spans="1:11" x14ac:dyDescent="0.5">
      <c r="A11" s="504">
        <v>7</v>
      </c>
      <c r="B11" s="726" t="s">
        <v>156</v>
      </c>
      <c r="C11" s="725">
        <v>656487.25</v>
      </c>
      <c r="D11" s="721">
        <v>0</v>
      </c>
      <c r="E11" s="725">
        <v>0</v>
      </c>
      <c r="F11" s="721">
        <v>0</v>
      </c>
      <c r="G11" s="722">
        <f t="shared" si="3"/>
        <v>0</v>
      </c>
      <c r="H11" s="723">
        <v>0</v>
      </c>
      <c r="I11" s="629">
        <f t="shared" si="1"/>
        <v>0</v>
      </c>
      <c r="K11" s="394">
        <f t="shared" si="2"/>
        <v>0</v>
      </c>
    </row>
    <row r="12" spans="1:11" x14ac:dyDescent="0.5">
      <c r="A12" s="504">
        <v>8</v>
      </c>
      <c r="B12" s="149" t="s">
        <v>157</v>
      </c>
      <c r="C12" s="143">
        <v>67264.89</v>
      </c>
      <c r="D12" s="721">
        <v>0</v>
      </c>
      <c r="E12" s="725">
        <v>0</v>
      </c>
      <c r="F12" s="721">
        <v>0</v>
      </c>
      <c r="G12" s="724">
        <f t="shared" si="3"/>
        <v>0</v>
      </c>
      <c r="H12" s="146">
        <v>0</v>
      </c>
      <c r="I12" s="629">
        <f t="shared" si="1"/>
        <v>0</v>
      </c>
      <c r="K12" s="394">
        <f t="shared" si="2"/>
        <v>0</v>
      </c>
    </row>
    <row r="13" spans="1:11" x14ac:dyDescent="0.5">
      <c r="A13" s="504">
        <v>9</v>
      </c>
      <c r="B13" s="660" t="s">
        <v>217</v>
      </c>
      <c r="C13" s="143">
        <v>174028</v>
      </c>
      <c r="D13" s="721">
        <v>0</v>
      </c>
      <c r="E13" s="725">
        <v>0</v>
      </c>
      <c r="F13" s="721">
        <v>0</v>
      </c>
      <c r="G13" s="722">
        <f t="shared" si="3"/>
        <v>0</v>
      </c>
      <c r="H13" s="723">
        <v>0</v>
      </c>
      <c r="I13" s="629">
        <f t="shared" si="1"/>
        <v>0</v>
      </c>
      <c r="K13" s="394">
        <f t="shared" si="2"/>
        <v>0</v>
      </c>
    </row>
    <row r="14" spans="1:11" x14ac:dyDescent="0.5">
      <c r="A14" s="504">
        <v>10</v>
      </c>
      <c r="B14" s="660" t="s">
        <v>158</v>
      </c>
      <c r="C14" s="143">
        <v>512243.20000000001</v>
      </c>
      <c r="D14" s="721">
        <v>0</v>
      </c>
      <c r="E14" s="725">
        <v>0</v>
      </c>
      <c r="F14" s="721">
        <v>0</v>
      </c>
      <c r="G14" s="722">
        <f t="shared" si="3"/>
        <v>0</v>
      </c>
      <c r="H14" s="723">
        <v>0</v>
      </c>
      <c r="I14" s="629">
        <f t="shared" si="1"/>
        <v>0</v>
      </c>
      <c r="K14" s="394">
        <f t="shared" si="2"/>
        <v>0</v>
      </c>
    </row>
    <row r="15" spans="1:11" x14ac:dyDescent="0.5">
      <c r="A15" s="504">
        <v>11</v>
      </c>
      <c r="B15" s="660" t="s">
        <v>159</v>
      </c>
      <c r="C15" s="143">
        <v>430446.73</v>
      </c>
      <c r="D15" s="721">
        <v>0</v>
      </c>
      <c r="E15" s="725">
        <v>0</v>
      </c>
      <c r="F15" s="721">
        <v>0</v>
      </c>
      <c r="G15" s="722">
        <f t="shared" si="3"/>
        <v>0</v>
      </c>
      <c r="H15" s="723">
        <v>0</v>
      </c>
      <c r="I15" s="629">
        <f t="shared" si="1"/>
        <v>0</v>
      </c>
      <c r="K15" s="394">
        <f t="shared" si="2"/>
        <v>0</v>
      </c>
    </row>
    <row r="16" spans="1:11" x14ac:dyDescent="0.5">
      <c r="A16" s="504">
        <v>12</v>
      </c>
      <c r="B16" s="660" t="s">
        <v>160</v>
      </c>
      <c r="C16" s="143">
        <v>176532.25</v>
      </c>
      <c r="D16" s="721">
        <v>0</v>
      </c>
      <c r="E16" s="725">
        <v>0</v>
      </c>
      <c r="F16" s="721">
        <v>0</v>
      </c>
      <c r="G16" s="722">
        <f t="shared" si="3"/>
        <v>0</v>
      </c>
      <c r="H16" s="723">
        <v>0</v>
      </c>
      <c r="I16" s="629">
        <f t="shared" si="1"/>
        <v>0</v>
      </c>
      <c r="K16" s="394">
        <f t="shared" si="2"/>
        <v>0</v>
      </c>
    </row>
    <row r="17" spans="1:11" x14ac:dyDescent="0.5">
      <c r="A17" s="504">
        <v>13</v>
      </c>
      <c r="B17" s="660" t="s">
        <v>161</v>
      </c>
      <c r="C17" s="143">
        <v>175875.75</v>
      </c>
      <c r="D17" s="721">
        <v>0</v>
      </c>
      <c r="E17" s="725">
        <v>0</v>
      </c>
      <c r="F17" s="721">
        <v>0</v>
      </c>
      <c r="G17" s="722">
        <f t="shared" si="3"/>
        <v>0</v>
      </c>
      <c r="H17" s="723">
        <v>0</v>
      </c>
      <c r="I17" s="629">
        <f t="shared" si="1"/>
        <v>0</v>
      </c>
      <c r="K17" s="394">
        <f t="shared" si="2"/>
        <v>0</v>
      </c>
    </row>
    <row r="18" spans="1:11" x14ac:dyDescent="0.5">
      <c r="A18" s="504">
        <v>14</v>
      </c>
      <c r="B18" s="149" t="s">
        <v>162</v>
      </c>
      <c r="C18" s="143">
        <v>230086.5</v>
      </c>
      <c r="D18" s="721">
        <v>0</v>
      </c>
      <c r="E18" s="721">
        <v>0</v>
      </c>
      <c r="F18" s="721">
        <v>0</v>
      </c>
      <c r="G18" s="724">
        <f t="shared" si="3"/>
        <v>0</v>
      </c>
      <c r="H18" s="146">
        <v>0</v>
      </c>
      <c r="I18" s="629">
        <f t="shared" si="1"/>
        <v>0</v>
      </c>
      <c r="K18" s="394">
        <f t="shared" si="2"/>
        <v>0</v>
      </c>
    </row>
    <row r="19" spans="1:11" x14ac:dyDescent="0.5">
      <c r="A19" s="504">
        <v>15</v>
      </c>
      <c r="B19" s="660" t="s">
        <v>174</v>
      </c>
      <c r="C19" s="143">
        <v>199745.73</v>
      </c>
      <c r="D19" s="721">
        <v>0</v>
      </c>
      <c r="E19" s="721">
        <v>0</v>
      </c>
      <c r="F19" s="721">
        <v>0</v>
      </c>
      <c r="G19" s="722">
        <f t="shared" si="3"/>
        <v>0</v>
      </c>
      <c r="H19" s="723">
        <v>0</v>
      </c>
      <c r="I19" s="629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660" t="s">
        <v>175</v>
      </c>
      <c r="C20" s="143">
        <v>165445.5</v>
      </c>
      <c r="D20" s="721">
        <v>0</v>
      </c>
      <c r="E20" s="721">
        <v>0</v>
      </c>
      <c r="F20" s="721">
        <v>0</v>
      </c>
      <c r="G20" s="722">
        <f t="shared" si="3"/>
        <v>0</v>
      </c>
      <c r="H20" s="723">
        <v>0</v>
      </c>
      <c r="I20" s="629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149" t="s">
        <v>176</v>
      </c>
      <c r="C21" s="143">
        <v>5530</v>
      </c>
      <c r="D21" s="721">
        <v>0</v>
      </c>
      <c r="E21" s="721">
        <v>0</v>
      </c>
      <c r="F21" s="721">
        <v>0</v>
      </c>
      <c r="G21" s="724">
        <f t="shared" si="3"/>
        <v>0</v>
      </c>
      <c r="H21" s="146">
        <v>0</v>
      </c>
      <c r="I21" s="629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660" t="s">
        <v>177</v>
      </c>
      <c r="C22" s="143">
        <v>44560.25</v>
      </c>
      <c r="D22" s="727">
        <v>0</v>
      </c>
      <c r="E22" s="721">
        <v>0</v>
      </c>
      <c r="F22" s="721">
        <v>0</v>
      </c>
      <c r="G22" s="722">
        <f t="shared" si="3"/>
        <v>0</v>
      </c>
      <c r="H22" s="723">
        <v>0</v>
      </c>
      <c r="I22" s="629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660" t="s">
        <v>178</v>
      </c>
      <c r="C23" s="143">
        <v>39030.800000000003</v>
      </c>
      <c r="D23" s="721">
        <v>0</v>
      </c>
      <c r="E23" s="721">
        <v>0</v>
      </c>
      <c r="F23" s="721">
        <v>0</v>
      </c>
      <c r="G23" s="722">
        <f t="shared" si="3"/>
        <v>0</v>
      </c>
      <c r="H23" s="723">
        <v>0</v>
      </c>
      <c r="I23" s="629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660" t="s">
        <v>180</v>
      </c>
      <c r="C24" s="143">
        <v>2162.25</v>
      </c>
      <c r="D24" s="721">
        <v>0</v>
      </c>
      <c r="E24" s="721">
        <v>0</v>
      </c>
      <c r="F24" s="721">
        <v>0</v>
      </c>
      <c r="G24" s="722">
        <f t="shared" si="3"/>
        <v>0</v>
      </c>
      <c r="H24" s="723">
        <v>0</v>
      </c>
      <c r="I24" s="629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660" t="s">
        <v>181</v>
      </c>
      <c r="C25" s="143">
        <v>756377.48</v>
      </c>
      <c r="D25" s="721">
        <v>0</v>
      </c>
      <c r="E25" s="721">
        <v>0</v>
      </c>
      <c r="F25" s="721">
        <v>0</v>
      </c>
      <c r="G25" s="722">
        <f t="shared" si="3"/>
        <v>0</v>
      </c>
      <c r="H25" s="723">
        <v>0</v>
      </c>
      <c r="I25" s="629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660" t="s">
        <v>164</v>
      </c>
      <c r="C26" s="143">
        <v>2906.7</v>
      </c>
      <c r="D26" s="721">
        <v>0</v>
      </c>
      <c r="E26" s="721">
        <v>0</v>
      </c>
      <c r="F26" s="721">
        <v>0</v>
      </c>
      <c r="G26" s="722">
        <f t="shared" si="3"/>
        <v>0</v>
      </c>
      <c r="H26" s="723">
        <v>0</v>
      </c>
      <c r="I26" s="629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149" t="s">
        <v>165</v>
      </c>
      <c r="C27" s="143">
        <v>164027.25</v>
      </c>
      <c r="D27" s="721">
        <v>0</v>
      </c>
      <c r="E27" s="721">
        <v>0</v>
      </c>
      <c r="F27" s="721">
        <v>0</v>
      </c>
      <c r="G27" s="724">
        <f>D27+E27+F27</f>
        <v>0</v>
      </c>
      <c r="H27" s="146">
        <v>0</v>
      </c>
      <c r="I27" s="629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660" t="s">
        <v>166</v>
      </c>
      <c r="C28" s="143">
        <v>32749.05</v>
      </c>
      <c r="D28" s="721">
        <v>0</v>
      </c>
      <c r="E28" s="721">
        <v>0</v>
      </c>
      <c r="F28" s="721">
        <v>0</v>
      </c>
      <c r="G28" s="724">
        <f>D28+E28+F28</f>
        <v>0</v>
      </c>
      <c r="H28" s="146">
        <v>0</v>
      </c>
      <c r="I28" s="629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149" t="s">
        <v>167</v>
      </c>
      <c r="C29" s="143">
        <v>8316.5</v>
      </c>
      <c r="D29" s="721">
        <v>0</v>
      </c>
      <c r="E29" s="721">
        <v>0</v>
      </c>
      <c r="F29" s="721">
        <v>0</v>
      </c>
      <c r="G29" s="724">
        <f>D29+E29+F29</f>
        <v>0</v>
      </c>
      <c r="H29" s="146">
        <v>0</v>
      </c>
      <c r="I29" s="629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660" t="s">
        <v>168</v>
      </c>
      <c r="C30" s="143">
        <v>268584.25</v>
      </c>
      <c r="D30" s="721">
        <v>0</v>
      </c>
      <c r="E30" s="721">
        <v>0</v>
      </c>
      <c r="F30" s="721">
        <v>0</v>
      </c>
      <c r="G30" s="722">
        <f t="shared" si="3"/>
        <v>0</v>
      </c>
      <c r="H30" s="723">
        <v>0</v>
      </c>
      <c r="I30" s="629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149" t="s">
        <v>170</v>
      </c>
      <c r="C31" s="143">
        <v>165.78</v>
      </c>
      <c r="D31" s="721">
        <v>0</v>
      </c>
      <c r="E31" s="721">
        <v>0</v>
      </c>
      <c r="F31" s="721">
        <v>0</v>
      </c>
      <c r="G31" s="724">
        <f t="shared" si="3"/>
        <v>0</v>
      </c>
      <c r="H31" s="146">
        <v>0</v>
      </c>
      <c r="I31" s="629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149" t="s">
        <v>171</v>
      </c>
      <c r="C32" s="143">
        <v>5457</v>
      </c>
      <c r="D32" s="721">
        <v>0</v>
      </c>
      <c r="E32" s="721">
        <v>0</v>
      </c>
      <c r="F32" s="721">
        <v>0</v>
      </c>
      <c r="G32" s="722">
        <f t="shared" si="3"/>
        <v>0</v>
      </c>
      <c r="H32" s="723">
        <v>0</v>
      </c>
      <c r="I32" s="629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660" t="s">
        <v>172</v>
      </c>
      <c r="C33" s="143">
        <v>275593</v>
      </c>
      <c r="D33" s="721">
        <v>0</v>
      </c>
      <c r="E33" s="721">
        <v>0</v>
      </c>
      <c r="F33" s="721">
        <v>0</v>
      </c>
      <c r="G33" s="722">
        <f t="shared" si="3"/>
        <v>0</v>
      </c>
      <c r="H33" s="723">
        <v>0</v>
      </c>
      <c r="I33" s="629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660" t="s">
        <v>134</v>
      </c>
      <c r="C34" s="143">
        <v>1316826.53</v>
      </c>
      <c r="D34" s="721">
        <v>0</v>
      </c>
      <c r="E34" s="721">
        <v>0</v>
      </c>
      <c r="F34" s="721">
        <v>0</v>
      </c>
      <c r="G34" s="722">
        <f t="shared" si="3"/>
        <v>0</v>
      </c>
      <c r="H34" s="723">
        <v>0</v>
      </c>
      <c r="I34" s="629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660" t="s">
        <v>135</v>
      </c>
      <c r="C35" s="143">
        <v>1476637.33</v>
      </c>
      <c r="D35" s="721">
        <v>0</v>
      </c>
      <c r="E35" s="721">
        <v>0</v>
      </c>
      <c r="F35" s="721">
        <v>0</v>
      </c>
      <c r="G35" s="722">
        <f t="shared" si="3"/>
        <v>0</v>
      </c>
      <c r="H35" s="723">
        <v>0</v>
      </c>
      <c r="I35" s="629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660" t="s">
        <v>136</v>
      </c>
      <c r="C36" s="143">
        <v>921796</v>
      </c>
      <c r="D36" s="721">
        <v>0</v>
      </c>
      <c r="E36" s="721">
        <v>0</v>
      </c>
      <c r="F36" s="721">
        <v>0</v>
      </c>
      <c r="G36" s="722">
        <f t="shared" si="3"/>
        <v>0</v>
      </c>
      <c r="H36" s="723">
        <v>0</v>
      </c>
      <c r="I36" s="629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660" t="s">
        <v>137</v>
      </c>
      <c r="C37" s="143">
        <v>1333603.97</v>
      </c>
      <c r="D37" s="721">
        <v>0</v>
      </c>
      <c r="E37" s="721">
        <v>0</v>
      </c>
      <c r="F37" s="721">
        <v>0</v>
      </c>
      <c r="G37" s="722">
        <f t="shared" si="3"/>
        <v>0</v>
      </c>
      <c r="H37" s="723">
        <v>0</v>
      </c>
      <c r="I37" s="629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660" t="s">
        <v>139</v>
      </c>
      <c r="C38" s="143">
        <v>215118.69</v>
      </c>
      <c r="D38" s="721">
        <v>0</v>
      </c>
      <c r="E38" s="721">
        <v>0</v>
      </c>
      <c r="F38" s="721">
        <v>0</v>
      </c>
      <c r="G38" s="722">
        <f t="shared" si="3"/>
        <v>0</v>
      </c>
      <c r="H38" s="723">
        <v>0</v>
      </c>
      <c r="I38" s="629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660" t="s">
        <v>140</v>
      </c>
      <c r="C39" s="143">
        <v>2133212.9</v>
      </c>
      <c r="D39" s="721">
        <v>0</v>
      </c>
      <c r="E39" s="721">
        <v>0</v>
      </c>
      <c r="F39" s="721">
        <v>0</v>
      </c>
      <c r="G39" s="722">
        <f t="shared" si="3"/>
        <v>0</v>
      </c>
      <c r="H39" s="723">
        <v>0</v>
      </c>
      <c r="I39" s="629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660" t="s">
        <v>141</v>
      </c>
      <c r="C40" s="143">
        <v>1947188.43</v>
      </c>
      <c r="D40" s="721">
        <v>0</v>
      </c>
      <c r="E40" s="721">
        <v>0</v>
      </c>
      <c r="F40" s="721">
        <v>0</v>
      </c>
      <c r="G40" s="722">
        <f t="shared" si="3"/>
        <v>0</v>
      </c>
      <c r="H40" s="723">
        <v>0</v>
      </c>
      <c r="I40" s="629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660" t="s">
        <v>142</v>
      </c>
      <c r="C41" s="143">
        <v>414469.44</v>
      </c>
      <c r="D41" s="721">
        <v>0</v>
      </c>
      <c r="E41" s="721">
        <v>0</v>
      </c>
      <c r="F41" s="721">
        <v>0</v>
      </c>
      <c r="G41" s="722">
        <f t="shared" si="3"/>
        <v>0</v>
      </c>
      <c r="H41" s="723">
        <v>0</v>
      </c>
      <c r="I41" s="629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660" t="s">
        <v>143</v>
      </c>
      <c r="C42" s="143">
        <v>662972</v>
      </c>
      <c r="D42" s="721">
        <v>0</v>
      </c>
      <c r="E42" s="721">
        <v>0</v>
      </c>
      <c r="F42" s="721">
        <v>0</v>
      </c>
      <c r="G42" s="722">
        <f t="shared" si="3"/>
        <v>0</v>
      </c>
      <c r="H42" s="723">
        <v>0</v>
      </c>
      <c r="I42" s="629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660" t="s">
        <v>144</v>
      </c>
      <c r="C43" s="143">
        <v>3131818.79</v>
      </c>
      <c r="D43" s="721">
        <v>0</v>
      </c>
      <c r="E43" s="721">
        <v>0</v>
      </c>
      <c r="F43" s="721">
        <v>0</v>
      </c>
      <c r="G43" s="722">
        <f t="shared" si="3"/>
        <v>0</v>
      </c>
      <c r="H43" s="723">
        <v>0</v>
      </c>
      <c r="I43" s="629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660" t="s">
        <v>145</v>
      </c>
      <c r="C44" s="143">
        <v>197640.52</v>
      </c>
      <c r="D44" s="721">
        <v>0</v>
      </c>
      <c r="E44" s="721">
        <v>0</v>
      </c>
      <c r="F44" s="721">
        <v>0</v>
      </c>
      <c r="G44" s="722">
        <f t="shared" si="3"/>
        <v>0</v>
      </c>
      <c r="H44" s="723">
        <v>0</v>
      </c>
      <c r="I44" s="629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149" t="s">
        <v>146</v>
      </c>
      <c r="C45" s="143">
        <v>3096872.72</v>
      </c>
      <c r="D45" s="721">
        <v>0</v>
      </c>
      <c r="E45" s="721">
        <v>0</v>
      </c>
      <c r="F45" s="721">
        <v>0</v>
      </c>
      <c r="G45" s="722">
        <f t="shared" si="3"/>
        <v>0</v>
      </c>
      <c r="H45" s="723">
        <v>0</v>
      </c>
      <c r="I45" s="629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149" t="s">
        <v>147</v>
      </c>
      <c r="C46" s="143">
        <v>725484.49</v>
      </c>
      <c r="D46" s="721">
        <v>0</v>
      </c>
      <c r="E46" s="721">
        <v>0</v>
      </c>
      <c r="F46" s="721">
        <v>0</v>
      </c>
      <c r="G46" s="722">
        <f t="shared" si="3"/>
        <v>0</v>
      </c>
      <c r="H46" s="723">
        <v>0</v>
      </c>
      <c r="I46" s="629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660" t="s">
        <v>149</v>
      </c>
      <c r="C47" s="143">
        <v>472479.02</v>
      </c>
      <c r="D47" s="721">
        <v>0</v>
      </c>
      <c r="E47" s="721">
        <v>0</v>
      </c>
      <c r="F47" s="721">
        <v>0</v>
      </c>
      <c r="G47" s="722">
        <f t="shared" si="3"/>
        <v>0</v>
      </c>
      <c r="H47" s="723">
        <v>0</v>
      </c>
      <c r="I47" s="629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149" t="s">
        <v>150</v>
      </c>
      <c r="C48" s="143">
        <v>315741.99</v>
      </c>
      <c r="D48" s="721">
        <v>0</v>
      </c>
      <c r="E48" s="721">
        <v>0</v>
      </c>
      <c r="F48" s="721">
        <v>0</v>
      </c>
      <c r="G48" s="722">
        <f t="shared" si="3"/>
        <v>0</v>
      </c>
      <c r="H48" s="723">
        <v>0</v>
      </c>
      <c r="I48" s="629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660" t="s">
        <v>151</v>
      </c>
      <c r="C49" s="143">
        <v>747982.92</v>
      </c>
      <c r="D49" s="721">
        <v>0</v>
      </c>
      <c r="E49" s="721">
        <v>0</v>
      </c>
      <c r="F49" s="721">
        <v>0</v>
      </c>
      <c r="G49" s="722">
        <f t="shared" si="3"/>
        <v>0</v>
      </c>
      <c r="H49" s="723">
        <v>0</v>
      </c>
      <c r="I49" s="629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660" t="s">
        <v>152</v>
      </c>
      <c r="C50" s="143">
        <v>1147660.4099999999</v>
      </c>
      <c r="D50" s="721">
        <v>0</v>
      </c>
      <c r="E50" s="721">
        <v>0</v>
      </c>
      <c r="F50" s="721">
        <v>0</v>
      </c>
      <c r="G50" s="722">
        <f t="shared" si="3"/>
        <v>0</v>
      </c>
      <c r="H50" s="723">
        <v>0</v>
      </c>
      <c r="I50" s="629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660" t="s">
        <v>153</v>
      </c>
      <c r="C51" s="143">
        <v>4299703.42</v>
      </c>
      <c r="D51" s="721">
        <v>0</v>
      </c>
      <c r="E51" s="721">
        <v>0</v>
      </c>
      <c r="F51" s="721">
        <v>0</v>
      </c>
      <c r="G51" s="722">
        <f t="shared" si="3"/>
        <v>0</v>
      </c>
      <c r="H51" s="723">
        <v>0</v>
      </c>
      <c r="I51" s="629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660" t="s">
        <v>183</v>
      </c>
      <c r="C52" s="143">
        <v>537.79</v>
      </c>
      <c r="D52" s="721">
        <v>0</v>
      </c>
      <c r="E52" s="721">
        <v>0</v>
      </c>
      <c r="F52" s="721">
        <v>0</v>
      </c>
      <c r="G52" s="722"/>
      <c r="H52" s="723"/>
      <c r="I52" s="629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149" t="s">
        <v>184</v>
      </c>
      <c r="C53" s="143">
        <v>119.68</v>
      </c>
      <c r="D53" s="721">
        <v>0</v>
      </c>
      <c r="E53" s="721">
        <v>0</v>
      </c>
      <c r="F53" s="721">
        <v>0</v>
      </c>
      <c r="G53" s="724">
        <f t="shared" si="3"/>
        <v>0</v>
      </c>
      <c r="H53" s="146">
        <v>0</v>
      </c>
      <c r="I53" s="629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149" t="s">
        <v>185</v>
      </c>
      <c r="C54" s="143">
        <v>7925.25</v>
      </c>
      <c r="D54" s="721">
        <v>0</v>
      </c>
      <c r="E54" s="721">
        <v>0</v>
      </c>
      <c r="F54" s="721">
        <v>0</v>
      </c>
      <c r="G54" s="722">
        <f t="shared" si="3"/>
        <v>0</v>
      </c>
      <c r="H54" s="723">
        <v>0</v>
      </c>
      <c r="I54" s="629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149" t="s">
        <v>186</v>
      </c>
      <c r="C55" s="143">
        <v>49494.12</v>
      </c>
      <c r="D55" s="721">
        <v>0</v>
      </c>
      <c r="E55" s="721">
        <v>0</v>
      </c>
      <c r="F55" s="721">
        <v>0</v>
      </c>
      <c r="G55" s="722">
        <f t="shared" si="3"/>
        <v>0</v>
      </c>
      <c r="H55" s="723">
        <v>0</v>
      </c>
      <c r="I55" s="629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149" t="s">
        <v>187</v>
      </c>
      <c r="C56" s="143">
        <v>2069.25</v>
      </c>
      <c r="D56" s="721">
        <v>0</v>
      </c>
      <c r="E56" s="721">
        <v>0</v>
      </c>
      <c r="F56" s="721">
        <v>0</v>
      </c>
      <c r="G56" s="722">
        <f t="shared" si="3"/>
        <v>0</v>
      </c>
      <c r="H56" s="723">
        <v>0</v>
      </c>
      <c r="I56" s="629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149" t="s">
        <v>188</v>
      </c>
      <c r="C57" s="143">
        <v>2391.5</v>
      </c>
      <c r="D57" s="721">
        <v>0</v>
      </c>
      <c r="E57" s="721">
        <v>0</v>
      </c>
      <c r="F57" s="721">
        <v>0</v>
      </c>
      <c r="G57" s="722">
        <f t="shared" si="3"/>
        <v>0</v>
      </c>
      <c r="H57" s="723">
        <v>0</v>
      </c>
      <c r="I57" s="629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149" t="s">
        <v>189</v>
      </c>
      <c r="C58" s="143">
        <v>561</v>
      </c>
      <c r="D58" s="721">
        <v>0</v>
      </c>
      <c r="E58" s="721">
        <v>0</v>
      </c>
      <c r="F58" s="721">
        <v>0</v>
      </c>
      <c r="G58" s="722">
        <f t="shared" si="3"/>
        <v>0</v>
      </c>
      <c r="H58" s="723">
        <v>0</v>
      </c>
      <c r="I58" s="629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719" t="s">
        <v>190</v>
      </c>
      <c r="C59" s="728">
        <v>39614.71</v>
      </c>
      <c r="D59" s="721">
        <v>0</v>
      </c>
      <c r="E59" s="721">
        <v>0</v>
      </c>
      <c r="F59" s="721">
        <v>0</v>
      </c>
      <c r="G59" s="722">
        <f t="shared" si="3"/>
        <v>0</v>
      </c>
      <c r="H59" s="723">
        <v>0</v>
      </c>
      <c r="I59" s="629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719" t="s">
        <v>192</v>
      </c>
      <c r="C60" s="720">
        <v>2.5</v>
      </c>
      <c r="D60" s="721">
        <v>0</v>
      </c>
      <c r="E60" s="721">
        <v>0</v>
      </c>
      <c r="F60" s="721">
        <v>0</v>
      </c>
      <c r="G60" s="722">
        <f t="shared" si="3"/>
        <v>0</v>
      </c>
      <c r="H60" s="723">
        <v>0</v>
      </c>
      <c r="I60" s="629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719" t="s">
        <v>193</v>
      </c>
      <c r="C61" s="720">
        <v>69.75</v>
      </c>
      <c r="D61" s="721">
        <v>0</v>
      </c>
      <c r="E61" s="721">
        <v>0</v>
      </c>
      <c r="F61" s="721">
        <v>0</v>
      </c>
      <c r="G61" s="722"/>
      <c r="H61" s="723"/>
      <c r="I61" s="629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149" t="s">
        <v>194</v>
      </c>
      <c r="C62" s="729">
        <v>25184.84</v>
      </c>
      <c r="D62" s="721">
        <v>0</v>
      </c>
      <c r="E62" s="721">
        <v>0</v>
      </c>
      <c r="F62" s="721">
        <v>0</v>
      </c>
      <c r="G62" s="722"/>
      <c r="H62" s="723"/>
      <c r="I62" s="629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149" t="s">
        <v>195</v>
      </c>
      <c r="C63" s="143">
        <v>6964</v>
      </c>
      <c r="D63" s="721">
        <v>0</v>
      </c>
      <c r="E63" s="721">
        <v>0</v>
      </c>
      <c r="F63" s="721">
        <v>0</v>
      </c>
      <c r="G63" s="722">
        <f t="shared" ref="G63" si="4">D63+E63+F63</f>
        <v>0</v>
      </c>
      <c r="H63" s="723">
        <v>0</v>
      </c>
      <c r="I63" s="629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149" t="s">
        <v>196</v>
      </c>
      <c r="C64" s="730">
        <v>2246.8000000000002</v>
      </c>
      <c r="D64" s="721">
        <v>0</v>
      </c>
      <c r="E64" s="721">
        <v>0</v>
      </c>
      <c r="F64" s="721">
        <v>0</v>
      </c>
      <c r="G64" s="722"/>
      <c r="H64" s="723"/>
      <c r="I64" s="629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149" t="s">
        <v>116</v>
      </c>
      <c r="C65" s="143">
        <v>366088.63</v>
      </c>
      <c r="D65" s="721">
        <v>0</v>
      </c>
      <c r="E65" s="721">
        <v>0</v>
      </c>
      <c r="F65" s="721">
        <v>0</v>
      </c>
      <c r="G65" s="722">
        <f t="shared" si="3"/>
        <v>0</v>
      </c>
      <c r="H65" s="723">
        <v>0</v>
      </c>
      <c r="I65" s="629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149" t="s">
        <v>118</v>
      </c>
      <c r="C66" s="143">
        <v>217996.55</v>
      </c>
      <c r="D66" s="721">
        <v>0</v>
      </c>
      <c r="E66" s="721">
        <v>0</v>
      </c>
      <c r="F66" s="721">
        <v>0</v>
      </c>
      <c r="G66" s="722">
        <f t="shared" si="3"/>
        <v>0</v>
      </c>
      <c r="H66" s="723">
        <v>0</v>
      </c>
      <c r="I66" s="629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149" t="s">
        <v>117</v>
      </c>
      <c r="C67" s="143">
        <v>117081.68</v>
      </c>
      <c r="D67" s="721">
        <v>0</v>
      </c>
      <c r="E67" s="721">
        <v>0</v>
      </c>
      <c r="F67" s="721">
        <v>0</v>
      </c>
      <c r="G67" s="722">
        <f>D67+E67+F67</f>
        <v>0</v>
      </c>
      <c r="H67" s="723">
        <v>0</v>
      </c>
      <c r="I67" s="629">
        <f t="shared" si="1"/>
        <v>0</v>
      </c>
      <c r="K67" s="394">
        <f t="shared" si="2"/>
        <v>0</v>
      </c>
    </row>
    <row r="68" spans="1:11" x14ac:dyDescent="0.5">
      <c r="A68" s="504">
        <v>64</v>
      </c>
      <c r="B68" s="149" t="s">
        <v>119</v>
      </c>
      <c r="C68" s="143">
        <v>148600.56</v>
      </c>
      <c r="D68" s="721">
        <v>0</v>
      </c>
      <c r="E68" s="721">
        <v>0</v>
      </c>
      <c r="F68" s="721">
        <v>0</v>
      </c>
      <c r="G68" s="722">
        <f>D68+E68+F68</f>
        <v>0</v>
      </c>
      <c r="H68" s="723">
        <v>0</v>
      </c>
      <c r="I68" s="629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149" t="s">
        <v>120</v>
      </c>
      <c r="C69" s="143">
        <v>2634130.9900000002</v>
      </c>
      <c r="D69" s="721">
        <v>0</v>
      </c>
      <c r="E69" s="721">
        <v>0</v>
      </c>
      <c r="F69" s="721">
        <v>0</v>
      </c>
      <c r="G69" s="722">
        <f t="shared" si="3"/>
        <v>0</v>
      </c>
      <c r="H69" s="723">
        <v>0</v>
      </c>
      <c r="I69" s="629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149" t="s">
        <v>121</v>
      </c>
      <c r="C70" s="143">
        <v>94673.23</v>
      </c>
      <c r="D70" s="721">
        <v>0</v>
      </c>
      <c r="E70" s="721">
        <v>0</v>
      </c>
      <c r="F70" s="721">
        <v>0</v>
      </c>
      <c r="G70" s="722">
        <f t="shared" si="3"/>
        <v>0</v>
      </c>
      <c r="H70" s="723">
        <v>0</v>
      </c>
      <c r="I70" s="629">
        <f t="shared" ref="I70:I79" si="5">+G70-H70</f>
        <v>0</v>
      </c>
      <c r="K70" s="394">
        <f t="shared" ref="K70:K79" si="6">IF(G70&gt;0,1,0)</f>
        <v>0</v>
      </c>
    </row>
    <row r="71" spans="1:11" x14ac:dyDescent="0.5">
      <c r="A71" s="504">
        <v>67</v>
      </c>
      <c r="B71" s="149" t="s">
        <v>122</v>
      </c>
      <c r="C71" s="143">
        <v>621794</v>
      </c>
      <c r="D71" s="721">
        <v>0</v>
      </c>
      <c r="E71" s="721">
        <v>0</v>
      </c>
      <c r="F71" s="721">
        <v>0</v>
      </c>
      <c r="G71" s="722">
        <f t="shared" si="3"/>
        <v>0</v>
      </c>
      <c r="H71" s="723">
        <v>0</v>
      </c>
      <c r="I71" s="629">
        <f t="shared" si="5"/>
        <v>0</v>
      </c>
      <c r="K71" s="394">
        <f t="shared" si="6"/>
        <v>0</v>
      </c>
    </row>
    <row r="72" spans="1:11" x14ac:dyDescent="0.5">
      <c r="A72" s="504">
        <v>68</v>
      </c>
      <c r="B72" s="149" t="s">
        <v>123</v>
      </c>
      <c r="C72" s="143">
        <v>713228.41</v>
      </c>
      <c r="D72" s="721">
        <v>0</v>
      </c>
      <c r="E72" s="721">
        <v>0</v>
      </c>
      <c r="F72" s="721">
        <v>0</v>
      </c>
      <c r="G72" s="722">
        <f t="shared" si="3"/>
        <v>0</v>
      </c>
      <c r="H72" s="723">
        <v>0</v>
      </c>
      <c r="I72" s="629">
        <f t="shared" si="5"/>
        <v>0</v>
      </c>
      <c r="K72" s="394">
        <f t="shared" si="6"/>
        <v>0</v>
      </c>
    </row>
    <row r="73" spans="1:11" x14ac:dyDescent="0.5">
      <c r="A73" s="504">
        <v>69</v>
      </c>
      <c r="B73" s="149" t="s">
        <v>124</v>
      </c>
      <c r="C73" s="143">
        <v>871218.78</v>
      </c>
      <c r="D73" s="721">
        <v>0</v>
      </c>
      <c r="E73" s="721">
        <v>0</v>
      </c>
      <c r="F73" s="721">
        <v>0</v>
      </c>
      <c r="G73" s="722">
        <f t="shared" si="3"/>
        <v>0</v>
      </c>
      <c r="H73" s="723">
        <v>0</v>
      </c>
      <c r="I73" s="629">
        <f t="shared" si="5"/>
        <v>0</v>
      </c>
      <c r="K73" s="394">
        <f t="shared" si="6"/>
        <v>0</v>
      </c>
    </row>
    <row r="74" spans="1:11" x14ac:dyDescent="0.5">
      <c r="A74" s="504">
        <v>70</v>
      </c>
      <c r="B74" s="149" t="s">
        <v>125</v>
      </c>
      <c r="C74" s="143">
        <v>437412.35</v>
      </c>
      <c r="D74" s="721">
        <v>0</v>
      </c>
      <c r="E74" s="721">
        <v>0</v>
      </c>
      <c r="F74" s="721">
        <v>0</v>
      </c>
      <c r="G74" s="722">
        <f t="shared" ref="G74:G79" si="7">D74+E74+F74</f>
        <v>0</v>
      </c>
      <c r="H74" s="723">
        <v>0</v>
      </c>
      <c r="I74" s="629">
        <f t="shared" si="5"/>
        <v>0</v>
      </c>
      <c r="K74" s="394">
        <f t="shared" si="6"/>
        <v>0</v>
      </c>
    </row>
    <row r="75" spans="1:11" x14ac:dyDescent="0.5">
      <c r="A75" s="504">
        <v>71</v>
      </c>
      <c r="B75" s="149" t="s">
        <v>126</v>
      </c>
      <c r="C75" s="143">
        <v>197811.03</v>
      </c>
      <c r="D75" s="721">
        <v>0</v>
      </c>
      <c r="E75" s="721">
        <v>0</v>
      </c>
      <c r="F75" s="721">
        <v>0</v>
      </c>
      <c r="G75" s="722">
        <f t="shared" si="7"/>
        <v>0</v>
      </c>
      <c r="H75" s="723">
        <v>0</v>
      </c>
      <c r="I75" s="629">
        <f t="shared" si="5"/>
        <v>0</v>
      </c>
      <c r="K75" s="394">
        <f t="shared" si="6"/>
        <v>0</v>
      </c>
    </row>
    <row r="76" spans="1:11" x14ac:dyDescent="0.5">
      <c r="A76" s="504">
        <v>72</v>
      </c>
      <c r="B76" s="149" t="s">
        <v>127</v>
      </c>
      <c r="C76" s="143">
        <v>177462.79</v>
      </c>
      <c r="D76" s="721">
        <v>0</v>
      </c>
      <c r="E76" s="721">
        <v>0</v>
      </c>
      <c r="F76" s="721">
        <v>0</v>
      </c>
      <c r="G76" s="722">
        <f t="shared" si="7"/>
        <v>0</v>
      </c>
      <c r="H76" s="723">
        <v>0</v>
      </c>
      <c r="I76" s="629">
        <f t="shared" si="5"/>
        <v>0</v>
      </c>
      <c r="K76" s="394">
        <f t="shared" si="6"/>
        <v>0</v>
      </c>
    </row>
    <row r="77" spans="1:11" x14ac:dyDescent="0.5">
      <c r="A77" s="504">
        <v>73</v>
      </c>
      <c r="B77" s="149" t="s">
        <v>128</v>
      </c>
      <c r="C77" s="143">
        <v>256724.9</v>
      </c>
      <c r="D77" s="721">
        <v>0</v>
      </c>
      <c r="E77" s="721">
        <v>0</v>
      </c>
      <c r="F77" s="721">
        <v>0</v>
      </c>
      <c r="G77" s="722">
        <f t="shared" si="7"/>
        <v>0</v>
      </c>
      <c r="H77" s="723">
        <v>0</v>
      </c>
      <c r="I77" s="629">
        <f t="shared" si="5"/>
        <v>0</v>
      </c>
      <c r="K77" s="394">
        <f t="shared" si="6"/>
        <v>0</v>
      </c>
    </row>
    <row r="78" spans="1:11" x14ac:dyDescent="0.5">
      <c r="A78" s="504">
        <v>74</v>
      </c>
      <c r="B78" s="149" t="s">
        <v>129</v>
      </c>
      <c r="C78" s="143">
        <v>70086</v>
      </c>
      <c r="D78" s="721">
        <v>0</v>
      </c>
      <c r="E78" s="721">
        <v>0</v>
      </c>
      <c r="F78" s="721">
        <v>0</v>
      </c>
      <c r="G78" s="722">
        <f t="shared" si="7"/>
        <v>0</v>
      </c>
      <c r="H78" s="723">
        <v>0</v>
      </c>
      <c r="I78" s="629">
        <f t="shared" si="5"/>
        <v>0</v>
      </c>
      <c r="K78" s="394">
        <f t="shared" si="6"/>
        <v>0</v>
      </c>
    </row>
    <row r="79" spans="1:11" x14ac:dyDescent="0.5">
      <c r="A79" s="504">
        <v>75</v>
      </c>
      <c r="B79" s="162" t="s">
        <v>130</v>
      </c>
      <c r="C79" s="163">
        <v>714059</v>
      </c>
      <c r="D79" s="731">
        <v>0</v>
      </c>
      <c r="E79" s="731">
        <v>0</v>
      </c>
      <c r="F79" s="731">
        <v>0</v>
      </c>
      <c r="G79" s="732">
        <f t="shared" si="7"/>
        <v>0</v>
      </c>
      <c r="H79" s="733">
        <v>0</v>
      </c>
      <c r="I79" s="629">
        <f t="shared" si="5"/>
        <v>0</v>
      </c>
      <c r="K79" s="394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E68" sqref="E68"/>
    </sheetView>
  </sheetViews>
  <sheetFormatPr defaultRowHeight="21.75" x14ac:dyDescent="0.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394" bestFit="1" customWidth="1"/>
  </cols>
  <sheetData>
    <row r="1" spans="1:11" x14ac:dyDescent="0.5">
      <c r="A1" s="1224" t="s">
        <v>524</v>
      </c>
      <c r="B1" s="1224"/>
      <c r="C1" s="1224"/>
      <c r="D1" s="1224"/>
      <c r="E1" s="1224"/>
      <c r="F1" s="1224"/>
      <c r="G1" s="1224"/>
      <c r="H1" s="1224"/>
      <c r="I1" s="1224"/>
      <c r="J1" s="134"/>
    </row>
    <row r="2" spans="1:1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J2" s="134"/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  <c r="J3" s="134"/>
    </row>
    <row r="4" spans="1:11" x14ac:dyDescent="0.2">
      <c r="A4" s="1224" t="s">
        <v>40</v>
      </c>
      <c r="B4" s="1224"/>
      <c r="C4" s="373">
        <f>SUM(C5:C79)</f>
        <v>43207840.239999987</v>
      </c>
      <c r="D4" s="373">
        <f t="shared" ref="D4:K4" si="0">SUM(D5:D79)</f>
        <v>5.5</v>
      </c>
      <c r="E4" s="373">
        <f t="shared" si="0"/>
        <v>137</v>
      </c>
      <c r="F4" s="373">
        <f t="shared" si="0"/>
        <v>185</v>
      </c>
      <c r="G4" s="373">
        <f t="shared" si="0"/>
        <v>327.5</v>
      </c>
      <c r="H4" s="373">
        <f t="shared" si="0"/>
        <v>264.5</v>
      </c>
      <c r="I4" s="373">
        <f t="shared" si="0"/>
        <v>63</v>
      </c>
      <c r="J4" s="140"/>
      <c r="K4" s="373">
        <f t="shared" si="0"/>
        <v>5</v>
      </c>
    </row>
    <row r="5" spans="1:11" x14ac:dyDescent="0.5">
      <c r="A5" s="504">
        <v>1</v>
      </c>
      <c r="B5" s="734" t="s">
        <v>156</v>
      </c>
      <c r="C5" s="735">
        <v>656487.25</v>
      </c>
      <c r="D5" s="716">
        <v>0</v>
      </c>
      <c r="E5" s="735">
        <v>0</v>
      </c>
      <c r="F5" s="716">
        <v>185</v>
      </c>
      <c r="G5" s="717">
        <f t="shared" ref="G5:G66" si="1">D5+E5+F5</f>
        <v>185</v>
      </c>
      <c r="H5" s="718">
        <v>185</v>
      </c>
      <c r="I5" s="505">
        <f>+G5-H5</f>
        <v>0</v>
      </c>
      <c r="J5" s="140"/>
      <c r="K5" s="394">
        <f>IF(G5&gt;0,1,0)</f>
        <v>1</v>
      </c>
    </row>
    <row r="6" spans="1:11" x14ac:dyDescent="0.5">
      <c r="A6" s="504">
        <v>2</v>
      </c>
      <c r="B6" s="660" t="s">
        <v>141</v>
      </c>
      <c r="C6" s="143">
        <v>1947188.43</v>
      </c>
      <c r="D6" s="721">
        <v>0</v>
      </c>
      <c r="E6" s="721">
        <v>64</v>
      </c>
      <c r="F6" s="721">
        <v>0</v>
      </c>
      <c r="G6" s="722">
        <f t="shared" si="1"/>
        <v>64</v>
      </c>
      <c r="H6" s="723">
        <v>64</v>
      </c>
      <c r="I6" s="505">
        <f t="shared" ref="I6:I69" si="2">+G6-H6</f>
        <v>0</v>
      </c>
      <c r="J6" s="140"/>
      <c r="K6" s="394">
        <f t="shared" ref="K6:K69" si="3">IF(G6&gt;0,1,0)</f>
        <v>1</v>
      </c>
    </row>
    <row r="7" spans="1:11" x14ac:dyDescent="0.5">
      <c r="A7" s="504">
        <v>3</v>
      </c>
      <c r="B7" s="149" t="s">
        <v>124</v>
      </c>
      <c r="C7" s="143">
        <v>871218.78</v>
      </c>
      <c r="D7" s="721">
        <v>0</v>
      </c>
      <c r="E7" s="721">
        <v>63</v>
      </c>
      <c r="F7" s="721">
        <v>0</v>
      </c>
      <c r="G7" s="722">
        <f t="shared" si="1"/>
        <v>63</v>
      </c>
      <c r="H7" s="723">
        <v>0</v>
      </c>
      <c r="I7" s="505">
        <f t="shared" si="2"/>
        <v>63</v>
      </c>
      <c r="J7" s="140"/>
      <c r="K7" s="394">
        <f t="shared" si="3"/>
        <v>1</v>
      </c>
    </row>
    <row r="8" spans="1:11" x14ac:dyDescent="0.5">
      <c r="A8" s="504">
        <v>4</v>
      </c>
      <c r="B8" s="149" t="s">
        <v>194</v>
      </c>
      <c r="C8" s="729">
        <v>25184.84</v>
      </c>
      <c r="D8" s="721">
        <v>5</v>
      </c>
      <c r="E8" s="721">
        <v>10</v>
      </c>
      <c r="F8" s="721">
        <v>0</v>
      </c>
      <c r="G8" s="722">
        <f t="shared" si="1"/>
        <v>15</v>
      </c>
      <c r="H8" s="723"/>
      <c r="I8" s="505">
        <f t="shared" si="2"/>
        <v>15</v>
      </c>
      <c r="J8" s="140"/>
      <c r="K8" s="394">
        <f t="shared" si="3"/>
        <v>1</v>
      </c>
    </row>
    <row r="9" spans="1:11" x14ac:dyDescent="0.5">
      <c r="A9" s="504">
        <v>5</v>
      </c>
      <c r="B9" s="719" t="s">
        <v>192</v>
      </c>
      <c r="C9" s="720">
        <v>2.5</v>
      </c>
      <c r="D9" s="721">
        <v>0.5</v>
      </c>
      <c r="E9" s="721">
        <v>0</v>
      </c>
      <c r="F9" s="721">
        <v>0</v>
      </c>
      <c r="G9" s="722">
        <f t="shared" si="1"/>
        <v>0.5</v>
      </c>
      <c r="H9" s="723">
        <v>0.5</v>
      </c>
      <c r="I9" s="505">
        <f t="shared" si="2"/>
        <v>0</v>
      </c>
      <c r="J9" s="140"/>
      <c r="K9" s="394">
        <f t="shared" si="3"/>
        <v>1</v>
      </c>
    </row>
    <row r="10" spans="1:11" x14ac:dyDescent="0.5">
      <c r="A10" s="504">
        <v>6</v>
      </c>
      <c r="B10" s="149" t="s">
        <v>127</v>
      </c>
      <c r="C10" s="143">
        <v>177462.79</v>
      </c>
      <c r="D10" s="721">
        <v>0</v>
      </c>
      <c r="E10" s="721">
        <v>0</v>
      </c>
      <c r="F10" s="721">
        <v>0</v>
      </c>
      <c r="G10" s="722">
        <f t="shared" si="1"/>
        <v>0</v>
      </c>
      <c r="H10" s="723">
        <v>15</v>
      </c>
      <c r="I10" s="505">
        <f t="shared" si="2"/>
        <v>-15</v>
      </c>
      <c r="J10" s="140"/>
      <c r="K10" s="394">
        <f t="shared" si="3"/>
        <v>0</v>
      </c>
    </row>
    <row r="11" spans="1:11" x14ac:dyDescent="0.5">
      <c r="A11" s="504">
        <v>7</v>
      </c>
      <c r="B11" s="660" t="s">
        <v>155</v>
      </c>
      <c r="C11" s="725">
        <v>39214</v>
      </c>
      <c r="D11" s="721">
        <v>0</v>
      </c>
      <c r="E11" s="725">
        <v>0</v>
      </c>
      <c r="F11" s="721">
        <v>0</v>
      </c>
      <c r="G11" s="722">
        <f t="shared" si="1"/>
        <v>0</v>
      </c>
      <c r="H11" s="723">
        <v>0</v>
      </c>
      <c r="I11" s="505">
        <f t="shared" si="2"/>
        <v>0</v>
      </c>
      <c r="J11" s="140"/>
      <c r="K11" s="394">
        <f t="shared" si="3"/>
        <v>0</v>
      </c>
    </row>
    <row r="12" spans="1:11" x14ac:dyDescent="0.5">
      <c r="A12" s="504">
        <v>8</v>
      </c>
      <c r="B12" s="149" t="s">
        <v>157</v>
      </c>
      <c r="C12" s="143">
        <v>67264.89</v>
      </c>
      <c r="D12" s="721">
        <v>0</v>
      </c>
      <c r="E12" s="725">
        <v>0</v>
      </c>
      <c r="F12" s="721">
        <v>0</v>
      </c>
      <c r="G12" s="724">
        <f t="shared" si="1"/>
        <v>0</v>
      </c>
      <c r="H12" s="146">
        <v>0</v>
      </c>
      <c r="I12" s="505">
        <f t="shared" si="2"/>
        <v>0</v>
      </c>
      <c r="J12" s="140"/>
      <c r="K12" s="394">
        <f t="shared" si="3"/>
        <v>0</v>
      </c>
    </row>
    <row r="13" spans="1:11" x14ac:dyDescent="0.5">
      <c r="A13" s="504">
        <v>9</v>
      </c>
      <c r="B13" s="660" t="s">
        <v>217</v>
      </c>
      <c r="C13" s="143">
        <v>174028</v>
      </c>
      <c r="D13" s="721">
        <v>0</v>
      </c>
      <c r="E13" s="725">
        <v>0</v>
      </c>
      <c r="F13" s="721">
        <v>0</v>
      </c>
      <c r="G13" s="722">
        <f t="shared" si="1"/>
        <v>0</v>
      </c>
      <c r="H13" s="723">
        <v>0</v>
      </c>
      <c r="I13" s="505">
        <f t="shared" si="2"/>
        <v>0</v>
      </c>
      <c r="J13" s="140"/>
      <c r="K13" s="394">
        <f t="shared" si="3"/>
        <v>0</v>
      </c>
    </row>
    <row r="14" spans="1:11" x14ac:dyDescent="0.5">
      <c r="A14" s="504">
        <v>10</v>
      </c>
      <c r="B14" s="660" t="s">
        <v>158</v>
      </c>
      <c r="C14" s="143">
        <v>512243.20000000001</v>
      </c>
      <c r="D14" s="721">
        <v>0</v>
      </c>
      <c r="E14" s="725">
        <v>0</v>
      </c>
      <c r="F14" s="721">
        <v>0</v>
      </c>
      <c r="G14" s="722">
        <f t="shared" si="1"/>
        <v>0</v>
      </c>
      <c r="H14" s="723">
        <v>0</v>
      </c>
      <c r="I14" s="505">
        <f t="shared" si="2"/>
        <v>0</v>
      </c>
      <c r="J14" s="140"/>
      <c r="K14" s="394">
        <f t="shared" si="3"/>
        <v>0</v>
      </c>
    </row>
    <row r="15" spans="1:11" x14ac:dyDescent="0.5">
      <c r="A15" s="504">
        <v>11</v>
      </c>
      <c r="B15" s="660" t="s">
        <v>159</v>
      </c>
      <c r="C15" s="143">
        <v>430446.73</v>
      </c>
      <c r="D15" s="721">
        <v>0</v>
      </c>
      <c r="E15" s="725">
        <v>0</v>
      </c>
      <c r="F15" s="721">
        <v>0</v>
      </c>
      <c r="G15" s="722">
        <f t="shared" si="1"/>
        <v>0</v>
      </c>
      <c r="H15" s="723">
        <v>0</v>
      </c>
      <c r="I15" s="505">
        <f t="shared" si="2"/>
        <v>0</v>
      </c>
      <c r="J15" s="140"/>
      <c r="K15" s="394">
        <f t="shared" si="3"/>
        <v>0</v>
      </c>
    </row>
    <row r="16" spans="1:11" x14ac:dyDescent="0.5">
      <c r="A16" s="504">
        <v>12</v>
      </c>
      <c r="B16" s="660" t="s">
        <v>160</v>
      </c>
      <c r="C16" s="143">
        <v>176532.25</v>
      </c>
      <c r="D16" s="721">
        <v>0</v>
      </c>
      <c r="E16" s="725">
        <v>0</v>
      </c>
      <c r="F16" s="721">
        <v>0</v>
      </c>
      <c r="G16" s="722">
        <f t="shared" si="1"/>
        <v>0</v>
      </c>
      <c r="H16" s="723">
        <v>0</v>
      </c>
      <c r="I16" s="505">
        <f t="shared" si="2"/>
        <v>0</v>
      </c>
      <c r="J16" s="140"/>
      <c r="K16" s="394">
        <f t="shared" si="3"/>
        <v>0</v>
      </c>
    </row>
    <row r="17" spans="1:11" x14ac:dyDescent="0.5">
      <c r="A17" s="504">
        <v>13</v>
      </c>
      <c r="B17" s="660" t="s">
        <v>161</v>
      </c>
      <c r="C17" s="143">
        <v>175875.75</v>
      </c>
      <c r="D17" s="721">
        <v>0</v>
      </c>
      <c r="E17" s="725">
        <v>0</v>
      </c>
      <c r="F17" s="721">
        <v>0</v>
      </c>
      <c r="G17" s="722">
        <f t="shared" si="1"/>
        <v>0</v>
      </c>
      <c r="H17" s="723">
        <v>0</v>
      </c>
      <c r="I17" s="505">
        <f t="shared" si="2"/>
        <v>0</v>
      </c>
      <c r="J17" s="140"/>
      <c r="K17" s="394">
        <f t="shared" si="3"/>
        <v>0</v>
      </c>
    </row>
    <row r="18" spans="1:11" x14ac:dyDescent="0.5">
      <c r="A18" s="504">
        <v>14</v>
      </c>
      <c r="B18" s="149" t="s">
        <v>162</v>
      </c>
      <c r="C18" s="143">
        <v>230086.5</v>
      </c>
      <c r="D18" s="721">
        <v>0</v>
      </c>
      <c r="E18" s="721">
        <v>0</v>
      </c>
      <c r="F18" s="721">
        <v>0</v>
      </c>
      <c r="G18" s="724">
        <f t="shared" si="1"/>
        <v>0</v>
      </c>
      <c r="H18" s="146">
        <v>0</v>
      </c>
      <c r="I18" s="505">
        <f t="shared" si="2"/>
        <v>0</v>
      </c>
      <c r="J18" s="140"/>
      <c r="K18" s="394">
        <f t="shared" si="3"/>
        <v>0</v>
      </c>
    </row>
    <row r="19" spans="1:11" x14ac:dyDescent="0.5">
      <c r="A19" s="504">
        <v>15</v>
      </c>
      <c r="B19" s="660" t="s">
        <v>174</v>
      </c>
      <c r="C19" s="143">
        <v>199745.73</v>
      </c>
      <c r="D19" s="721">
        <v>0</v>
      </c>
      <c r="E19" s="721">
        <v>0</v>
      </c>
      <c r="F19" s="721">
        <v>0</v>
      </c>
      <c r="G19" s="722">
        <f t="shared" si="1"/>
        <v>0</v>
      </c>
      <c r="H19" s="723">
        <v>0</v>
      </c>
      <c r="I19" s="505">
        <f t="shared" si="2"/>
        <v>0</v>
      </c>
      <c r="J19" s="140"/>
      <c r="K19" s="394">
        <f t="shared" si="3"/>
        <v>0</v>
      </c>
    </row>
    <row r="20" spans="1:11" x14ac:dyDescent="0.5">
      <c r="A20" s="504">
        <v>16</v>
      </c>
      <c r="B20" s="660" t="s">
        <v>175</v>
      </c>
      <c r="C20" s="143">
        <v>165445.5</v>
      </c>
      <c r="D20" s="721">
        <v>0</v>
      </c>
      <c r="E20" s="721">
        <v>0</v>
      </c>
      <c r="F20" s="721">
        <v>0</v>
      </c>
      <c r="G20" s="722">
        <f t="shared" si="1"/>
        <v>0</v>
      </c>
      <c r="H20" s="723">
        <v>0</v>
      </c>
      <c r="I20" s="505">
        <f t="shared" si="2"/>
        <v>0</v>
      </c>
      <c r="J20" s="140"/>
      <c r="K20" s="394">
        <f t="shared" si="3"/>
        <v>0</v>
      </c>
    </row>
    <row r="21" spans="1:11" x14ac:dyDescent="0.5">
      <c r="A21" s="504">
        <v>17</v>
      </c>
      <c r="B21" s="149" t="s">
        <v>176</v>
      </c>
      <c r="C21" s="143">
        <v>5530</v>
      </c>
      <c r="D21" s="721">
        <v>0</v>
      </c>
      <c r="E21" s="721">
        <v>0</v>
      </c>
      <c r="F21" s="721">
        <v>0</v>
      </c>
      <c r="G21" s="724">
        <f t="shared" si="1"/>
        <v>0</v>
      </c>
      <c r="H21" s="146">
        <v>0</v>
      </c>
      <c r="I21" s="505">
        <f t="shared" si="2"/>
        <v>0</v>
      </c>
      <c r="J21" s="140"/>
      <c r="K21" s="394">
        <f t="shared" si="3"/>
        <v>0</v>
      </c>
    </row>
    <row r="22" spans="1:11" x14ac:dyDescent="0.5">
      <c r="A22" s="504">
        <v>18</v>
      </c>
      <c r="B22" s="660" t="s">
        <v>177</v>
      </c>
      <c r="C22" s="143">
        <v>44560.25</v>
      </c>
      <c r="D22" s="727">
        <v>0</v>
      </c>
      <c r="E22" s="721">
        <v>0</v>
      </c>
      <c r="F22" s="721">
        <v>0</v>
      </c>
      <c r="G22" s="722">
        <f t="shared" si="1"/>
        <v>0</v>
      </c>
      <c r="H22" s="723">
        <v>0</v>
      </c>
      <c r="I22" s="505">
        <f t="shared" si="2"/>
        <v>0</v>
      </c>
      <c r="J22" s="140"/>
      <c r="K22" s="394">
        <f t="shared" si="3"/>
        <v>0</v>
      </c>
    </row>
    <row r="23" spans="1:11" x14ac:dyDescent="0.5">
      <c r="A23" s="504">
        <v>19</v>
      </c>
      <c r="B23" s="660" t="s">
        <v>178</v>
      </c>
      <c r="C23" s="143">
        <v>39030.800000000003</v>
      </c>
      <c r="D23" s="721">
        <v>0</v>
      </c>
      <c r="E23" s="721">
        <v>0</v>
      </c>
      <c r="F23" s="721">
        <v>0</v>
      </c>
      <c r="G23" s="722">
        <f t="shared" si="1"/>
        <v>0</v>
      </c>
      <c r="H23" s="723">
        <v>0</v>
      </c>
      <c r="I23" s="505">
        <f t="shared" si="2"/>
        <v>0</v>
      </c>
      <c r="J23" s="140"/>
      <c r="K23" s="394">
        <f t="shared" si="3"/>
        <v>0</v>
      </c>
    </row>
    <row r="24" spans="1:11" x14ac:dyDescent="0.5">
      <c r="A24" s="504">
        <v>20</v>
      </c>
      <c r="B24" s="660" t="s">
        <v>180</v>
      </c>
      <c r="C24" s="143">
        <v>2162.25</v>
      </c>
      <c r="D24" s="721">
        <v>0</v>
      </c>
      <c r="E24" s="721">
        <v>0</v>
      </c>
      <c r="F24" s="721">
        <v>0</v>
      </c>
      <c r="G24" s="722">
        <f t="shared" si="1"/>
        <v>0</v>
      </c>
      <c r="H24" s="723">
        <v>0</v>
      </c>
      <c r="I24" s="505">
        <f t="shared" si="2"/>
        <v>0</v>
      </c>
      <c r="J24" s="140"/>
      <c r="K24" s="394">
        <f t="shared" si="3"/>
        <v>0</v>
      </c>
    </row>
    <row r="25" spans="1:11" x14ac:dyDescent="0.5">
      <c r="A25" s="504">
        <v>21</v>
      </c>
      <c r="B25" s="660" t="s">
        <v>181</v>
      </c>
      <c r="C25" s="143">
        <v>756377.48</v>
      </c>
      <c r="D25" s="721">
        <v>0</v>
      </c>
      <c r="E25" s="721">
        <v>0</v>
      </c>
      <c r="F25" s="721">
        <v>0</v>
      </c>
      <c r="G25" s="722">
        <f t="shared" si="1"/>
        <v>0</v>
      </c>
      <c r="H25" s="723">
        <v>0</v>
      </c>
      <c r="I25" s="505">
        <f t="shared" si="2"/>
        <v>0</v>
      </c>
      <c r="J25" s="140"/>
      <c r="K25" s="394">
        <f t="shared" si="3"/>
        <v>0</v>
      </c>
    </row>
    <row r="26" spans="1:11" x14ac:dyDescent="0.5">
      <c r="A26" s="504">
        <v>22</v>
      </c>
      <c r="B26" s="660" t="s">
        <v>164</v>
      </c>
      <c r="C26" s="143">
        <v>2906.7</v>
      </c>
      <c r="D26" s="721">
        <v>0</v>
      </c>
      <c r="E26" s="721">
        <v>0</v>
      </c>
      <c r="F26" s="721">
        <v>0</v>
      </c>
      <c r="G26" s="722">
        <f t="shared" si="1"/>
        <v>0</v>
      </c>
      <c r="H26" s="723">
        <v>0</v>
      </c>
      <c r="I26" s="505">
        <f t="shared" si="2"/>
        <v>0</v>
      </c>
      <c r="J26" s="140"/>
      <c r="K26" s="394">
        <f t="shared" si="3"/>
        <v>0</v>
      </c>
    </row>
    <row r="27" spans="1:11" x14ac:dyDescent="0.5">
      <c r="A27" s="504">
        <v>23</v>
      </c>
      <c r="B27" s="149" t="s">
        <v>165</v>
      </c>
      <c r="C27" s="143">
        <v>164027.25</v>
      </c>
      <c r="D27" s="721">
        <v>0</v>
      </c>
      <c r="E27" s="721">
        <v>0</v>
      </c>
      <c r="F27" s="721">
        <v>0</v>
      </c>
      <c r="G27" s="724">
        <f>D27+E27+F27</f>
        <v>0</v>
      </c>
      <c r="H27" s="146">
        <v>0</v>
      </c>
      <c r="I27" s="505">
        <f t="shared" si="2"/>
        <v>0</v>
      </c>
      <c r="J27" s="140"/>
      <c r="K27" s="394">
        <f t="shared" si="3"/>
        <v>0</v>
      </c>
    </row>
    <row r="28" spans="1:11" x14ac:dyDescent="0.5">
      <c r="A28" s="504">
        <v>24</v>
      </c>
      <c r="B28" s="660" t="s">
        <v>166</v>
      </c>
      <c r="C28" s="143">
        <v>32749.05</v>
      </c>
      <c r="D28" s="721">
        <v>0</v>
      </c>
      <c r="E28" s="721">
        <v>0</v>
      </c>
      <c r="F28" s="721">
        <v>0</v>
      </c>
      <c r="G28" s="724">
        <f>D28+E28+F28</f>
        <v>0</v>
      </c>
      <c r="H28" s="146">
        <v>0</v>
      </c>
      <c r="I28" s="505">
        <f t="shared" si="2"/>
        <v>0</v>
      </c>
      <c r="J28" s="140"/>
      <c r="K28" s="394">
        <f t="shared" si="3"/>
        <v>0</v>
      </c>
    </row>
    <row r="29" spans="1:11" x14ac:dyDescent="0.5">
      <c r="A29" s="504">
        <v>25</v>
      </c>
      <c r="B29" s="149" t="s">
        <v>167</v>
      </c>
      <c r="C29" s="143">
        <v>8316.5</v>
      </c>
      <c r="D29" s="721">
        <v>0</v>
      </c>
      <c r="E29" s="721">
        <v>0</v>
      </c>
      <c r="F29" s="721">
        <v>0</v>
      </c>
      <c r="G29" s="724">
        <f>D29+E29+F29</f>
        <v>0</v>
      </c>
      <c r="H29" s="146">
        <v>0</v>
      </c>
      <c r="I29" s="505">
        <f t="shared" si="2"/>
        <v>0</v>
      </c>
      <c r="J29" s="140"/>
      <c r="K29" s="394">
        <f t="shared" si="3"/>
        <v>0</v>
      </c>
    </row>
    <row r="30" spans="1:11" x14ac:dyDescent="0.5">
      <c r="A30" s="504">
        <v>26</v>
      </c>
      <c r="B30" s="660" t="s">
        <v>168</v>
      </c>
      <c r="C30" s="143">
        <v>268584.25</v>
      </c>
      <c r="D30" s="721">
        <v>0</v>
      </c>
      <c r="E30" s="721">
        <v>0</v>
      </c>
      <c r="F30" s="721">
        <v>0</v>
      </c>
      <c r="G30" s="722">
        <f t="shared" si="1"/>
        <v>0</v>
      </c>
      <c r="H30" s="723">
        <v>0</v>
      </c>
      <c r="I30" s="505">
        <f t="shared" si="2"/>
        <v>0</v>
      </c>
      <c r="J30" s="140"/>
      <c r="K30" s="394">
        <f t="shared" si="3"/>
        <v>0</v>
      </c>
    </row>
    <row r="31" spans="1:11" x14ac:dyDescent="0.5">
      <c r="A31" s="504">
        <v>27</v>
      </c>
      <c r="B31" s="660" t="s">
        <v>169</v>
      </c>
      <c r="C31" s="143">
        <v>287235.77</v>
      </c>
      <c r="D31" s="721">
        <v>0</v>
      </c>
      <c r="E31" s="721">
        <v>0</v>
      </c>
      <c r="F31" s="721">
        <v>0</v>
      </c>
      <c r="G31" s="722">
        <f t="shared" si="1"/>
        <v>0</v>
      </c>
      <c r="H31" s="723">
        <v>0</v>
      </c>
      <c r="I31" s="505">
        <f t="shared" si="2"/>
        <v>0</v>
      </c>
      <c r="J31" s="140"/>
      <c r="K31" s="394">
        <f t="shared" si="3"/>
        <v>0</v>
      </c>
    </row>
    <row r="32" spans="1:11" x14ac:dyDescent="0.5">
      <c r="A32" s="504">
        <v>28</v>
      </c>
      <c r="B32" s="149" t="s">
        <v>170</v>
      </c>
      <c r="C32" s="143">
        <v>165.78</v>
      </c>
      <c r="D32" s="721">
        <v>0</v>
      </c>
      <c r="E32" s="721">
        <v>0</v>
      </c>
      <c r="F32" s="721">
        <v>0</v>
      </c>
      <c r="G32" s="724">
        <f t="shared" si="1"/>
        <v>0</v>
      </c>
      <c r="H32" s="146">
        <v>0</v>
      </c>
      <c r="I32" s="505">
        <f t="shared" si="2"/>
        <v>0</v>
      </c>
      <c r="J32" s="140"/>
      <c r="K32" s="394">
        <f t="shared" si="3"/>
        <v>0</v>
      </c>
    </row>
    <row r="33" spans="1:11" x14ac:dyDescent="0.5">
      <c r="A33" s="504">
        <v>29</v>
      </c>
      <c r="B33" s="149" t="s">
        <v>171</v>
      </c>
      <c r="C33" s="143">
        <v>5457</v>
      </c>
      <c r="D33" s="721">
        <v>0</v>
      </c>
      <c r="E33" s="721">
        <v>0</v>
      </c>
      <c r="F33" s="721">
        <v>0</v>
      </c>
      <c r="G33" s="722">
        <f t="shared" si="1"/>
        <v>0</v>
      </c>
      <c r="H33" s="723">
        <v>0</v>
      </c>
      <c r="I33" s="505">
        <f t="shared" si="2"/>
        <v>0</v>
      </c>
      <c r="J33" s="140"/>
      <c r="K33" s="394">
        <f t="shared" si="3"/>
        <v>0</v>
      </c>
    </row>
    <row r="34" spans="1:11" x14ac:dyDescent="0.5">
      <c r="A34" s="504">
        <v>30</v>
      </c>
      <c r="B34" s="660" t="s">
        <v>172</v>
      </c>
      <c r="C34" s="143">
        <v>275593</v>
      </c>
      <c r="D34" s="721">
        <v>0</v>
      </c>
      <c r="E34" s="721">
        <v>0</v>
      </c>
      <c r="F34" s="721">
        <v>0</v>
      </c>
      <c r="G34" s="722">
        <f t="shared" si="1"/>
        <v>0</v>
      </c>
      <c r="H34" s="723">
        <v>0</v>
      </c>
      <c r="I34" s="505">
        <f t="shared" si="2"/>
        <v>0</v>
      </c>
      <c r="J34" s="140"/>
      <c r="K34" s="394">
        <f t="shared" si="3"/>
        <v>0</v>
      </c>
    </row>
    <row r="35" spans="1:11" x14ac:dyDescent="0.5">
      <c r="A35" s="504">
        <v>31</v>
      </c>
      <c r="B35" s="660" t="s">
        <v>134</v>
      </c>
      <c r="C35" s="143">
        <v>1316826.53</v>
      </c>
      <c r="D35" s="721">
        <v>0</v>
      </c>
      <c r="E35" s="721">
        <v>0</v>
      </c>
      <c r="F35" s="721">
        <v>0</v>
      </c>
      <c r="G35" s="722">
        <f t="shared" si="1"/>
        <v>0</v>
      </c>
      <c r="H35" s="723">
        <v>0</v>
      </c>
      <c r="I35" s="505">
        <f t="shared" si="2"/>
        <v>0</v>
      </c>
      <c r="J35" s="140"/>
      <c r="K35" s="394">
        <f t="shared" si="3"/>
        <v>0</v>
      </c>
    </row>
    <row r="36" spans="1:11" x14ac:dyDescent="0.5">
      <c r="A36" s="504">
        <v>32</v>
      </c>
      <c r="B36" s="660" t="s">
        <v>135</v>
      </c>
      <c r="C36" s="143">
        <v>1476637.33</v>
      </c>
      <c r="D36" s="721">
        <v>0</v>
      </c>
      <c r="E36" s="721">
        <v>0</v>
      </c>
      <c r="F36" s="721">
        <v>0</v>
      </c>
      <c r="G36" s="722">
        <f t="shared" si="1"/>
        <v>0</v>
      </c>
      <c r="H36" s="723">
        <v>0</v>
      </c>
      <c r="I36" s="505">
        <f t="shared" si="2"/>
        <v>0</v>
      </c>
      <c r="J36" s="140"/>
      <c r="K36" s="394">
        <f t="shared" si="3"/>
        <v>0</v>
      </c>
    </row>
    <row r="37" spans="1:11" x14ac:dyDescent="0.5">
      <c r="A37" s="504">
        <v>33</v>
      </c>
      <c r="B37" s="660" t="s">
        <v>136</v>
      </c>
      <c r="C37" s="143">
        <v>921796</v>
      </c>
      <c r="D37" s="721">
        <v>0</v>
      </c>
      <c r="E37" s="721">
        <v>0</v>
      </c>
      <c r="F37" s="721">
        <v>0</v>
      </c>
      <c r="G37" s="722">
        <f t="shared" si="1"/>
        <v>0</v>
      </c>
      <c r="H37" s="723">
        <v>0</v>
      </c>
      <c r="I37" s="505">
        <f t="shared" si="2"/>
        <v>0</v>
      </c>
      <c r="J37" s="140"/>
      <c r="K37" s="394">
        <f t="shared" si="3"/>
        <v>0</v>
      </c>
    </row>
    <row r="38" spans="1:11" x14ac:dyDescent="0.5">
      <c r="A38" s="504">
        <v>34</v>
      </c>
      <c r="B38" s="660" t="s">
        <v>137</v>
      </c>
      <c r="C38" s="143">
        <v>1333603.97</v>
      </c>
      <c r="D38" s="721">
        <v>0</v>
      </c>
      <c r="E38" s="721">
        <v>0</v>
      </c>
      <c r="F38" s="721">
        <v>0</v>
      </c>
      <c r="G38" s="722">
        <f t="shared" si="1"/>
        <v>0</v>
      </c>
      <c r="H38" s="723">
        <v>0</v>
      </c>
      <c r="I38" s="505">
        <f t="shared" si="2"/>
        <v>0</v>
      </c>
      <c r="J38" s="140"/>
      <c r="K38" s="394">
        <f t="shared" si="3"/>
        <v>0</v>
      </c>
    </row>
    <row r="39" spans="1:11" x14ac:dyDescent="0.5">
      <c r="A39" s="504">
        <v>35</v>
      </c>
      <c r="B39" s="660" t="s">
        <v>138</v>
      </c>
      <c r="C39" s="143">
        <v>2834968.85</v>
      </c>
      <c r="D39" s="721">
        <v>0</v>
      </c>
      <c r="E39" s="721">
        <v>0</v>
      </c>
      <c r="F39" s="721">
        <v>0</v>
      </c>
      <c r="G39" s="722">
        <f t="shared" si="1"/>
        <v>0</v>
      </c>
      <c r="H39" s="723">
        <v>0</v>
      </c>
      <c r="I39" s="505">
        <f t="shared" si="2"/>
        <v>0</v>
      </c>
      <c r="J39" s="140"/>
      <c r="K39" s="394">
        <f t="shared" si="3"/>
        <v>0</v>
      </c>
    </row>
    <row r="40" spans="1:11" x14ac:dyDescent="0.5">
      <c r="A40" s="504">
        <v>36</v>
      </c>
      <c r="B40" s="660" t="s">
        <v>139</v>
      </c>
      <c r="C40" s="143">
        <v>215118.69</v>
      </c>
      <c r="D40" s="721">
        <v>0</v>
      </c>
      <c r="E40" s="721">
        <v>0</v>
      </c>
      <c r="F40" s="721">
        <v>0</v>
      </c>
      <c r="G40" s="722">
        <f t="shared" si="1"/>
        <v>0</v>
      </c>
      <c r="H40" s="723">
        <v>0</v>
      </c>
      <c r="I40" s="505">
        <f t="shared" si="2"/>
        <v>0</v>
      </c>
      <c r="J40" s="140"/>
      <c r="K40" s="394">
        <f t="shared" si="3"/>
        <v>0</v>
      </c>
    </row>
    <row r="41" spans="1:11" x14ac:dyDescent="0.5">
      <c r="A41" s="504">
        <v>37</v>
      </c>
      <c r="B41" s="660" t="s">
        <v>140</v>
      </c>
      <c r="C41" s="143">
        <v>2133212.9</v>
      </c>
      <c r="D41" s="721">
        <v>0</v>
      </c>
      <c r="E41" s="721">
        <v>0</v>
      </c>
      <c r="F41" s="721">
        <v>0</v>
      </c>
      <c r="G41" s="722">
        <f t="shared" si="1"/>
        <v>0</v>
      </c>
      <c r="H41" s="723">
        <v>0</v>
      </c>
      <c r="I41" s="505">
        <f t="shared" si="2"/>
        <v>0</v>
      </c>
      <c r="J41" s="140"/>
      <c r="K41" s="394">
        <f t="shared" si="3"/>
        <v>0</v>
      </c>
    </row>
    <row r="42" spans="1:11" x14ac:dyDescent="0.5">
      <c r="A42" s="504">
        <v>38</v>
      </c>
      <c r="B42" s="660" t="s">
        <v>142</v>
      </c>
      <c r="C42" s="143">
        <v>414469.44</v>
      </c>
      <c r="D42" s="721">
        <v>0</v>
      </c>
      <c r="E42" s="721">
        <v>0</v>
      </c>
      <c r="F42" s="721">
        <v>0</v>
      </c>
      <c r="G42" s="722">
        <f t="shared" si="1"/>
        <v>0</v>
      </c>
      <c r="H42" s="723">
        <v>0</v>
      </c>
      <c r="I42" s="505">
        <f t="shared" si="2"/>
        <v>0</v>
      </c>
      <c r="J42" s="140"/>
      <c r="K42" s="394">
        <f t="shared" si="3"/>
        <v>0</v>
      </c>
    </row>
    <row r="43" spans="1:11" x14ac:dyDescent="0.5">
      <c r="A43" s="504">
        <v>39</v>
      </c>
      <c r="B43" s="660" t="s">
        <v>143</v>
      </c>
      <c r="C43" s="143">
        <v>662972</v>
      </c>
      <c r="D43" s="721">
        <v>0</v>
      </c>
      <c r="E43" s="721">
        <v>0</v>
      </c>
      <c r="F43" s="721">
        <v>0</v>
      </c>
      <c r="G43" s="722">
        <f t="shared" si="1"/>
        <v>0</v>
      </c>
      <c r="H43" s="723">
        <v>0</v>
      </c>
      <c r="I43" s="505">
        <f t="shared" si="2"/>
        <v>0</v>
      </c>
      <c r="J43" s="140"/>
      <c r="K43" s="394">
        <f t="shared" si="3"/>
        <v>0</v>
      </c>
    </row>
    <row r="44" spans="1:11" x14ac:dyDescent="0.5">
      <c r="A44" s="504">
        <v>40</v>
      </c>
      <c r="B44" s="660" t="s">
        <v>144</v>
      </c>
      <c r="C44" s="143">
        <v>3131818.79</v>
      </c>
      <c r="D44" s="721">
        <v>0</v>
      </c>
      <c r="E44" s="721">
        <v>0</v>
      </c>
      <c r="F44" s="721">
        <v>0</v>
      </c>
      <c r="G44" s="722">
        <f t="shared" si="1"/>
        <v>0</v>
      </c>
      <c r="H44" s="723">
        <v>0</v>
      </c>
      <c r="I44" s="505">
        <f t="shared" si="2"/>
        <v>0</v>
      </c>
      <c r="J44" s="140"/>
      <c r="K44" s="394">
        <f t="shared" si="3"/>
        <v>0</v>
      </c>
    </row>
    <row r="45" spans="1:11" x14ac:dyDescent="0.5">
      <c r="A45" s="504">
        <v>41</v>
      </c>
      <c r="B45" s="660" t="s">
        <v>145</v>
      </c>
      <c r="C45" s="143">
        <v>197640.52</v>
      </c>
      <c r="D45" s="721">
        <v>0</v>
      </c>
      <c r="E45" s="721">
        <v>0</v>
      </c>
      <c r="F45" s="721">
        <v>0</v>
      </c>
      <c r="G45" s="722">
        <f t="shared" si="1"/>
        <v>0</v>
      </c>
      <c r="H45" s="723">
        <v>0</v>
      </c>
      <c r="I45" s="505">
        <f t="shared" si="2"/>
        <v>0</v>
      </c>
      <c r="J45" s="140"/>
      <c r="K45" s="394">
        <f t="shared" si="3"/>
        <v>0</v>
      </c>
    </row>
    <row r="46" spans="1:11" x14ac:dyDescent="0.5">
      <c r="A46" s="504">
        <v>42</v>
      </c>
      <c r="B46" s="149" t="s">
        <v>146</v>
      </c>
      <c r="C46" s="143">
        <v>3096872.72</v>
      </c>
      <c r="D46" s="721">
        <v>0</v>
      </c>
      <c r="E46" s="721">
        <v>0</v>
      </c>
      <c r="F46" s="721">
        <v>0</v>
      </c>
      <c r="G46" s="722">
        <f t="shared" si="1"/>
        <v>0</v>
      </c>
      <c r="H46" s="723">
        <v>0</v>
      </c>
      <c r="I46" s="505">
        <f t="shared" si="2"/>
        <v>0</v>
      </c>
      <c r="J46" s="140"/>
      <c r="K46" s="394">
        <f t="shared" si="3"/>
        <v>0</v>
      </c>
    </row>
    <row r="47" spans="1:11" x14ac:dyDescent="0.5">
      <c r="A47" s="504">
        <v>43</v>
      </c>
      <c r="B47" s="149" t="s">
        <v>147</v>
      </c>
      <c r="C47" s="143">
        <v>725484.49</v>
      </c>
      <c r="D47" s="721">
        <v>0</v>
      </c>
      <c r="E47" s="721">
        <v>0</v>
      </c>
      <c r="F47" s="721">
        <v>0</v>
      </c>
      <c r="G47" s="722">
        <f t="shared" si="1"/>
        <v>0</v>
      </c>
      <c r="H47" s="723">
        <v>0</v>
      </c>
      <c r="I47" s="505">
        <f t="shared" si="2"/>
        <v>0</v>
      </c>
      <c r="J47" s="140"/>
      <c r="K47" s="394">
        <f t="shared" si="3"/>
        <v>0</v>
      </c>
    </row>
    <row r="48" spans="1:11" x14ac:dyDescent="0.5">
      <c r="A48" s="504">
        <v>44</v>
      </c>
      <c r="B48" s="660" t="s">
        <v>148</v>
      </c>
      <c r="C48" s="143">
        <v>2909854.69</v>
      </c>
      <c r="D48" s="721">
        <v>0</v>
      </c>
      <c r="E48" s="721">
        <v>0</v>
      </c>
      <c r="F48" s="721">
        <v>0</v>
      </c>
      <c r="G48" s="722">
        <f t="shared" si="1"/>
        <v>0</v>
      </c>
      <c r="H48" s="723">
        <v>0</v>
      </c>
      <c r="I48" s="505">
        <f t="shared" si="2"/>
        <v>0</v>
      </c>
      <c r="J48" s="140"/>
      <c r="K48" s="394">
        <f t="shared" si="3"/>
        <v>0</v>
      </c>
    </row>
    <row r="49" spans="1:11" x14ac:dyDescent="0.5">
      <c r="A49" s="504">
        <v>45</v>
      </c>
      <c r="B49" s="660" t="s">
        <v>149</v>
      </c>
      <c r="C49" s="143">
        <v>472479.02</v>
      </c>
      <c r="D49" s="721">
        <v>0</v>
      </c>
      <c r="E49" s="721">
        <v>0</v>
      </c>
      <c r="F49" s="721">
        <v>0</v>
      </c>
      <c r="G49" s="722">
        <f t="shared" si="1"/>
        <v>0</v>
      </c>
      <c r="H49" s="723">
        <v>0</v>
      </c>
      <c r="I49" s="505">
        <f t="shared" si="2"/>
        <v>0</v>
      </c>
      <c r="J49" s="140"/>
      <c r="K49" s="394">
        <f t="shared" si="3"/>
        <v>0</v>
      </c>
    </row>
    <row r="50" spans="1:11" x14ac:dyDescent="0.5">
      <c r="A50" s="504">
        <v>46</v>
      </c>
      <c r="B50" s="149" t="s">
        <v>150</v>
      </c>
      <c r="C50" s="143">
        <v>315741.99</v>
      </c>
      <c r="D50" s="721">
        <v>0</v>
      </c>
      <c r="E50" s="721">
        <v>0</v>
      </c>
      <c r="F50" s="721">
        <v>0</v>
      </c>
      <c r="G50" s="722">
        <f t="shared" si="1"/>
        <v>0</v>
      </c>
      <c r="H50" s="723">
        <v>0</v>
      </c>
      <c r="I50" s="505">
        <f t="shared" si="2"/>
        <v>0</v>
      </c>
      <c r="J50" s="140"/>
      <c r="K50" s="394">
        <f t="shared" si="3"/>
        <v>0</v>
      </c>
    </row>
    <row r="51" spans="1:11" x14ac:dyDescent="0.5">
      <c r="A51" s="504">
        <v>47</v>
      </c>
      <c r="B51" s="660" t="s">
        <v>151</v>
      </c>
      <c r="C51" s="143">
        <v>747982.92</v>
      </c>
      <c r="D51" s="721">
        <v>0</v>
      </c>
      <c r="E51" s="721">
        <v>0</v>
      </c>
      <c r="F51" s="721">
        <v>0</v>
      </c>
      <c r="G51" s="722">
        <f t="shared" si="1"/>
        <v>0</v>
      </c>
      <c r="H51" s="723">
        <v>0</v>
      </c>
      <c r="I51" s="505">
        <f t="shared" si="2"/>
        <v>0</v>
      </c>
      <c r="J51" s="140"/>
      <c r="K51" s="394">
        <f t="shared" si="3"/>
        <v>0</v>
      </c>
    </row>
    <row r="52" spans="1:11" x14ac:dyDescent="0.5">
      <c r="A52" s="504">
        <v>48</v>
      </c>
      <c r="B52" s="660" t="s">
        <v>152</v>
      </c>
      <c r="C52" s="143">
        <v>1147660.4099999999</v>
      </c>
      <c r="D52" s="721">
        <v>0</v>
      </c>
      <c r="E52" s="721">
        <v>0</v>
      </c>
      <c r="F52" s="721">
        <v>0</v>
      </c>
      <c r="G52" s="722">
        <f t="shared" si="1"/>
        <v>0</v>
      </c>
      <c r="H52" s="723">
        <v>0</v>
      </c>
      <c r="I52" s="505">
        <f t="shared" si="2"/>
        <v>0</v>
      </c>
      <c r="J52" s="140"/>
      <c r="K52" s="394">
        <f t="shared" si="3"/>
        <v>0</v>
      </c>
    </row>
    <row r="53" spans="1:11" x14ac:dyDescent="0.5">
      <c r="A53" s="504">
        <v>49</v>
      </c>
      <c r="B53" s="660" t="s">
        <v>153</v>
      </c>
      <c r="C53" s="143">
        <v>4299703.42</v>
      </c>
      <c r="D53" s="721">
        <v>0</v>
      </c>
      <c r="E53" s="721">
        <v>0</v>
      </c>
      <c r="F53" s="721">
        <v>0</v>
      </c>
      <c r="G53" s="722">
        <f t="shared" si="1"/>
        <v>0</v>
      </c>
      <c r="H53" s="723">
        <v>0</v>
      </c>
      <c r="I53" s="505">
        <f t="shared" si="2"/>
        <v>0</v>
      </c>
      <c r="J53" s="140"/>
      <c r="K53" s="394">
        <f t="shared" si="3"/>
        <v>0</v>
      </c>
    </row>
    <row r="54" spans="1:11" x14ac:dyDescent="0.5">
      <c r="A54" s="504">
        <v>50</v>
      </c>
      <c r="B54" s="660" t="s">
        <v>183</v>
      </c>
      <c r="C54" s="143">
        <v>537.79</v>
      </c>
      <c r="D54" s="721">
        <v>0</v>
      </c>
      <c r="E54" s="721">
        <v>0</v>
      </c>
      <c r="F54" s="721">
        <v>0</v>
      </c>
      <c r="G54" s="722"/>
      <c r="H54" s="723"/>
      <c r="I54" s="505">
        <f t="shared" si="2"/>
        <v>0</v>
      </c>
      <c r="J54" s="140"/>
      <c r="K54" s="394">
        <f t="shared" si="3"/>
        <v>0</v>
      </c>
    </row>
    <row r="55" spans="1:11" x14ac:dyDescent="0.5">
      <c r="A55" s="504">
        <v>51</v>
      </c>
      <c r="B55" s="149" t="s">
        <v>184</v>
      </c>
      <c r="C55" s="143">
        <v>119.68</v>
      </c>
      <c r="D55" s="721">
        <v>0</v>
      </c>
      <c r="E55" s="721">
        <v>0</v>
      </c>
      <c r="F55" s="721">
        <v>0</v>
      </c>
      <c r="G55" s="724">
        <f t="shared" si="1"/>
        <v>0</v>
      </c>
      <c r="H55" s="146">
        <v>0</v>
      </c>
      <c r="I55" s="505">
        <f t="shared" si="2"/>
        <v>0</v>
      </c>
      <c r="J55" s="140"/>
      <c r="K55" s="394">
        <f t="shared" si="3"/>
        <v>0</v>
      </c>
    </row>
    <row r="56" spans="1:11" x14ac:dyDescent="0.5">
      <c r="A56" s="504">
        <v>52</v>
      </c>
      <c r="B56" s="149" t="s">
        <v>185</v>
      </c>
      <c r="C56" s="143">
        <v>7925.25</v>
      </c>
      <c r="D56" s="721">
        <v>0</v>
      </c>
      <c r="E56" s="721">
        <v>0</v>
      </c>
      <c r="F56" s="721">
        <v>0</v>
      </c>
      <c r="G56" s="722">
        <f t="shared" si="1"/>
        <v>0</v>
      </c>
      <c r="H56" s="723">
        <v>0</v>
      </c>
      <c r="I56" s="505">
        <f t="shared" si="2"/>
        <v>0</v>
      </c>
      <c r="J56" s="140"/>
      <c r="K56" s="394">
        <f t="shared" si="3"/>
        <v>0</v>
      </c>
    </row>
    <row r="57" spans="1:11" x14ac:dyDescent="0.5">
      <c r="A57" s="504">
        <v>53</v>
      </c>
      <c r="B57" s="149" t="s">
        <v>186</v>
      </c>
      <c r="C57" s="143">
        <v>49494.12</v>
      </c>
      <c r="D57" s="721">
        <v>0</v>
      </c>
      <c r="E57" s="721">
        <v>0</v>
      </c>
      <c r="F57" s="721">
        <v>0</v>
      </c>
      <c r="G57" s="722">
        <f t="shared" si="1"/>
        <v>0</v>
      </c>
      <c r="H57" s="723">
        <v>0</v>
      </c>
      <c r="I57" s="505">
        <f t="shared" si="2"/>
        <v>0</v>
      </c>
      <c r="J57" s="140"/>
      <c r="K57" s="394">
        <f t="shared" si="3"/>
        <v>0</v>
      </c>
    </row>
    <row r="58" spans="1:11" x14ac:dyDescent="0.5">
      <c r="A58" s="504">
        <v>54</v>
      </c>
      <c r="B58" s="149" t="s">
        <v>187</v>
      </c>
      <c r="C58" s="143">
        <v>2069.25</v>
      </c>
      <c r="D58" s="721">
        <v>0</v>
      </c>
      <c r="E58" s="721">
        <v>0</v>
      </c>
      <c r="F58" s="721">
        <v>0</v>
      </c>
      <c r="G58" s="722">
        <f t="shared" si="1"/>
        <v>0</v>
      </c>
      <c r="H58" s="723">
        <v>0</v>
      </c>
      <c r="I58" s="505">
        <f t="shared" si="2"/>
        <v>0</v>
      </c>
      <c r="J58" s="140"/>
      <c r="K58" s="394">
        <f t="shared" si="3"/>
        <v>0</v>
      </c>
    </row>
    <row r="59" spans="1:11" x14ac:dyDescent="0.5">
      <c r="A59" s="504">
        <v>55</v>
      </c>
      <c r="B59" s="149" t="s">
        <v>188</v>
      </c>
      <c r="C59" s="143">
        <v>2391.5</v>
      </c>
      <c r="D59" s="721">
        <v>0</v>
      </c>
      <c r="E59" s="721">
        <v>0</v>
      </c>
      <c r="F59" s="721">
        <v>0</v>
      </c>
      <c r="G59" s="722">
        <f t="shared" si="1"/>
        <v>0</v>
      </c>
      <c r="H59" s="723">
        <v>0</v>
      </c>
      <c r="I59" s="505">
        <f t="shared" si="2"/>
        <v>0</v>
      </c>
      <c r="J59" s="140"/>
      <c r="K59" s="394">
        <f t="shared" si="3"/>
        <v>0</v>
      </c>
    </row>
    <row r="60" spans="1:11" x14ac:dyDescent="0.5">
      <c r="A60" s="504">
        <v>56</v>
      </c>
      <c r="B60" s="149" t="s">
        <v>189</v>
      </c>
      <c r="C60" s="143">
        <v>561</v>
      </c>
      <c r="D60" s="721">
        <v>0</v>
      </c>
      <c r="E60" s="721">
        <v>0</v>
      </c>
      <c r="F60" s="721">
        <v>0</v>
      </c>
      <c r="G60" s="722">
        <f t="shared" si="1"/>
        <v>0</v>
      </c>
      <c r="H60" s="723">
        <v>0</v>
      </c>
      <c r="I60" s="505">
        <f t="shared" si="2"/>
        <v>0</v>
      </c>
      <c r="J60" s="140"/>
      <c r="K60" s="394">
        <f t="shared" si="3"/>
        <v>0</v>
      </c>
    </row>
    <row r="61" spans="1:11" x14ac:dyDescent="0.5">
      <c r="A61" s="504">
        <v>57</v>
      </c>
      <c r="B61" s="719" t="s">
        <v>190</v>
      </c>
      <c r="C61" s="728">
        <v>39614.71</v>
      </c>
      <c r="D61" s="721">
        <v>0</v>
      </c>
      <c r="E61" s="721">
        <v>0</v>
      </c>
      <c r="F61" s="721">
        <v>0</v>
      </c>
      <c r="G61" s="722">
        <f t="shared" si="1"/>
        <v>0</v>
      </c>
      <c r="H61" s="723">
        <v>0</v>
      </c>
      <c r="I61" s="505">
        <f t="shared" si="2"/>
        <v>0</v>
      </c>
      <c r="J61" s="140"/>
      <c r="K61" s="394">
        <f t="shared" si="3"/>
        <v>0</v>
      </c>
    </row>
    <row r="62" spans="1:11" x14ac:dyDescent="0.5">
      <c r="A62" s="504">
        <v>58</v>
      </c>
      <c r="B62" s="719" t="s">
        <v>193</v>
      </c>
      <c r="C62" s="720">
        <v>69.75</v>
      </c>
      <c r="D62" s="721">
        <v>0</v>
      </c>
      <c r="E62" s="721">
        <v>0</v>
      </c>
      <c r="F62" s="721">
        <v>0</v>
      </c>
      <c r="G62" s="722">
        <f t="shared" si="1"/>
        <v>0</v>
      </c>
      <c r="H62" s="723"/>
      <c r="I62" s="505">
        <f t="shared" si="2"/>
        <v>0</v>
      </c>
      <c r="J62" s="140"/>
      <c r="K62" s="394">
        <f t="shared" si="3"/>
        <v>0</v>
      </c>
    </row>
    <row r="63" spans="1:11" x14ac:dyDescent="0.5">
      <c r="A63" s="504">
        <v>59</v>
      </c>
      <c r="B63" s="149" t="s">
        <v>195</v>
      </c>
      <c r="C63" s="143">
        <v>6964</v>
      </c>
      <c r="D63" s="721">
        <v>0</v>
      </c>
      <c r="E63" s="721">
        <v>0</v>
      </c>
      <c r="F63" s="721">
        <v>0</v>
      </c>
      <c r="G63" s="722">
        <f t="shared" si="1"/>
        <v>0</v>
      </c>
      <c r="H63" s="723">
        <v>0</v>
      </c>
      <c r="I63" s="505">
        <f t="shared" si="2"/>
        <v>0</v>
      </c>
      <c r="J63" s="140"/>
      <c r="K63" s="394">
        <f t="shared" si="3"/>
        <v>0</v>
      </c>
    </row>
    <row r="64" spans="1:11" x14ac:dyDescent="0.5">
      <c r="A64" s="504">
        <v>60</v>
      </c>
      <c r="B64" s="149" t="s">
        <v>196</v>
      </c>
      <c r="C64" s="730">
        <v>2246.8000000000002</v>
      </c>
      <c r="D64" s="721">
        <v>0</v>
      </c>
      <c r="E64" s="721">
        <v>0</v>
      </c>
      <c r="F64" s="721">
        <v>0</v>
      </c>
      <c r="G64" s="722"/>
      <c r="H64" s="723"/>
      <c r="I64" s="505">
        <f t="shared" si="2"/>
        <v>0</v>
      </c>
      <c r="J64" s="140"/>
      <c r="K64" s="394">
        <f t="shared" si="3"/>
        <v>0</v>
      </c>
    </row>
    <row r="65" spans="1:11" x14ac:dyDescent="0.5">
      <c r="A65" s="504">
        <v>61</v>
      </c>
      <c r="B65" s="149" t="s">
        <v>116</v>
      </c>
      <c r="C65" s="143">
        <v>366088.63</v>
      </c>
      <c r="D65" s="721">
        <v>0</v>
      </c>
      <c r="E65" s="721">
        <v>0</v>
      </c>
      <c r="F65" s="721">
        <v>0</v>
      </c>
      <c r="G65" s="722">
        <f t="shared" si="1"/>
        <v>0</v>
      </c>
      <c r="H65" s="723">
        <v>0</v>
      </c>
      <c r="I65" s="505">
        <f t="shared" si="2"/>
        <v>0</v>
      </c>
      <c r="J65" s="140"/>
      <c r="K65" s="394">
        <f t="shared" si="3"/>
        <v>0</v>
      </c>
    </row>
    <row r="66" spans="1:11" x14ac:dyDescent="0.5">
      <c r="A66" s="504">
        <v>62</v>
      </c>
      <c r="B66" s="149" t="s">
        <v>118</v>
      </c>
      <c r="C66" s="143">
        <v>217996.55</v>
      </c>
      <c r="D66" s="721">
        <v>0</v>
      </c>
      <c r="E66" s="721">
        <v>0</v>
      </c>
      <c r="F66" s="721">
        <v>0</v>
      </c>
      <c r="G66" s="722">
        <f t="shared" si="1"/>
        <v>0</v>
      </c>
      <c r="H66" s="723">
        <v>0</v>
      </c>
      <c r="I66" s="505">
        <f t="shared" si="2"/>
        <v>0</v>
      </c>
      <c r="J66" s="140"/>
      <c r="K66" s="394">
        <f t="shared" si="3"/>
        <v>0</v>
      </c>
    </row>
    <row r="67" spans="1:11" x14ac:dyDescent="0.5">
      <c r="A67" s="504">
        <v>63</v>
      </c>
      <c r="B67" s="149" t="s">
        <v>117</v>
      </c>
      <c r="C67" s="143">
        <v>117081.68</v>
      </c>
      <c r="D67" s="721">
        <v>0</v>
      </c>
      <c r="E67" s="721">
        <v>0</v>
      </c>
      <c r="F67" s="721">
        <v>0</v>
      </c>
      <c r="G67" s="722">
        <f>D67+E67+F67</f>
        <v>0</v>
      </c>
      <c r="H67" s="723">
        <v>0</v>
      </c>
      <c r="I67" s="505">
        <f t="shared" si="2"/>
        <v>0</v>
      </c>
      <c r="J67" s="140"/>
      <c r="K67" s="394">
        <f t="shared" si="3"/>
        <v>0</v>
      </c>
    </row>
    <row r="68" spans="1:11" x14ac:dyDescent="0.5">
      <c r="A68" s="504">
        <v>64</v>
      </c>
      <c r="B68" s="149" t="s">
        <v>119</v>
      </c>
      <c r="C68" s="143">
        <v>148600.56</v>
      </c>
      <c r="D68" s="721">
        <v>0</v>
      </c>
      <c r="E68" s="721">
        <v>0</v>
      </c>
      <c r="F68" s="721">
        <v>0</v>
      </c>
      <c r="G68" s="722">
        <f>D68+E68+F68</f>
        <v>0</v>
      </c>
      <c r="H68" s="723">
        <v>0</v>
      </c>
      <c r="I68" s="505">
        <f t="shared" si="2"/>
        <v>0</v>
      </c>
      <c r="J68" s="140"/>
      <c r="K68" s="394">
        <f>IF(G68&gt;0,1,0)</f>
        <v>0</v>
      </c>
    </row>
    <row r="69" spans="1:11" x14ac:dyDescent="0.5">
      <c r="A69" s="504">
        <v>65</v>
      </c>
      <c r="B69" s="149" t="s">
        <v>120</v>
      </c>
      <c r="C69" s="143">
        <v>2634130.9900000002</v>
      </c>
      <c r="D69" s="721">
        <v>0</v>
      </c>
      <c r="E69" s="721">
        <v>0</v>
      </c>
      <c r="F69" s="721">
        <v>0</v>
      </c>
      <c r="G69" s="722">
        <f t="shared" ref="G69:G79" si="4">D69+E69+F69</f>
        <v>0</v>
      </c>
      <c r="H69" s="723">
        <v>0</v>
      </c>
      <c r="I69" s="505">
        <f t="shared" si="2"/>
        <v>0</v>
      </c>
      <c r="J69" s="140"/>
      <c r="K69" s="394">
        <f t="shared" si="3"/>
        <v>0</v>
      </c>
    </row>
    <row r="70" spans="1:11" x14ac:dyDescent="0.5">
      <c r="A70" s="504">
        <v>66</v>
      </c>
      <c r="B70" s="149" t="s">
        <v>121</v>
      </c>
      <c r="C70" s="143">
        <v>94673.23</v>
      </c>
      <c r="D70" s="721">
        <v>0</v>
      </c>
      <c r="E70" s="721">
        <v>0</v>
      </c>
      <c r="F70" s="721">
        <v>0</v>
      </c>
      <c r="G70" s="722">
        <f t="shared" si="4"/>
        <v>0</v>
      </c>
      <c r="H70" s="723">
        <v>0</v>
      </c>
      <c r="I70" s="505">
        <f t="shared" ref="I70:I79" si="5">+G70-H70</f>
        <v>0</v>
      </c>
      <c r="J70" s="140"/>
      <c r="K70" s="394">
        <f t="shared" ref="K70:K79" si="6">IF(G70&gt;0,1,0)</f>
        <v>0</v>
      </c>
    </row>
    <row r="71" spans="1:11" x14ac:dyDescent="0.5">
      <c r="A71" s="504">
        <v>67</v>
      </c>
      <c r="B71" s="149" t="s">
        <v>122</v>
      </c>
      <c r="C71" s="143">
        <v>621794</v>
      </c>
      <c r="D71" s="721">
        <v>0</v>
      </c>
      <c r="E71" s="721">
        <v>0</v>
      </c>
      <c r="F71" s="721">
        <v>0</v>
      </c>
      <c r="G71" s="722">
        <f t="shared" si="4"/>
        <v>0</v>
      </c>
      <c r="H71" s="723">
        <v>0</v>
      </c>
      <c r="I71" s="505">
        <f t="shared" si="5"/>
        <v>0</v>
      </c>
      <c r="J71" s="140"/>
      <c r="K71" s="394">
        <f t="shared" si="6"/>
        <v>0</v>
      </c>
    </row>
    <row r="72" spans="1:11" x14ac:dyDescent="0.5">
      <c r="A72" s="504">
        <v>68</v>
      </c>
      <c r="B72" s="149" t="s">
        <v>123</v>
      </c>
      <c r="C72" s="143">
        <v>713228.41</v>
      </c>
      <c r="D72" s="721">
        <v>0</v>
      </c>
      <c r="E72" s="721">
        <v>0</v>
      </c>
      <c r="F72" s="721">
        <v>0</v>
      </c>
      <c r="G72" s="722">
        <f t="shared" si="4"/>
        <v>0</v>
      </c>
      <c r="H72" s="723">
        <v>0</v>
      </c>
      <c r="I72" s="505">
        <f t="shared" si="5"/>
        <v>0</v>
      </c>
      <c r="J72" s="140"/>
      <c r="K72" s="394">
        <f t="shared" si="6"/>
        <v>0</v>
      </c>
    </row>
    <row r="73" spans="1:11" x14ac:dyDescent="0.5">
      <c r="A73" s="504">
        <v>69</v>
      </c>
      <c r="B73" s="149" t="s">
        <v>125</v>
      </c>
      <c r="C73" s="143">
        <v>437412.35</v>
      </c>
      <c r="D73" s="721">
        <v>0</v>
      </c>
      <c r="E73" s="721">
        <v>0</v>
      </c>
      <c r="F73" s="721">
        <v>0</v>
      </c>
      <c r="G73" s="722">
        <f t="shared" si="4"/>
        <v>0</v>
      </c>
      <c r="H73" s="723">
        <v>0</v>
      </c>
      <c r="I73" s="505">
        <f t="shared" si="5"/>
        <v>0</v>
      </c>
      <c r="J73" s="140"/>
      <c r="K73" s="394">
        <f t="shared" si="6"/>
        <v>0</v>
      </c>
    </row>
    <row r="74" spans="1:11" x14ac:dyDescent="0.5">
      <c r="A74" s="504">
        <v>70</v>
      </c>
      <c r="B74" s="149" t="s">
        <v>126</v>
      </c>
      <c r="C74" s="143">
        <v>197811.03</v>
      </c>
      <c r="D74" s="721">
        <v>0</v>
      </c>
      <c r="E74" s="721">
        <v>0</v>
      </c>
      <c r="F74" s="721">
        <v>0</v>
      </c>
      <c r="G74" s="722">
        <f t="shared" si="4"/>
        <v>0</v>
      </c>
      <c r="H74" s="723">
        <v>0</v>
      </c>
      <c r="I74" s="505">
        <f t="shared" si="5"/>
        <v>0</v>
      </c>
      <c r="J74" s="140"/>
      <c r="K74" s="394">
        <f t="shared" si="6"/>
        <v>0</v>
      </c>
    </row>
    <row r="75" spans="1:11" x14ac:dyDescent="0.5">
      <c r="A75" s="504">
        <v>71</v>
      </c>
      <c r="B75" s="149" t="s">
        <v>128</v>
      </c>
      <c r="C75" s="143">
        <v>256724.9</v>
      </c>
      <c r="D75" s="721">
        <v>0</v>
      </c>
      <c r="E75" s="721">
        <v>0</v>
      </c>
      <c r="F75" s="721">
        <v>0</v>
      </c>
      <c r="G75" s="722">
        <f t="shared" si="4"/>
        <v>0</v>
      </c>
      <c r="H75" s="723">
        <v>0</v>
      </c>
      <c r="I75" s="505">
        <f t="shared" si="5"/>
        <v>0</v>
      </c>
      <c r="J75" s="140"/>
      <c r="K75" s="394">
        <f t="shared" si="6"/>
        <v>0</v>
      </c>
    </row>
    <row r="76" spans="1:11" x14ac:dyDescent="0.5">
      <c r="A76" s="504">
        <v>72</v>
      </c>
      <c r="B76" s="149" t="s">
        <v>129</v>
      </c>
      <c r="C76" s="143">
        <v>70086</v>
      </c>
      <c r="D76" s="721">
        <v>0</v>
      </c>
      <c r="E76" s="721">
        <v>0</v>
      </c>
      <c r="F76" s="721">
        <v>0</v>
      </c>
      <c r="G76" s="722">
        <f t="shared" si="4"/>
        <v>0</v>
      </c>
      <c r="H76" s="723">
        <v>0</v>
      </c>
      <c r="I76" s="505">
        <f t="shared" si="5"/>
        <v>0</v>
      </c>
      <c r="J76" s="140"/>
      <c r="K76" s="394">
        <f t="shared" si="6"/>
        <v>0</v>
      </c>
    </row>
    <row r="77" spans="1:11" x14ac:dyDescent="0.5">
      <c r="A77" s="504">
        <v>73</v>
      </c>
      <c r="B77" s="149" t="s">
        <v>130</v>
      </c>
      <c r="C77" s="143">
        <v>714059</v>
      </c>
      <c r="D77" s="721">
        <v>0</v>
      </c>
      <c r="E77" s="721">
        <v>0</v>
      </c>
      <c r="F77" s="721">
        <v>0</v>
      </c>
      <c r="G77" s="722">
        <f t="shared" si="4"/>
        <v>0</v>
      </c>
      <c r="H77" s="723">
        <v>0</v>
      </c>
      <c r="I77" s="505">
        <f t="shared" si="5"/>
        <v>0</v>
      </c>
      <c r="J77" s="140"/>
      <c r="K77" s="394">
        <f t="shared" si="6"/>
        <v>0</v>
      </c>
    </row>
    <row r="78" spans="1:11" x14ac:dyDescent="0.5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4"/>
        <v>0</v>
      </c>
      <c r="H78" s="723">
        <v>0</v>
      </c>
      <c r="I78" s="505">
        <f t="shared" si="5"/>
        <v>0</v>
      </c>
      <c r="K78" s="394">
        <f t="shared" si="6"/>
        <v>0</v>
      </c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4"/>
        <v>0</v>
      </c>
      <c r="H79" s="733">
        <v>0</v>
      </c>
      <c r="I79" s="505">
        <f t="shared" si="5"/>
        <v>0</v>
      </c>
      <c r="K79" s="394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65" activePane="bottomRight" state="frozen"/>
      <selection activeCell="B5" sqref="B5:H77"/>
      <selection pane="topRight" activeCell="B5" sqref="B5:H77"/>
      <selection pane="bottomLeft" activeCell="B5" sqref="B5:H77"/>
      <selection pane="bottomRight" activeCell="N77" sqref="N77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6" style="394" customWidth="1"/>
    <col min="4" max="4" width="12.375" style="394" customWidth="1"/>
    <col min="5" max="5" width="12.25" style="394" customWidth="1"/>
    <col min="6" max="6" width="13.3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9.125" style="394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1224" t="s">
        <v>525</v>
      </c>
      <c r="B1" s="1224"/>
      <c r="C1" s="1224"/>
      <c r="D1" s="1224"/>
      <c r="E1" s="1224"/>
      <c r="F1" s="1224"/>
      <c r="G1" s="1224"/>
      <c r="H1" s="1224"/>
      <c r="I1" s="1224"/>
    </row>
    <row r="2" spans="1:11" ht="20.25" customHeight="1" x14ac:dyDescent="0.5">
      <c r="A2" s="1224" t="s">
        <v>227</v>
      </c>
      <c r="B2" s="1224" t="s">
        <v>4</v>
      </c>
      <c r="C2" s="1226" t="s">
        <v>228</v>
      </c>
      <c r="D2" s="1224" t="s">
        <v>229</v>
      </c>
      <c r="E2" s="1224"/>
      <c r="F2" s="1224"/>
      <c r="G2" s="136" t="s">
        <v>230</v>
      </c>
      <c r="H2" s="136" t="s">
        <v>230</v>
      </c>
      <c r="I2" s="1226" t="s">
        <v>231</v>
      </c>
      <c r="K2" s="393" t="s">
        <v>318</v>
      </c>
    </row>
    <row r="3" spans="1:11" x14ac:dyDescent="0.5">
      <c r="A3" s="1224"/>
      <c r="B3" s="1224"/>
      <c r="C3" s="122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1226"/>
    </row>
    <row r="4" spans="1:11" x14ac:dyDescent="0.5">
      <c r="A4" s="1224" t="s">
        <v>40</v>
      </c>
      <c r="B4" s="1224"/>
      <c r="C4" s="373">
        <f>SUM(C5:C79)</f>
        <v>43207840.240000002</v>
      </c>
      <c r="D4" s="373">
        <f t="shared" ref="D4:K4" si="0">SUM(D5:D79)</f>
        <v>2200.5</v>
      </c>
      <c r="E4" s="373">
        <f t="shared" si="0"/>
        <v>3189</v>
      </c>
      <c r="F4" s="373">
        <f t="shared" si="0"/>
        <v>327.75</v>
      </c>
      <c r="G4" s="373">
        <f t="shared" si="0"/>
        <v>5717.25</v>
      </c>
      <c r="H4" s="373">
        <f t="shared" si="0"/>
        <v>5672</v>
      </c>
      <c r="I4" s="663">
        <f>SUM(I5:I79)</f>
        <v>45.25</v>
      </c>
      <c r="K4" s="373">
        <f t="shared" si="0"/>
        <v>15</v>
      </c>
    </row>
    <row r="5" spans="1:11" x14ac:dyDescent="0.5">
      <c r="A5" s="504">
        <v>1</v>
      </c>
      <c r="B5" s="661" t="s">
        <v>140</v>
      </c>
      <c r="C5" s="715">
        <v>2133212.9</v>
      </c>
      <c r="D5" s="716">
        <v>863.5</v>
      </c>
      <c r="E5" s="716">
        <v>1726</v>
      </c>
      <c r="F5" s="716">
        <v>5</v>
      </c>
      <c r="G5" s="717">
        <f t="shared" ref="G5:G66" si="1">D5+E5+F5</f>
        <v>2594.5</v>
      </c>
      <c r="H5" s="718">
        <v>2583.5</v>
      </c>
      <c r="I5" s="629">
        <f>+G5-H5</f>
        <v>11</v>
      </c>
      <c r="K5" s="394">
        <f>IF(G5&gt;0,1,0)</f>
        <v>1</v>
      </c>
    </row>
    <row r="6" spans="1:11" x14ac:dyDescent="0.5">
      <c r="A6" s="504">
        <v>2</v>
      </c>
      <c r="B6" s="660" t="s">
        <v>148</v>
      </c>
      <c r="C6" s="143">
        <v>2909854.69</v>
      </c>
      <c r="D6" s="721">
        <v>477</v>
      </c>
      <c r="E6" s="721">
        <v>676</v>
      </c>
      <c r="F6" s="721">
        <v>35</v>
      </c>
      <c r="G6" s="722">
        <f t="shared" si="1"/>
        <v>1188</v>
      </c>
      <c r="H6" s="723">
        <v>1153</v>
      </c>
      <c r="I6" s="629">
        <f t="shared" ref="I6:I69" si="2">+G6-H6</f>
        <v>35</v>
      </c>
      <c r="K6" s="394">
        <f t="shared" ref="K6:K69" si="3">IF(G6&gt;0,1,0)</f>
        <v>1</v>
      </c>
    </row>
    <row r="7" spans="1:11" x14ac:dyDescent="0.5">
      <c r="A7" s="504">
        <v>3</v>
      </c>
      <c r="B7" s="660" t="s">
        <v>134</v>
      </c>
      <c r="C7" s="143">
        <v>1316826.53</v>
      </c>
      <c r="D7" s="721">
        <v>410</v>
      </c>
      <c r="E7" s="721">
        <v>371</v>
      </c>
      <c r="F7" s="721">
        <v>46</v>
      </c>
      <c r="G7" s="722">
        <f t="shared" si="1"/>
        <v>827</v>
      </c>
      <c r="H7" s="723">
        <v>854</v>
      </c>
      <c r="I7" s="629">
        <f t="shared" si="2"/>
        <v>-27</v>
      </c>
      <c r="K7" s="394">
        <f t="shared" si="3"/>
        <v>1</v>
      </c>
    </row>
    <row r="8" spans="1:11" x14ac:dyDescent="0.5">
      <c r="A8" s="504">
        <v>4</v>
      </c>
      <c r="B8" s="660" t="s">
        <v>169</v>
      </c>
      <c r="C8" s="143">
        <v>287235.77</v>
      </c>
      <c r="D8" s="721">
        <v>313</v>
      </c>
      <c r="E8" s="721">
        <v>0</v>
      </c>
      <c r="F8" s="721">
        <v>4</v>
      </c>
      <c r="G8" s="722">
        <f t="shared" si="1"/>
        <v>317</v>
      </c>
      <c r="H8" s="723">
        <v>317</v>
      </c>
      <c r="I8" s="629">
        <f t="shared" si="2"/>
        <v>0</v>
      </c>
      <c r="K8" s="394">
        <f t="shared" si="3"/>
        <v>1</v>
      </c>
    </row>
    <row r="9" spans="1:11" x14ac:dyDescent="0.5">
      <c r="A9" s="504">
        <v>5</v>
      </c>
      <c r="B9" s="660" t="s">
        <v>138</v>
      </c>
      <c r="C9" s="143">
        <v>2834968.85</v>
      </c>
      <c r="D9" s="721">
        <v>0</v>
      </c>
      <c r="E9" s="721">
        <v>295</v>
      </c>
      <c r="F9" s="721">
        <v>20</v>
      </c>
      <c r="G9" s="722">
        <f t="shared" si="1"/>
        <v>315</v>
      </c>
      <c r="H9" s="723">
        <v>265</v>
      </c>
      <c r="I9" s="629">
        <f t="shared" si="2"/>
        <v>50</v>
      </c>
      <c r="K9" s="394">
        <f t="shared" si="3"/>
        <v>1</v>
      </c>
    </row>
    <row r="10" spans="1:11" x14ac:dyDescent="0.5">
      <c r="A10" s="504">
        <v>6</v>
      </c>
      <c r="B10" s="660" t="s">
        <v>137</v>
      </c>
      <c r="C10" s="143">
        <v>1333603.97</v>
      </c>
      <c r="D10" s="721">
        <v>0</v>
      </c>
      <c r="E10" s="721">
        <v>0</v>
      </c>
      <c r="F10" s="721">
        <v>215</v>
      </c>
      <c r="G10" s="722">
        <f t="shared" si="1"/>
        <v>215</v>
      </c>
      <c r="H10" s="723">
        <v>180</v>
      </c>
      <c r="I10" s="629">
        <f t="shared" si="2"/>
        <v>35</v>
      </c>
      <c r="K10" s="394">
        <f t="shared" si="3"/>
        <v>1</v>
      </c>
    </row>
    <row r="11" spans="1:11" x14ac:dyDescent="0.5">
      <c r="A11" s="504">
        <v>7</v>
      </c>
      <c r="B11" s="660" t="s">
        <v>136</v>
      </c>
      <c r="C11" s="143">
        <v>921796</v>
      </c>
      <c r="D11" s="721">
        <v>55</v>
      </c>
      <c r="E11" s="721">
        <v>30</v>
      </c>
      <c r="F11" s="721">
        <v>0</v>
      </c>
      <c r="G11" s="722">
        <f t="shared" si="1"/>
        <v>85</v>
      </c>
      <c r="H11" s="723">
        <v>83</v>
      </c>
      <c r="I11" s="629">
        <f t="shared" si="2"/>
        <v>2</v>
      </c>
      <c r="K11" s="394">
        <f t="shared" si="3"/>
        <v>1</v>
      </c>
    </row>
    <row r="12" spans="1:11" x14ac:dyDescent="0.5">
      <c r="A12" s="504">
        <v>8</v>
      </c>
      <c r="B12" s="726" t="s">
        <v>156</v>
      </c>
      <c r="C12" s="725">
        <v>656487.25</v>
      </c>
      <c r="D12" s="721">
        <v>43</v>
      </c>
      <c r="E12" s="725">
        <v>0</v>
      </c>
      <c r="F12" s="725">
        <v>0</v>
      </c>
      <c r="G12" s="722">
        <f t="shared" si="1"/>
        <v>43</v>
      </c>
      <c r="H12" s="146">
        <v>43</v>
      </c>
      <c r="I12" s="629">
        <f t="shared" si="2"/>
        <v>0</v>
      </c>
      <c r="K12" s="394">
        <f t="shared" si="3"/>
        <v>1</v>
      </c>
    </row>
    <row r="13" spans="1:11" x14ac:dyDescent="0.5">
      <c r="A13" s="504">
        <v>9</v>
      </c>
      <c r="B13" s="660" t="s">
        <v>152</v>
      </c>
      <c r="C13" s="143">
        <v>1147660.4099999999</v>
      </c>
      <c r="D13" s="721">
        <v>0</v>
      </c>
      <c r="E13" s="721">
        <v>37</v>
      </c>
      <c r="F13" s="721">
        <v>0</v>
      </c>
      <c r="G13" s="722">
        <f t="shared" si="1"/>
        <v>37</v>
      </c>
      <c r="H13" s="723">
        <v>35</v>
      </c>
      <c r="I13" s="629">
        <f t="shared" si="2"/>
        <v>2</v>
      </c>
      <c r="K13" s="394">
        <f t="shared" si="3"/>
        <v>1</v>
      </c>
    </row>
    <row r="14" spans="1:11" x14ac:dyDescent="0.5">
      <c r="A14" s="504">
        <v>10</v>
      </c>
      <c r="B14" s="660" t="s">
        <v>142</v>
      </c>
      <c r="C14" s="143">
        <v>414469.44</v>
      </c>
      <c r="D14" s="721">
        <v>0</v>
      </c>
      <c r="E14" s="721">
        <v>30</v>
      </c>
      <c r="F14" s="721">
        <v>0</v>
      </c>
      <c r="G14" s="722">
        <f t="shared" si="1"/>
        <v>30</v>
      </c>
      <c r="H14" s="723">
        <v>30</v>
      </c>
      <c r="I14" s="629">
        <f t="shared" si="2"/>
        <v>0</v>
      </c>
      <c r="K14" s="394">
        <f t="shared" si="3"/>
        <v>1</v>
      </c>
    </row>
    <row r="15" spans="1:11" x14ac:dyDescent="0.5">
      <c r="A15" s="504">
        <v>11</v>
      </c>
      <c r="B15" s="149" t="s">
        <v>147</v>
      </c>
      <c r="C15" s="143">
        <v>725484.49</v>
      </c>
      <c r="D15" s="721">
        <v>10</v>
      </c>
      <c r="E15" s="721">
        <v>10.75</v>
      </c>
      <c r="F15" s="721">
        <v>1.75</v>
      </c>
      <c r="G15" s="722">
        <f t="shared" si="1"/>
        <v>22.5</v>
      </c>
      <c r="H15" s="723">
        <v>20.75</v>
      </c>
      <c r="I15" s="629">
        <f t="shared" si="2"/>
        <v>1.75</v>
      </c>
      <c r="K15" s="394">
        <f t="shared" si="3"/>
        <v>1</v>
      </c>
    </row>
    <row r="16" spans="1:11" x14ac:dyDescent="0.5">
      <c r="A16" s="504">
        <v>12</v>
      </c>
      <c r="B16" s="149" t="s">
        <v>125</v>
      </c>
      <c r="C16" s="143">
        <v>437412.35</v>
      </c>
      <c r="D16" s="721">
        <v>19</v>
      </c>
      <c r="E16" s="721">
        <v>0</v>
      </c>
      <c r="F16" s="721">
        <v>0</v>
      </c>
      <c r="G16" s="722">
        <f t="shared" si="1"/>
        <v>19</v>
      </c>
      <c r="H16" s="723">
        <v>19</v>
      </c>
      <c r="I16" s="629">
        <f t="shared" si="2"/>
        <v>0</v>
      </c>
      <c r="K16" s="394">
        <f t="shared" si="3"/>
        <v>1</v>
      </c>
    </row>
    <row r="17" spans="1:11" x14ac:dyDescent="0.5">
      <c r="A17" s="504">
        <v>13</v>
      </c>
      <c r="B17" s="660" t="s">
        <v>153</v>
      </c>
      <c r="C17" s="143">
        <v>4299703.42</v>
      </c>
      <c r="D17" s="721">
        <v>8</v>
      </c>
      <c r="E17" s="721">
        <v>8.25</v>
      </c>
      <c r="F17" s="721">
        <v>1</v>
      </c>
      <c r="G17" s="722">
        <f t="shared" si="1"/>
        <v>17.25</v>
      </c>
      <c r="H17" s="723">
        <v>15.25</v>
      </c>
      <c r="I17" s="629">
        <f t="shared" si="2"/>
        <v>2</v>
      </c>
      <c r="K17" s="394">
        <f t="shared" si="3"/>
        <v>1</v>
      </c>
    </row>
    <row r="18" spans="1:11" x14ac:dyDescent="0.5">
      <c r="A18" s="504">
        <v>14</v>
      </c>
      <c r="B18" s="660" t="s">
        <v>135</v>
      </c>
      <c r="C18" s="143">
        <v>1476637.33</v>
      </c>
      <c r="D18" s="721">
        <v>0</v>
      </c>
      <c r="E18" s="721">
        <v>5</v>
      </c>
      <c r="F18" s="721">
        <v>0</v>
      </c>
      <c r="G18" s="722">
        <f t="shared" si="1"/>
        <v>5</v>
      </c>
      <c r="H18" s="723">
        <v>9.5</v>
      </c>
      <c r="I18" s="629">
        <f t="shared" si="2"/>
        <v>-4.5</v>
      </c>
      <c r="K18" s="394">
        <f t="shared" si="3"/>
        <v>1</v>
      </c>
    </row>
    <row r="19" spans="1:11" x14ac:dyDescent="0.5">
      <c r="A19" s="504">
        <v>15</v>
      </c>
      <c r="B19" s="660" t="s">
        <v>141</v>
      </c>
      <c r="C19" s="143">
        <v>1947188.43</v>
      </c>
      <c r="D19" s="721">
        <v>2</v>
      </c>
      <c r="E19" s="721">
        <v>0</v>
      </c>
      <c r="F19" s="721">
        <v>0</v>
      </c>
      <c r="G19" s="722">
        <f t="shared" si="1"/>
        <v>2</v>
      </c>
      <c r="H19" s="723">
        <v>2</v>
      </c>
      <c r="I19" s="629">
        <f t="shared" si="2"/>
        <v>0</v>
      </c>
      <c r="K19" s="394">
        <f t="shared" si="3"/>
        <v>1</v>
      </c>
    </row>
    <row r="20" spans="1:11" x14ac:dyDescent="0.5">
      <c r="A20" s="504">
        <v>16</v>
      </c>
      <c r="B20" s="149" t="s">
        <v>120</v>
      </c>
      <c r="C20" s="143">
        <v>2634130.9900000002</v>
      </c>
      <c r="D20" s="721">
        <v>0</v>
      </c>
      <c r="E20" s="721">
        <v>0</v>
      </c>
      <c r="F20" s="721">
        <v>0</v>
      </c>
      <c r="G20" s="722">
        <f t="shared" si="1"/>
        <v>0</v>
      </c>
      <c r="H20" s="723">
        <v>60</v>
      </c>
      <c r="I20" s="629">
        <f t="shared" si="2"/>
        <v>-60</v>
      </c>
      <c r="K20" s="394">
        <f t="shared" si="3"/>
        <v>0</v>
      </c>
    </row>
    <row r="21" spans="1:11" x14ac:dyDescent="0.5">
      <c r="A21" s="504">
        <v>17</v>
      </c>
      <c r="B21" s="660" t="s">
        <v>151</v>
      </c>
      <c r="C21" s="143">
        <v>747982.92</v>
      </c>
      <c r="D21" s="721">
        <v>0</v>
      </c>
      <c r="E21" s="721">
        <v>0</v>
      </c>
      <c r="F21" s="721">
        <v>0</v>
      </c>
      <c r="G21" s="722">
        <f t="shared" si="1"/>
        <v>0</v>
      </c>
      <c r="H21" s="723">
        <v>2</v>
      </c>
      <c r="I21" s="629">
        <f t="shared" si="2"/>
        <v>-2</v>
      </c>
      <c r="K21" s="394">
        <f t="shared" si="3"/>
        <v>0</v>
      </c>
    </row>
    <row r="22" spans="1:11" x14ac:dyDescent="0.5">
      <c r="A22" s="504">
        <v>18</v>
      </c>
      <c r="B22" s="660" t="s">
        <v>155</v>
      </c>
      <c r="C22" s="725">
        <v>39214</v>
      </c>
      <c r="D22" s="721">
        <v>0</v>
      </c>
      <c r="E22" s="725">
        <v>0</v>
      </c>
      <c r="F22" s="721">
        <v>0</v>
      </c>
      <c r="G22" s="722">
        <f t="shared" si="1"/>
        <v>0</v>
      </c>
      <c r="H22" s="723">
        <v>0</v>
      </c>
      <c r="I22" s="629">
        <f t="shared" si="2"/>
        <v>0</v>
      </c>
      <c r="K22" s="394">
        <f t="shared" si="3"/>
        <v>0</v>
      </c>
    </row>
    <row r="23" spans="1:11" x14ac:dyDescent="0.5">
      <c r="A23" s="504">
        <v>19</v>
      </c>
      <c r="B23" s="149" t="s">
        <v>157</v>
      </c>
      <c r="C23" s="143">
        <v>67264.89</v>
      </c>
      <c r="D23" s="721">
        <v>0</v>
      </c>
      <c r="E23" s="725">
        <v>0</v>
      </c>
      <c r="F23" s="721">
        <v>0</v>
      </c>
      <c r="G23" s="724">
        <f t="shared" si="1"/>
        <v>0</v>
      </c>
      <c r="H23" s="146">
        <v>0</v>
      </c>
      <c r="I23" s="629">
        <f t="shared" si="2"/>
        <v>0</v>
      </c>
      <c r="K23" s="394">
        <f t="shared" si="3"/>
        <v>0</v>
      </c>
    </row>
    <row r="24" spans="1:11" x14ac:dyDescent="0.5">
      <c r="A24" s="504">
        <v>20</v>
      </c>
      <c r="B24" s="660" t="s">
        <v>217</v>
      </c>
      <c r="C24" s="143">
        <v>174028</v>
      </c>
      <c r="D24" s="721">
        <v>0</v>
      </c>
      <c r="E24" s="725">
        <v>0</v>
      </c>
      <c r="F24" s="721">
        <v>0</v>
      </c>
      <c r="G24" s="722">
        <f t="shared" si="1"/>
        <v>0</v>
      </c>
      <c r="H24" s="723">
        <v>0</v>
      </c>
      <c r="I24" s="629">
        <f t="shared" si="2"/>
        <v>0</v>
      </c>
      <c r="K24" s="394">
        <f t="shared" si="3"/>
        <v>0</v>
      </c>
    </row>
    <row r="25" spans="1:11" x14ac:dyDescent="0.5">
      <c r="A25" s="504">
        <v>21</v>
      </c>
      <c r="B25" s="660" t="s">
        <v>158</v>
      </c>
      <c r="C25" s="143">
        <v>512243.20000000001</v>
      </c>
      <c r="D25" s="721">
        <v>0</v>
      </c>
      <c r="E25" s="725">
        <v>0</v>
      </c>
      <c r="F25" s="721">
        <v>0</v>
      </c>
      <c r="G25" s="722">
        <f t="shared" si="1"/>
        <v>0</v>
      </c>
      <c r="H25" s="723">
        <v>0</v>
      </c>
      <c r="I25" s="629">
        <f t="shared" si="2"/>
        <v>0</v>
      </c>
      <c r="K25" s="394">
        <f t="shared" si="3"/>
        <v>0</v>
      </c>
    </row>
    <row r="26" spans="1:11" x14ac:dyDescent="0.5">
      <c r="A26" s="504">
        <v>22</v>
      </c>
      <c r="B26" s="660" t="s">
        <v>159</v>
      </c>
      <c r="C26" s="143">
        <v>430446.73</v>
      </c>
      <c r="D26" s="721">
        <v>0</v>
      </c>
      <c r="E26" s="725">
        <v>0</v>
      </c>
      <c r="F26" s="721">
        <v>0</v>
      </c>
      <c r="G26" s="722">
        <f t="shared" si="1"/>
        <v>0</v>
      </c>
      <c r="H26" s="723">
        <v>0</v>
      </c>
      <c r="I26" s="629">
        <f t="shared" si="2"/>
        <v>0</v>
      </c>
      <c r="K26" s="394">
        <f t="shared" si="3"/>
        <v>0</v>
      </c>
    </row>
    <row r="27" spans="1:11" x14ac:dyDescent="0.5">
      <c r="A27" s="504">
        <v>23</v>
      </c>
      <c r="B27" s="660" t="s">
        <v>160</v>
      </c>
      <c r="C27" s="143">
        <v>176532.25</v>
      </c>
      <c r="D27" s="721">
        <v>0</v>
      </c>
      <c r="E27" s="725">
        <v>0</v>
      </c>
      <c r="F27" s="721">
        <v>0</v>
      </c>
      <c r="G27" s="722">
        <f t="shared" si="1"/>
        <v>0</v>
      </c>
      <c r="H27" s="723">
        <v>0</v>
      </c>
      <c r="I27" s="629">
        <f t="shared" si="2"/>
        <v>0</v>
      </c>
      <c r="K27" s="394">
        <f t="shared" si="3"/>
        <v>0</v>
      </c>
    </row>
    <row r="28" spans="1:11" x14ac:dyDescent="0.5">
      <c r="A28" s="504">
        <v>24</v>
      </c>
      <c r="B28" s="660" t="s">
        <v>161</v>
      </c>
      <c r="C28" s="143">
        <v>175875.75</v>
      </c>
      <c r="D28" s="721">
        <v>0</v>
      </c>
      <c r="E28" s="725">
        <v>0</v>
      </c>
      <c r="F28" s="721">
        <v>0</v>
      </c>
      <c r="G28" s="722">
        <f t="shared" si="1"/>
        <v>0</v>
      </c>
      <c r="H28" s="723">
        <v>0</v>
      </c>
      <c r="I28" s="629">
        <f t="shared" si="2"/>
        <v>0</v>
      </c>
      <c r="K28" s="394">
        <f t="shared" si="3"/>
        <v>0</v>
      </c>
    </row>
    <row r="29" spans="1:11" x14ac:dyDescent="0.5">
      <c r="A29" s="504">
        <v>25</v>
      </c>
      <c r="B29" s="149" t="s">
        <v>162</v>
      </c>
      <c r="C29" s="143">
        <v>230086.5</v>
      </c>
      <c r="D29" s="721">
        <v>0</v>
      </c>
      <c r="E29" s="721">
        <v>0</v>
      </c>
      <c r="F29" s="721">
        <v>0</v>
      </c>
      <c r="G29" s="724">
        <f t="shared" si="1"/>
        <v>0</v>
      </c>
      <c r="H29" s="146">
        <v>0</v>
      </c>
      <c r="I29" s="629">
        <f t="shared" si="2"/>
        <v>0</v>
      </c>
      <c r="K29" s="394">
        <f t="shared" si="3"/>
        <v>0</v>
      </c>
    </row>
    <row r="30" spans="1:11" x14ac:dyDescent="0.5">
      <c r="A30" s="504">
        <v>26</v>
      </c>
      <c r="B30" s="660" t="s">
        <v>174</v>
      </c>
      <c r="C30" s="143">
        <v>199745.73</v>
      </c>
      <c r="D30" s="721">
        <v>0</v>
      </c>
      <c r="E30" s="721">
        <v>0</v>
      </c>
      <c r="F30" s="721">
        <v>0</v>
      </c>
      <c r="G30" s="722">
        <f t="shared" si="1"/>
        <v>0</v>
      </c>
      <c r="H30" s="723">
        <v>0</v>
      </c>
      <c r="I30" s="629">
        <f t="shared" si="2"/>
        <v>0</v>
      </c>
      <c r="K30" s="394">
        <f t="shared" si="3"/>
        <v>0</v>
      </c>
    </row>
    <row r="31" spans="1:11" x14ac:dyDescent="0.5">
      <c r="A31" s="504">
        <v>27</v>
      </c>
      <c r="B31" s="660" t="s">
        <v>175</v>
      </c>
      <c r="C31" s="143">
        <v>165445.5</v>
      </c>
      <c r="D31" s="721">
        <v>0</v>
      </c>
      <c r="E31" s="721">
        <v>0</v>
      </c>
      <c r="F31" s="721">
        <v>0</v>
      </c>
      <c r="G31" s="722">
        <f t="shared" si="1"/>
        <v>0</v>
      </c>
      <c r="H31" s="723">
        <v>0</v>
      </c>
      <c r="I31" s="629">
        <f t="shared" si="2"/>
        <v>0</v>
      </c>
      <c r="K31" s="394">
        <f t="shared" si="3"/>
        <v>0</v>
      </c>
    </row>
    <row r="32" spans="1:11" x14ac:dyDescent="0.5">
      <c r="A32" s="504">
        <v>28</v>
      </c>
      <c r="B32" s="149" t="s">
        <v>176</v>
      </c>
      <c r="C32" s="143">
        <v>5530</v>
      </c>
      <c r="D32" s="721">
        <v>0</v>
      </c>
      <c r="E32" s="721">
        <v>0</v>
      </c>
      <c r="F32" s="721">
        <v>0</v>
      </c>
      <c r="G32" s="724">
        <f t="shared" si="1"/>
        <v>0</v>
      </c>
      <c r="H32" s="146">
        <v>0</v>
      </c>
      <c r="I32" s="629">
        <f t="shared" si="2"/>
        <v>0</v>
      </c>
      <c r="K32" s="394">
        <f t="shared" si="3"/>
        <v>0</v>
      </c>
    </row>
    <row r="33" spans="1:11" x14ac:dyDescent="0.5">
      <c r="A33" s="504">
        <v>29</v>
      </c>
      <c r="B33" s="660" t="s">
        <v>177</v>
      </c>
      <c r="C33" s="143">
        <v>44560.25</v>
      </c>
      <c r="D33" s="727">
        <v>0</v>
      </c>
      <c r="E33" s="721">
        <v>0</v>
      </c>
      <c r="F33" s="721">
        <v>0</v>
      </c>
      <c r="G33" s="722">
        <f t="shared" si="1"/>
        <v>0</v>
      </c>
      <c r="H33" s="723">
        <v>0</v>
      </c>
      <c r="I33" s="629">
        <f t="shared" si="2"/>
        <v>0</v>
      </c>
      <c r="K33" s="394">
        <f t="shared" si="3"/>
        <v>0</v>
      </c>
    </row>
    <row r="34" spans="1:11" x14ac:dyDescent="0.5">
      <c r="A34" s="504">
        <v>30</v>
      </c>
      <c r="B34" s="660" t="s">
        <v>178</v>
      </c>
      <c r="C34" s="143">
        <v>39030.800000000003</v>
      </c>
      <c r="D34" s="721">
        <v>0</v>
      </c>
      <c r="E34" s="721">
        <v>0</v>
      </c>
      <c r="F34" s="721">
        <v>0</v>
      </c>
      <c r="G34" s="722">
        <f t="shared" si="1"/>
        <v>0</v>
      </c>
      <c r="H34" s="723">
        <v>0</v>
      </c>
      <c r="I34" s="629">
        <f t="shared" si="2"/>
        <v>0</v>
      </c>
      <c r="K34" s="394">
        <f t="shared" si="3"/>
        <v>0</v>
      </c>
    </row>
    <row r="35" spans="1:11" x14ac:dyDescent="0.5">
      <c r="A35" s="504">
        <v>31</v>
      </c>
      <c r="B35" s="660" t="s">
        <v>180</v>
      </c>
      <c r="C35" s="143">
        <v>2162.25</v>
      </c>
      <c r="D35" s="721">
        <v>0</v>
      </c>
      <c r="E35" s="721">
        <v>0</v>
      </c>
      <c r="F35" s="721">
        <v>0</v>
      </c>
      <c r="G35" s="722">
        <f t="shared" si="1"/>
        <v>0</v>
      </c>
      <c r="H35" s="723">
        <v>0</v>
      </c>
      <c r="I35" s="629">
        <f t="shared" si="2"/>
        <v>0</v>
      </c>
      <c r="K35" s="394">
        <f t="shared" si="3"/>
        <v>0</v>
      </c>
    </row>
    <row r="36" spans="1:11" x14ac:dyDescent="0.5">
      <c r="A36" s="504">
        <v>32</v>
      </c>
      <c r="B36" s="660" t="s">
        <v>181</v>
      </c>
      <c r="C36" s="143">
        <v>756377.48</v>
      </c>
      <c r="D36" s="721">
        <v>0</v>
      </c>
      <c r="E36" s="721">
        <v>0</v>
      </c>
      <c r="F36" s="721">
        <v>0</v>
      </c>
      <c r="G36" s="722">
        <f t="shared" si="1"/>
        <v>0</v>
      </c>
      <c r="H36" s="723">
        <v>0</v>
      </c>
      <c r="I36" s="629">
        <f t="shared" si="2"/>
        <v>0</v>
      </c>
      <c r="K36" s="394">
        <f t="shared" si="3"/>
        <v>0</v>
      </c>
    </row>
    <row r="37" spans="1:11" x14ac:dyDescent="0.5">
      <c r="A37" s="504">
        <v>33</v>
      </c>
      <c r="B37" s="660" t="s">
        <v>164</v>
      </c>
      <c r="C37" s="143">
        <v>2906.7</v>
      </c>
      <c r="D37" s="721">
        <v>0</v>
      </c>
      <c r="E37" s="721">
        <v>0</v>
      </c>
      <c r="F37" s="721">
        <v>0</v>
      </c>
      <c r="G37" s="722">
        <f t="shared" si="1"/>
        <v>0</v>
      </c>
      <c r="H37" s="723">
        <v>0</v>
      </c>
      <c r="I37" s="629">
        <f t="shared" si="2"/>
        <v>0</v>
      </c>
      <c r="K37" s="394">
        <f t="shared" si="3"/>
        <v>0</v>
      </c>
    </row>
    <row r="38" spans="1:11" x14ac:dyDescent="0.5">
      <c r="A38" s="504">
        <v>34</v>
      </c>
      <c r="B38" s="149" t="s">
        <v>165</v>
      </c>
      <c r="C38" s="143">
        <v>164027.25</v>
      </c>
      <c r="D38" s="721">
        <v>0</v>
      </c>
      <c r="E38" s="721">
        <v>0</v>
      </c>
      <c r="F38" s="721">
        <v>0</v>
      </c>
      <c r="G38" s="724">
        <f>D38+E38+F38</f>
        <v>0</v>
      </c>
      <c r="H38" s="146">
        <v>0</v>
      </c>
      <c r="I38" s="629">
        <f t="shared" si="2"/>
        <v>0</v>
      </c>
      <c r="K38" s="394">
        <f t="shared" si="3"/>
        <v>0</v>
      </c>
    </row>
    <row r="39" spans="1:11" x14ac:dyDescent="0.5">
      <c r="A39" s="504">
        <v>35</v>
      </c>
      <c r="B39" s="660" t="s">
        <v>166</v>
      </c>
      <c r="C39" s="143">
        <v>32749.05</v>
      </c>
      <c r="D39" s="721">
        <v>0</v>
      </c>
      <c r="E39" s="721">
        <v>0</v>
      </c>
      <c r="F39" s="721">
        <v>0</v>
      </c>
      <c r="G39" s="724">
        <f>D39+E39+F39</f>
        <v>0</v>
      </c>
      <c r="H39" s="146">
        <v>0</v>
      </c>
      <c r="I39" s="629">
        <f t="shared" si="2"/>
        <v>0</v>
      </c>
      <c r="K39" s="394">
        <f t="shared" si="3"/>
        <v>0</v>
      </c>
    </row>
    <row r="40" spans="1:11" x14ac:dyDescent="0.5">
      <c r="A40" s="504">
        <v>36</v>
      </c>
      <c r="B40" s="149" t="s">
        <v>167</v>
      </c>
      <c r="C40" s="143">
        <v>8316.5</v>
      </c>
      <c r="D40" s="721">
        <v>0</v>
      </c>
      <c r="E40" s="721">
        <v>0</v>
      </c>
      <c r="F40" s="721">
        <v>0</v>
      </c>
      <c r="G40" s="724">
        <f>D40+E40+F40</f>
        <v>0</v>
      </c>
      <c r="H40" s="146">
        <v>0</v>
      </c>
      <c r="I40" s="629">
        <f t="shared" si="2"/>
        <v>0</v>
      </c>
      <c r="K40" s="394">
        <f t="shared" si="3"/>
        <v>0</v>
      </c>
    </row>
    <row r="41" spans="1:11" x14ac:dyDescent="0.5">
      <c r="A41" s="504">
        <v>37</v>
      </c>
      <c r="B41" s="660" t="s">
        <v>168</v>
      </c>
      <c r="C41" s="143">
        <v>268584.25</v>
      </c>
      <c r="D41" s="721">
        <v>0</v>
      </c>
      <c r="E41" s="721">
        <v>0</v>
      </c>
      <c r="F41" s="721">
        <v>0</v>
      </c>
      <c r="G41" s="722">
        <f t="shared" si="1"/>
        <v>0</v>
      </c>
      <c r="H41" s="723">
        <v>0</v>
      </c>
      <c r="I41" s="629">
        <f t="shared" si="2"/>
        <v>0</v>
      </c>
      <c r="K41" s="394">
        <f t="shared" si="3"/>
        <v>0</v>
      </c>
    </row>
    <row r="42" spans="1:11" x14ac:dyDescent="0.5">
      <c r="A42" s="504">
        <v>38</v>
      </c>
      <c r="B42" s="149" t="s">
        <v>170</v>
      </c>
      <c r="C42" s="143">
        <v>165.78</v>
      </c>
      <c r="D42" s="721">
        <v>0</v>
      </c>
      <c r="E42" s="721">
        <v>0</v>
      </c>
      <c r="F42" s="721">
        <v>0</v>
      </c>
      <c r="G42" s="724">
        <f t="shared" si="1"/>
        <v>0</v>
      </c>
      <c r="H42" s="146">
        <v>0</v>
      </c>
      <c r="I42" s="629">
        <f t="shared" si="2"/>
        <v>0</v>
      </c>
      <c r="K42" s="394">
        <f t="shared" si="3"/>
        <v>0</v>
      </c>
    </row>
    <row r="43" spans="1:11" x14ac:dyDescent="0.5">
      <c r="A43" s="504">
        <v>39</v>
      </c>
      <c r="B43" s="149" t="s">
        <v>171</v>
      </c>
      <c r="C43" s="143">
        <v>5457</v>
      </c>
      <c r="D43" s="721">
        <v>0</v>
      </c>
      <c r="E43" s="721">
        <v>0</v>
      </c>
      <c r="F43" s="721">
        <v>0</v>
      </c>
      <c r="G43" s="722">
        <f t="shared" si="1"/>
        <v>0</v>
      </c>
      <c r="H43" s="723">
        <v>0</v>
      </c>
      <c r="I43" s="629">
        <f t="shared" si="2"/>
        <v>0</v>
      </c>
      <c r="K43" s="394">
        <f t="shared" si="3"/>
        <v>0</v>
      </c>
    </row>
    <row r="44" spans="1:11" x14ac:dyDescent="0.5">
      <c r="A44" s="504">
        <v>40</v>
      </c>
      <c r="B44" s="660" t="s">
        <v>172</v>
      </c>
      <c r="C44" s="143">
        <v>275593</v>
      </c>
      <c r="D44" s="721">
        <v>0</v>
      </c>
      <c r="E44" s="721">
        <v>0</v>
      </c>
      <c r="F44" s="721">
        <v>0</v>
      </c>
      <c r="G44" s="722">
        <f t="shared" si="1"/>
        <v>0</v>
      </c>
      <c r="H44" s="723">
        <v>0</v>
      </c>
      <c r="I44" s="629">
        <f t="shared" si="2"/>
        <v>0</v>
      </c>
      <c r="K44" s="394">
        <f t="shared" si="3"/>
        <v>0</v>
      </c>
    </row>
    <row r="45" spans="1:11" x14ac:dyDescent="0.5">
      <c r="A45" s="504">
        <v>41</v>
      </c>
      <c r="B45" s="660" t="s">
        <v>139</v>
      </c>
      <c r="C45" s="143">
        <v>215118.69</v>
      </c>
      <c r="D45" s="721">
        <v>0</v>
      </c>
      <c r="E45" s="721">
        <v>0</v>
      </c>
      <c r="F45" s="721">
        <v>0</v>
      </c>
      <c r="G45" s="722">
        <f t="shared" si="1"/>
        <v>0</v>
      </c>
      <c r="H45" s="723">
        <v>0</v>
      </c>
      <c r="I45" s="629">
        <f t="shared" si="2"/>
        <v>0</v>
      </c>
      <c r="K45" s="394">
        <f t="shared" si="3"/>
        <v>0</v>
      </c>
    </row>
    <row r="46" spans="1:11" x14ac:dyDescent="0.5">
      <c r="A46" s="504">
        <v>42</v>
      </c>
      <c r="B46" s="660" t="s">
        <v>143</v>
      </c>
      <c r="C46" s="143">
        <v>662972</v>
      </c>
      <c r="D46" s="721">
        <v>0</v>
      </c>
      <c r="E46" s="721">
        <v>0</v>
      </c>
      <c r="F46" s="721">
        <v>0</v>
      </c>
      <c r="G46" s="722">
        <f t="shared" si="1"/>
        <v>0</v>
      </c>
      <c r="H46" s="723">
        <v>0</v>
      </c>
      <c r="I46" s="629">
        <f t="shared" si="2"/>
        <v>0</v>
      </c>
      <c r="K46" s="394">
        <f t="shared" si="3"/>
        <v>0</v>
      </c>
    </row>
    <row r="47" spans="1:11" x14ac:dyDescent="0.5">
      <c r="A47" s="504">
        <v>43</v>
      </c>
      <c r="B47" s="660" t="s">
        <v>144</v>
      </c>
      <c r="C47" s="143">
        <v>3131818.79</v>
      </c>
      <c r="D47" s="721">
        <v>0</v>
      </c>
      <c r="E47" s="721">
        <v>0</v>
      </c>
      <c r="F47" s="721">
        <v>0</v>
      </c>
      <c r="G47" s="722">
        <f t="shared" si="1"/>
        <v>0</v>
      </c>
      <c r="H47" s="723">
        <v>0</v>
      </c>
      <c r="I47" s="629">
        <f t="shared" si="2"/>
        <v>0</v>
      </c>
      <c r="K47" s="394">
        <f t="shared" si="3"/>
        <v>0</v>
      </c>
    </row>
    <row r="48" spans="1:11" x14ac:dyDescent="0.5">
      <c r="A48" s="504">
        <v>44</v>
      </c>
      <c r="B48" s="660" t="s">
        <v>145</v>
      </c>
      <c r="C48" s="143">
        <v>197640.52</v>
      </c>
      <c r="D48" s="721">
        <v>0</v>
      </c>
      <c r="E48" s="721">
        <v>0</v>
      </c>
      <c r="F48" s="721">
        <v>0</v>
      </c>
      <c r="G48" s="722">
        <f t="shared" si="1"/>
        <v>0</v>
      </c>
      <c r="H48" s="723">
        <v>0</v>
      </c>
      <c r="I48" s="629">
        <f t="shared" si="2"/>
        <v>0</v>
      </c>
      <c r="K48" s="394">
        <f t="shared" si="3"/>
        <v>0</v>
      </c>
    </row>
    <row r="49" spans="1:11" x14ac:dyDescent="0.5">
      <c r="A49" s="504">
        <v>45</v>
      </c>
      <c r="B49" s="149" t="s">
        <v>146</v>
      </c>
      <c r="C49" s="143">
        <v>3096872.72</v>
      </c>
      <c r="D49" s="721">
        <v>0</v>
      </c>
      <c r="E49" s="721">
        <v>0</v>
      </c>
      <c r="F49" s="721">
        <v>0</v>
      </c>
      <c r="G49" s="722">
        <f t="shared" si="1"/>
        <v>0</v>
      </c>
      <c r="H49" s="723">
        <v>0</v>
      </c>
      <c r="I49" s="629">
        <f t="shared" si="2"/>
        <v>0</v>
      </c>
      <c r="K49" s="394">
        <f t="shared" si="3"/>
        <v>0</v>
      </c>
    </row>
    <row r="50" spans="1:11" x14ac:dyDescent="0.5">
      <c r="A50" s="504">
        <v>46</v>
      </c>
      <c r="B50" s="660" t="s">
        <v>149</v>
      </c>
      <c r="C50" s="143">
        <v>472479.02</v>
      </c>
      <c r="D50" s="721">
        <v>0</v>
      </c>
      <c r="E50" s="721">
        <v>0</v>
      </c>
      <c r="F50" s="721">
        <v>0</v>
      </c>
      <c r="G50" s="722">
        <f t="shared" si="1"/>
        <v>0</v>
      </c>
      <c r="H50" s="723">
        <v>0</v>
      </c>
      <c r="I50" s="629">
        <f t="shared" si="2"/>
        <v>0</v>
      </c>
      <c r="K50" s="394">
        <f t="shared" si="3"/>
        <v>0</v>
      </c>
    </row>
    <row r="51" spans="1:11" x14ac:dyDescent="0.5">
      <c r="A51" s="504">
        <v>47</v>
      </c>
      <c r="B51" s="149" t="s">
        <v>150</v>
      </c>
      <c r="C51" s="143">
        <v>315741.99</v>
      </c>
      <c r="D51" s="721">
        <v>0</v>
      </c>
      <c r="E51" s="721">
        <v>0</v>
      </c>
      <c r="F51" s="721">
        <v>0</v>
      </c>
      <c r="G51" s="722">
        <f t="shared" si="1"/>
        <v>0</v>
      </c>
      <c r="H51" s="723">
        <v>0</v>
      </c>
      <c r="I51" s="629">
        <f t="shared" si="2"/>
        <v>0</v>
      </c>
      <c r="K51" s="394">
        <f t="shared" si="3"/>
        <v>0</v>
      </c>
    </row>
    <row r="52" spans="1:11" x14ac:dyDescent="0.5">
      <c r="A52" s="504">
        <v>48</v>
      </c>
      <c r="B52" s="660" t="s">
        <v>183</v>
      </c>
      <c r="C52" s="143">
        <v>537.79</v>
      </c>
      <c r="D52" s="721">
        <v>0</v>
      </c>
      <c r="E52" s="721">
        <v>0</v>
      </c>
      <c r="F52" s="721">
        <v>0</v>
      </c>
      <c r="G52" s="722"/>
      <c r="H52" s="723"/>
      <c r="I52" s="629">
        <f t="shared" si="2"/>
        <v>0</v>
      </c>
      <c r="K52" s="394">
        <f t="shared" si="3"/>
        <v>0</v>
      </c>
    </row>
    <row r="53" spans="1:11" x14ac:dyDescent="0.5">
      <c r="A53" s="504">
        <v>49</v>
      </c>
      <c r="B53" s="149" t="s">
        <v>184</v>
      </c>
      <c r="C53" s="143">
        <v>119.68</v>
      </c>
      <c r="D53" s="721">
        <v>0</v>
      </c>
      <c r="E53" s="721">
        <v>0</v>
      </c>
      <c r="F53" s="721">
        <v>0</v>
      </c>
      <c r="G53" s="724">
        <f t="shared" si="1"/>
        <v>0</v>
      </c>
      <c r="H53" s="146">
        <v>0</v>
      </c>
      <c r="I53" s="629">
        <f t="shared" si="2"/>
        <v>0</v>
      </c>
      <c r="K53" s="394">
        <f t="shared" si="3"/>
        <v>0</v>
      </c>
    </row>
    <row r="54" spans="1:11" x14ac:dyDescent="0.5">
      <c r="A54" s="504">
        <v>50</v>
      </c>
      <c r="B54" s="149" t="s">
        <v>185</v>
      </c>
      <c r="C54" s="143">
        <v>7925.25</v>
      </c>
      <c r="D54" s="721">
        <v>0</v>
      </c>
      <c r="E54" s="721">
        <v>0</v>
      </c>
      <c r="F54" s="721">
        <v>0</v>
      </c>
      <c r="G54" s="722">
        <f t="shared" si="1"/>
        <v>0</v>
      </c>
      <c r="H54" s="723">
        <v>0</v>
      </c>
      <c r="I54" s="629">
        <f t="shared" si="2"/>
        <v>0</v>
      </c>
      <c r="K54" s="394">
        <f t="shared" si="3"/>
        <v>0</v>
      </c>
    </row>
    <row r="55" spans="1:11" x14ac:dyDescent="0.5">
      <c r="A55" s="504">
        <v>51</v>
      </c>
      <c r="B55" s="149" t="s">
        <v>186</v>
      </c>
      <c r="C55" s="143">
        <v>49494.12</v>
      </c>
      <c r="D55" s="721">
        <v>0</v>
      </c>
      <c r="E55" s="721">
        <v>0</v>
      </c>
      <c r="F55" s="721">
        <v>0</v>
      </c>
      <c r="G55" s="722">
        <f t="shared" si="1"/>
        <v>0</v>
      </c>
      <c r="H55" s="723">
        <v>0</v>
      </c>
      <c r="I55" s="629">
        <f t="shared" si="2"/>
        <v>0</v>
      </c>
      <c r="K55" s="394">
        <f t="shared" si="3"/>
        <v>0</v>
      </c>
    </row>
    <row r="56" spans="1:11" x14ac:dyDescent="0.5">
      <c r="A56" s="504">
        <v>52</v>
      </c>
      <c r="B56" s="149" t="s">
        <v>187</v>
      </c>
      <c r="C56" s="143">
        <v>2069.25</v>
      </c>
      <c r="D56" s="721">
        <v>0</v>
      </c>
      <c r="E56" s="721">
        <v>0</v>
      </c>
      <c r="F56" s="721">
        <v>0</v>
      </c>
      <c r="G56" s="722">
        <f t="shared" si="1"/>
        <v>0</v>
      </c>
      <c r="H56" s="723">
        <v>0</v>
      </c>
      <c r="I56" s="629">
        <f t="shared" si="2"/>
        <v>0</v>
      </c>
      <c r="K56" s="394">
        <f t="shared" si="3"/>
        <v>0</v>
      </c>
    </row>
    <row r="57" spans="1:11" x14ac:dyDescent="0.5">
      <c r="A57" s="504">
        <v>53</v>
      </c>
      <c r="B57" s="149" t="s">
        <v>188</v>
      </c>
      <c r="C57" s="143">
        <v>2391.5</v>
      </c>
      <c r="D57" s="721">
        <v>0</v>
      </c>
      <c r="E57" s="721">
        <v>0</v>
      </c>
      <c r="F57" s="721">
        <v>0</v>
      </c>
      <c r="G57" s="722">
        <f t="shared" si="1"/>
        <v>0</v>
      </c>
      <c r="H57" s="723">
        <v>0</v>
      </c>
      <c r="I57" s="629">
        <f t="shared" si="2"/>
        <v>0</v>
      </c>
      <c r="K57" s="394">
        <f t="shared" si="3"/>
        <v>0</v>
      </c>
    </row>
    <row r="58" spans="1:11" x14ac:dyDescent="0.5">
      <c r="A58" s="504">
        <v>54</v>
      </c>
      <c r="B58" s="149" t="s">
        <v>189</v>
      </c>
      <c r="C58" s="143">
        <v>561</v>
      </c>
      <c r="D58" s="721">
        <v>0</v>
      </c>
      <c r="E58" s="721">
        <v>0</v>
      </c>
      <c r="F58" s="721">
        <v>0</v>
      </c>
      <c r="G58" s="722">
        <f t="shared" si="1"/>
        <v>0</v>
      </c>
      <c r="H58" s="723">
        <v>0</v>
      </c>
      <c r="I58" s="629">
        <f t="shared" si="2"/>
        <v>0</v>
      </c>
      <c r="K58" s="394">
        <f t="shared" si="3"/>
        <v>0</v>
      </c>
    </row>
    <row r="59" spans="1:11" x14ac:dyDescent="0.5">
      <c r="A59" s="504">
        <v>55</v>
      </c>
      <c r="B59" s="719" t="s">
        <v>190</v>
      </c>
      <c r="C59" s="728">
        <v>39614.71</v>
      </c>
      <c r="D59" s="721">
        <v>0</v>
      </c>
      <c r="E59" s="721">
        <v>0</v>
      </c>
      <c r="F59" s="721">
        <v>0</v>
      </c>
      <c r="G59" s="722">
        <f t="shared" si="1"/>
        <v>0</v>
      </c>
      <c r="H59" s="723">
        <v>0</v>
      </c>
      <c r="I59" s="629">
        <f t="shared" si="2"/>
        <v>0</v>
      </c>
      <c r="K59" s="394">
        <f t="shared" si="3"/>
        <v>0</v>
      </c>
    </row>
    <row r="60" spans="1:11" x14ac:dyDescent="0.5">
      <c r="A60" s="504">
        <v>56</v>
      </c>
      <c r="B60" s="719" t="s">
        <v>192</v>
      </c>
      <c r="C60" s="720">
        <v>2.5</v>
      </c>
      <c r="D60" s="721">
        <v>0</v>
      </c>
      <c r="E60" s="721">
        <v>0</v>
      </c>
      <c r="F60" s="721">
        <v>0</v>
      </c>
      <c r="G60" s="722">
        <f t="shared" si="1"/>
        <v>0</v>
      </c>
      <c r="H60" s="723">
        <v>0</v>
      </c>
      <c r="I60" s="629">
        <f t="shared" si="2"/>
        <v>0</v>
      </c>
      <c r="K60" s="394">
        <f t="shared" si="3"/>
        <v>0</v>
      </c>
    </row>
    <row r="61" spans="1:11" x14ac:dyDescent="0.5">
      <c r="A61" s="504">
        <v>57</v>
      </c>
      <c r="B61" s="719" t="s">
        <v>193</v>
      </c>
      <c r="C61" s="720">
        <v>69.75</v>
      </c>
      <c r="D61" s="721">
        <v>0</v>
      </c>
      <c r="E61" s="721">
        <v>0</v>
      </c>
      <c r="F61" s="721">
        <v>0</v>
      </c>
      <c r="G61" s="722">
        <f t="shared" si="1"/>
        <v>0</v>
      </c>
      <c r="H61" s="723"/>
      <c r="I61" s="629">
        <f t="shared" si="2"/>
        <v>0</v>
      </c>
      <c r="K61" s="394">
        <f t="shared" si="3"/>
        <v>0</v>
      </c>
    </row>
    <row r="62" spans="1:11" x14ac:dyDescent="0.5">
      <c r="A62" s="504">
        <v>58</v>
      </c>
      <c r="B62" s="149" t="s">
        <v>194</v>
      </c>
      <c r="C62" s="729">
        <v>25184.84</v>
      </c>
      <c r="D62" s="721">
        <v>0</v>
      </c>
      <c r="E62" s="721">
        <v>0</v>
      </c>
      <c r="F62" s="721">
        <v>0</v>
      </c>
      <c r="G62" s="722">
        <f t="shared" si="1"/>
        <v>0</v>
      </c>
      <c r="H62" s="723"/>
      <c r="I62" s="629">
        <f t="shared" si="2"/>
        <v>0</v>
      </c>
      <c r="K62" s="394">
        <f t="shared" si="3"/>
        <v>0</v>
      </c>
    </row>
    <row r="63" spans="1:11" x14ac:dyDescent="0.5">
      <c r="A63" s="504">
        <v>59</v>
      </c>
      <c r="B63" s="149" t="s">
        <v>195</v>
      </c>
      <c r="C63" s="143">
        <v>6964</v>
      </c>
      <c r="D63" s="721">
        <v>0</v>
      </c>
      <c r="E63" s="721">
        <v>0</v>
      </c>
      <c r="F63" s="721">
        <v>0</v>
      </c>
      <c r="G63" s="722">
        <f t="shared" si="1"/>
        <v>0</v>
      </c>
      <c r="H63" s="723">
        <v>0</v>
      </c>
      <c r="I63" s="629">
        <f t="shared" si="2"/>
        <v>0</v>
      </c>
      <c r="K63" s="394">
        <f t="shared" si="3"/>
        <v>0</v>
      </c>
    </row>
    <row r="64" spans="1:11" x14ac:dyDescent="0.5">
      <c r="A64" s="504">
        <v>60</v>
      </c>
      <c r="B64" s="149" t="s">
        <v>196</v>
      </c>
      <c r="C64" s="730">
        <v>2246.8000000000002</v>
      </c>
      <c r="D64" s="721">
        <v>0</v>
      </c>
      <c r="E64" s="721">
        <v>0</v>
      </c>
      <c r="F64" s="721">
        <v>0</v>
      </c>
      <c r="G64" s="722"/>
      <c r="H64" s="723"/>
      <c r="I64" s="629">
        <f t="shared" si="2"/>
        <v>0</v>
      </c>
      <c r="K64" s="394">
        <f t="shared" si="3"/>
        <v>0</v>
      </c>
    </row>
    <row r="65" spans="1:11" x14ac:dyDescent="0.5">
      <c r="A65" s="504">
        <v>61</v>
      </c>
      <c r="B65" s="149" t="s">
        <v>116</v>
      </c>
      <c r="C65" s="143">
        <v>366088.63</v>
      </c>
      <c r="D65" s="721">
        <v>0</v>
      </c>
      <c r="E65" s="721">
        <v>0</v>
      </c>
      <c r="F65" s="721">
        <v>0</v>
      </c>
      <c r="G65" s="722">
        <f t="shared" si="1"/>
        <v>0</v>
      </c>
      <c r="H65" s="723">
        <v>0</v>
      </c>
      <c r="I65" s="629">
        <f t="shared" si="2"/>
        <v>0</v>
      </c>
      <c r="K65" s="394">
        <f t="shared" si="3"/>
        <v>0</v>
      </c>
    </row>
    <row r="66" spans="1:11" x14ac:dyDescent="0.5">
      <c r="A66" s="504">
        <v>62</v>
      </c>
      <c r="B66" s="149" t="s">
        <v>118</v>
      </c>
      <c r="C66" s="143">
        <v>217996.55</v>
      </c>
      <c r="D66" s="721">
        <v>0</v>
      </c>
      <c r="E66" s="721">
        <v>0</v>
      </c>
      <c r="F66" s="721">
        <v>0</v>
      </c>
      <c r="G66" s="722">
        <f t="shared" si="1"/>
        <v>0</v>
      </c>
      <c r="H66" s="723">
        <v>0</v>
      </c>
      <c r="I66" s="629">
        <f t="shared" si="2"/>
        <v>0</v>
      </c>
      <c r="K66" s="394">
        <f t="shared" si="3"/>
        <v>0</v>
      </c>
    </row>
    <row r="67" spans="1:11" x14ac:dyDescent="0.5">
      <c r="A67" s="504">
        <v>63</v>
      </c>
      <c r="B67" s="149" t="s">
        <v>117</v>
      </c>
      <c r="C67" s="143">
        <v>117081.68</v>
      </c>
      <c r="D67" s="721">
        <v>0</v>
      </c>
      <c r="E67" s="721">
        <v>0</v>
      </c>
      <c r="F67" s="721">
        <v>0</v>
      </c>
      <c r="G67" s="722">
        <f>D67+E67+F67</f>
        <v>0</v>
      </c>
      <c r="H67" s="723">
        <v>0</v>
      </c>
      <c r="I67" s="629">
        <f t="shared" si="2"/>
        <v>0</v>
      </c>
      <c r="K67" s="394">
        <f t="shared" si="3"/>
        <v>0</v>
      </c>
    </row>
    <row r="68" spans="1:11" x14ac:dyDescent="0.5">
      <c r="A68" s="504">
        <v>64</v>
      </c>
      <c r="B68" s="149" t="s">
        <v>119</v>
      </c>
      <c r="C68" s="143">
        <v>148600.56</v>
      </c>
      <c r="D68" s="721">
        <v>0</v>
      </c>
      <c r="E68" s="721">
        <v>0</v>
      </c>
      <c r="F68" s="721">
        <v>0</v>
      </c>
      <c r="G68" s="722">
        <f>D68+E68+F68</f>
        <v>0</v>
      </c>
      <c r="H68" s="723">
        <v>0</v>
      </c>
      <c r="I68" s="629">
        <f t="shared" si="2"/>
        <v>0</v>
      </c>
      <c r="K68" s="394">
        <f t="shared" si="3"/>
        <v>0</v>
      </c>
    </row>
    <row r="69" spans="1:11" x14ac:dyDescent="0.5">
      <c r="A69" s="504">
        <v>65</v>
      </c>
      <c r="B69" s="149" t="s">
        <v>121</v>
      </c>
      <c r="C69" s="143">
        <v>94673.23</v>
      </c>
      <c r="D69" s="721">
        <v>0</v>
      </c>
      <c r="E69" s="721">
        <v>0</v>
      </c>
      <c r="F69" s="721">
        <v>0</v>
      </c>
      <c r="G69" s="722">
        <f t="shared" ref="G69:G79" si="4">D69+E69+F69</f>
        <v>0</v>
      </c>
      <c r="H69" s="723">
        <v>0</v>
      </c>
      <c r="I69" s="629">
        <f t="shared" si="2"/>
        <v>0</v>
      </c>
      <c r="K69" s="394">
        <f t="shared" si="3"/>
        <v>0</v>
      </c>
    </row>
    <row r="70" spans="1:11" x14ac:dyDescent="0.5">
      <c r="A70" s="504">
        <v>66</v>
      </c>
      <c r="B70" s="149" t="s">
        <v>122</v>
      </c>
      <c r="C70" s="143">
        <v>621794</v>
      </c>
      <c r="D70" s="721">
        <v>0</v>
      </c>
      <c r="E70" s="721">
        <v>0</v>
      </c>
      <c r="F70" s="721">
        <v>0</v>
      </c>
      <c r="G70" s="722">
        <f t="shared" si="4"/>
        <v>0</v>
      </c>
      <c r="H70" s="723">
        <v>0</v>
      </c>
      <c r="I70" s="629">
        <f t="shared" ref="I70:I78" si="5">+G70-H70</f>
        <v>0</v>
      </c>
      <c r="K70" s="394">
        <f t="shared" ref="K70:K79" si="6">IF(G70&gt;0,1,0)</f>
        <v>0</v>
      </c>
    </row>
    <row r="71" spans="1:11" x14ac:dyDescent="0.5">
      <c r="A71" s="504">
        <v>67</v>
      </c>
      <c r="B71" s="149" t="s">
        <v>123</v>
      </c>
      <c r="C71" s="143">
        <v>713228.41</v>
      </c>
      <c r="D71" s="721">
        <v>0</v>
      </c>
      <c r="E71" s="721">
        <v>0</v>
      </c>
      <c r="F71" s="721">
        <v>0</v>
      </c>
      <c r="G71" s="722">
        <f t="shared" si="4"/>
        <v>0</v>
      </c>
      <c r="H71" s="723">
        <v>0</v>
      </c>
      <c r="I71" s="629">
        <f t="shared" si="5"/>
        <v>0</v>
      </c>
      <c r="K71" s="394">
        <f t="shared" si="6"/>
        <v>0</v>
      </c>
    </row>
    <row r="72" spans="1:11" x14ac:dyDescent="0.5">
      <c r="A72" s="504">
        <v>68</v>
      </c>
      <c r="B72" s="149" t="s">
        <v>124</v>
      </c>
      <c r="C72" s="143">
        <v>871218.78</v>
      </c>
      <c r="D72" s="721">
        <v>0</v>
      </c>
      <c r="E72" s="721">
        <v>0</v>
      </c>
      <c r="F72" s="721">
        <v>0</v>
      </c>
      <c r="G72" s="722">
        <f t="shared" si="4"/>
        <v>0</v>
      </c>
      <c r="H72" s="723">
        <v>0</v>
      </c>
      <c r="I72" s="629">
        <f t="shared" si="5"/>
        <v>0</v>
      </c>
      <c r="K72" s="394">
        <f t="shared" si="6"/>
        <v>0</v>
      </c>
    </row>
    <row r="73" spans="1:11" x14ac:dyDescent="0.5">
      <c r="A73" s="504">
        <v>69</v>
      </c>
      <c r="B73" s="149" t="s">
        <v>126</v>
      </c>
      <c r="C73" s="143">
        <v>197811.03</v>
      </c>
      <c r="D73" s="721">
        <v>0</v>
      </c>
      <c r="E73" s="721">
        <v>0</v>
      </c>
      <c r="F73" s="721">
        <v>0</v>
      </c>
      <c r="G73" s="722">
        <f t="shared" si="4"/>
        <v>0</v>
      </c>
      <c r="H73" s="723">
        <v>0</v>
      </c>
      <c r="I73" s="629">
        <f t="shared" si="5"/>
        <v>0</v>
      </c>
      <c r="K73" s="394">
        <f t="shared" si="6"/>
        <v>0</v>
      </c>
    </row>
    <row r="74" spans="1:11" x14ac:dyDescent="0.5">
      <c r="A74" s="504">
        <v>70</v>
      </c>
      <c r="B74" s="149" t="s">
        <v>127</v>
      </c>
      <c r="C74" s="143">
        <v>177462.79</v>
      </c>
      <c r="D74" s="721">
        <v>0</v>
      </c>
      <c r="E74" s="721">
        <v>0</v>
      </c>
      <c r="F74" s="721">
        <v>0</v>
      </c>
      <c r="G74" s="722">
        <f t="shared" si="4"/>
        <v>0</v>
      </c>
      <c r="H74" s="723">
        <v>0</v>
      </c>
      <c r="I74" s="629">
        <f t="shared" si="5"/>
        <v>0</v>
      </c>
      <c r="K74" s="394">
        <f t="shared" si="6"/>
        <v>0</v>
      </c>
    </row>
    <row r="75" spans="1:11" x14ac:dyDescent="0.5">
      <c r="A75" s="504">
        <v>71</v>
      </c>
      <c r="B75" s="149" t="s">
        <v>128</v>
      </c>
      <c r="C75" s="143">
        <v>256724.9</v>
      </c>
      <c r="D75" s="721">
        <v>0</v>
      </c>
      <c r="E75" s="721">
        <v>0</v>
      </c>
      <c r="F75" s="721">
        <v>0</v>
      </c>
      <c r="G75" s="722">
        <f t="shared" si="4"/>
        <v>0</v>
      </c>
      <c r="H75" s="723">
        <v>0</v>
      </c>
      <c r="I75" s="629">
        <f t="shared" si="5"/>
        <v>0</v>
      </c>
      <c r="K75" s="394">
        <f t="shared" si="6"/>
        <v>0</v>
      </c>
    </row>
    <row r="76" spans="1:11" x14ac:dyDescent="0.5">
      <c r="A76" s="504">
        <v>72</v>
      </c>
      <c r="B76" s="149" t="s">
        <v>129</v>
      </c>
      <c r="C76" s="143">
        <v>70086</v>
      </c>
      <c r="D76" s="721">
        <v>0</v>
      </c>
      <c r="E76" s="721">
        <v>0</v>
      </c>
      <c r="F76" s="721">
        <v>0</v>
      </c>
      <c r="G76" s="722">
        <f t="shared" si="4"/>
        <v>0</v>
      </c>
      <c r="H76" s="723">
        <v>0</v>
      </c>
      <c r="I76" s="629">
        <f t="shared" si="5"/>
        <v>0</v>
      </c>
      <c r="K76" s="394">
        <f t="shared" si="6"/>
        <v>0</v>
      </c>
    </row>
    <row r="77" spans="1:11" x14ac:dyDescent="0.5">
      <c r="A77" s="504">
        <v>73</v>
      </c>
      <c r="B77" s="149" t="s">
        <v>130</v>
      </c>
      <c r="C77" s="143">
        <v>714059</v>
      </c>
      <c r="D77" s="721">
        <v>0</v>
      </c>
      <c r="E77" s="721">
        <v>0</v>
      </c>
      <c r="F77" s="721">
        <v>0</v>
      </c>
      <c r="G77" s="722">
        <f t="shared" si="4"/>
        <v>0</v>
      </c>
      <c r="H77" s="723">
        <v>0</v>
      </c>
      <c r="I77" s="629">
        <f t="shared" si="5"/>
        <v>0</v>
      </c>
      <c r="K77" s="394">
        <f t="shared" si="6"/>
        <v>0</v>
      </c>
    </row>
    <row r="78" spans="1:11" x14ac:dyDescent="0.5">
      <c r="A78" s="504">
        <v>74</v>
      </c>
      <c r="B78" s="149" t="s">
        <v>132</v>
      </c>
      <c r="C78" s="143">
        <v>369425.4</v>
      </c>
      <c r="D78" s="721">
        <v>0</v>
      </c>
      <c r="E78" s="721">
        <v>0</v>
      </c>
      <c r="F78" s="721">
        <v>0</v>
      </c>
      <c r="G78" s="722">
        <f t="shared" si="4"/>
        <v>0</v>
      </c>
      <c r="H78" s="723">
        <v>0</v>
      </c>
      <c r="I78" s="629">
        <f t="shared" si="5"/>
        <v>0</v>
      </c>
      <c r="K78" s="394">
        <f t="shared" si="6"/>
        <v>0</v>
      </c>
    </row>
    <row r="79" spans="1:11" x14ac:dyDescent="0.5">
      <c r="A79" s="504">
        <v>75</v>
      </c>
      <c r="B79" s="162" t="s">
        <v>131</v>
      </c>
      <c r="C79" s="163">
        <v>40765.760000000002</v>
      </c>
      <c r="D79" s="731">
        <v>0</v>
      </c>
      <c r="E79" s="731">
        <v>0</v>
      </c>
      <c r="F79" s="731">
        <v>0</v>
      </c>
      <c r="G79" s="732">
        <f t="shared" si="4"/>
        <v>0</v>
      </c>
      <c r="H79" s="733">
        <v>0</v>
      </c>
      <c r="I79" s="629">
        <f t="shared" ref="I79" si="7">+G79-H79</f>
        <v>0</v>
      </c>
      <c r="K79" s="394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E51" activePane="bottomRight" state="frozen"/>
      <selection pane="topRight" activeCell="D1" sqref="D1"/>
      <selection pane="bottomLeft" activeCell="A6" sqref="A6"/>
      <selection pane="bottomRight" activeCell="J57" sqref="J57"/>
    </sheetView>
  </sheetViews>
  <sheetFormatPr defaultColWidth="9.125" defaultRowHeight="21.75" x14ac:dyDescent="0.5"/>
  <cols>
    <col min="1" max="1" width="4.75" style="670" customWidth="1"/>
    <col min="2" max="2" width="15.75" style="670" customWidth="1"/>
    <col min="3" max="3" width="12.625" style="671" customWidth="1"/>
    <col min="4" max="6" width="9.625" style="672" customWidth="1"/>
    <col min="7" max="7" width="12.625" style="671" customWidth="1"/>
    <col min="8" max="10" width="9.625" style="670" customWidth="1"/>
    <col min="11" max="13" width="13.75" style="673" customWidth="1"/>
    <col min="14" max="14" width="13.75" style="435" customWidth="1"/>
    <col min="15" max="16384" width="9.125" style="394"/>
  </cols>
  <sheetData>
    <row r="1" spans="1:16" x14ac:dyDescent="0.5">
      <c r="A1" s="1252" t="s">
        <v>527</v>
      </c>
      <c r="B1" s="1252"/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1252"/>
    </row>
    <row r="2" spans="1:16" ht="20.25" customHeight="1" x14ac:dyDescent="0.5">
      <c r="A2" s="1259" t="s">
        <v>227</v>
      </c>
      <c r="B2" s="1259" t="s">
        <v>4</v>
      </c>
      <c r="C2" s="1253" t="s">
        <v>238</v>
      </c>
      <c r="D2" s="1255"/>
      <c r="E2" s="1255"/>
      <c r="F2" s="1254"/>
      <c r="G2" s="1253" t="s">
        <v>239</v>
      </c>
      <c r="H2" s="1255"/>
      <c r="I2" s="1255"/>
      <c r="J2" s="1254"/>
      <c r="K2" s="1249" t="s">
        <v>515</v>
      </c>
      <c r="L2" s="1249" t="s">
        <v>241</v>
      </c>
      <c r="M2" s="1249" t="s">
        <v>242</v>
      </c>
      <c r="N2" s="1249" t="s">
        <v>231</v>
      </c>
    </row>
    <row r="3" spans="1:16" x14ac:dyDescent="0.5">
      <c r="A3" s="1260"/>
      <c r="B3" s="1260"/>
      <c r="C3" s="1249" t="s">
        <v>243</v>
      </c>
      <c r="D3" s="1253" t="s">
        <v>244</v>
      </c>
      <c r="E3" s="1255"/>
      <c r="F3" s="1254"/>
      <c r="G3" s="1249" t="s">
        <v>243</v>
      </c>
      <c r="H3" s="1256" t="s">
        <v>244</v>
      </c>
      <c r="I3" s="1257"/>
      <c r="J3" s="1258"/>
      <c r="K3" s="1250"/>
      <c r="L3" s="1250"/>
      <c r="M3" s="1250"/>
      <c r="N3" s="1250"/>
    </row>
    <row r="4" spans="1:16" x14ac:dyDescent="0.5">
      <c r="A4" s="1261"/>
      <c r="B4" s="1261"/>
      <c r="C4" s="1251"/>
      <c r="D4" s="483" t="s">
        <v>245</v>
      </c>
      <c r="E4" s="483" t="s">
        <v>246</v>
      </c>
      <c r="F4" s="665" t="s">
        <v>247</v>
      </c>
      <c r="G4" s="1251"/>
      <c r="H4" s="482" t="s">
        <v>245</v>
      </c>
      <c r="I4" s="482" t="s">
        <v>246</v>
      </c>
      <c r="J4" s="482" t="s">
        <v>247</v>
      </c>
      <c r="K4" s="1251"/>
      <c r="L4" s="1251"/>
      <c r="M4" s="1251"/>
      <c r="N4" s="1251"/>
      <c r="P4" s="394" t="s">
        <v>318</v>
      </c>
    </row>
    <row r="5" spans="1:16" x14ac:dyDescent="0.5">
      <c r="A5" s="1253" t="s">
        <v>40</v>
      </c>
      <c r="B5" s="1254"/>
      <c r="C5" s="666">
        <f>SUM(C6:C75)</f>
        <v>305147.52000000008</v>
      </c>
      <c r="D5" s="666">
        <f>SUM(D6:D75)</f>
        <v>4304.79</v>
      </c>
      <c r="E5" s="666">
        <f t="shared" ref="E5:K5" si="0">SUM(E6:E75)</f>
        <v>1668.8999999999999</v>
      </c>
      <c r="F5" s="666">
        <f t="shared" si="0"/>
        <v>901.15</v>
      </c>
      <c r="G5" s="666">
        <f t="shared" si="0"/>
        <v>807192.35000000009</v>
      </c>
      <c r="H5" s="666">
        <f t="shared" si="0"/>
        <v>15905.7</v>
      </c>
      <c r="I5" s="666">
        <f t="shared" si="0"/>
        <v>20285.399999999998</v>
      </c>
      <c r="J5" s="666">
        <f t="shared" si="0"/>
        <v>4910.2</v>
      </c>
      <c r="K5" s="168">
        <f t="shared" si="0"/>
        <v>1112339.8700000001</v>
      </c>
      <c r="L5" s="168">
        <f>SUM(L6:L75)</f>
        <v>48746.54</v>
      </c>
      <c r="M5" s="168">
        <f>SUM(M6:M75)</f>
        <v>47976.14</v>
      </c>
      <c r="N5" s="681">
        <f>SUM(N6:N75)</f>
        <v>-770.39999999999895</v>
      </c>
      <c r="P5" s="682">
        <f>SUM(P6:P75)</f>
        <v>42</v>
      </c>
    </row>
    <row r="6" spans="1:16" x14ac:dyDescent="0.5">
      <c r="A6" s="667">
        <v>1</v>
      </c>
      <c r="B6" s="775" t="s">
        <v>155</v>
      </c>
      <c r="C6" s="776">
        <v>1464.79</v>
      </c>
      <c r="D6" s="777">
        <v>48</v>
      </c>
      <c r="E6" s="777">
        <v>16.5</v>
      </c>
      <c r="F6" s="778">
        <v>17</v>
      </c>
      <c r="G6" s="776">
        <v>1464.77</v>
      </c>
      <c r="H6" s="777">
        <v>0.25</v>
      </c>
      <c r="I6" s="777">
        <v>5</v>
      </c>
      <c r="J6" s="778">
        <v>0</v>
      </c>
      <c r="K6" s="779">
        <f>C6+G6</f>
        <v>2929.56</v>
      </c>
      <c r="L6" s="779">
        <v>87.75</v>
      </c>
      <c r="M6" s="779">
        <f>SUM(D6:F6,H6:J6)</f>
        <v>86.75</v>
      </c>
      <c r="N6" s="668">
        <f>+M6-L6</f>
        <v>-1</v>
      </c>
      <c r="P6" s="394">
        <f>IF(M6&gt;0,1,0)</f>
        <v>1</v>
      </c>
    </row>
    <row r="7" spans="1:16" x14ac:dyDescent="0.5">
      <c r="A7" s="177">
        <v>2</v>
      </c>
      <c r="B7" s="780" t="s">
        <v>156</v>
      </c>
      <c r="C7" s="781">
        <v>404</v>
      </c>
      <c r="D7" s="781">
        <v>5</v>
      </c>
      <c r="E7" s="781">
        <v>0</v>
      </c>
      <c r="F7" s="782">
        <v>0</v>
      </c>
      <c r="G7" s="781">
        <v>268.62</v>
      </c>
      <c r="H7" s="781">
        <v>0</v>
      </c>
      <c r="I7" s="781">
        <v>0</v>
      </c>
      <c r="J7" s="782">
        <v>0</v>
      </c>
      <c r="K7" s="783">
        <f t="shared" ref="K7:K72" si="1">C7+G7</f>
        <v>672.62</v>
      </c>
      <c r="L7" s="784">
        <v>7</v>
      </c>
      <c r="M7" s="783">
        <f t="shared" ref="M7:M72" si="2">SUM(D7:F7,H7:J7)</f>
        <v>5</v>
      </c>
      <c r="N7" s="668">
        <f t="shared" ref="N7:N70" si="3">+M7-L7</f>
        <v>-2</v>
      </c>
      <c r="P7" s="394">
        <f t="shared" ref="P7:P70" si="4">IF(M7&gt;0,1,0)</f>
        <v>1</v>
      </c>
    </row>
    <row r="8" spans="1:16" x14ac:dyDescent="0.5">
      <c r="A8" s="177">
        <v>3</v>
      </c>
      <c r="B8" s="780" t="s">
        <v>157</v>
      </c>
      <c r="C8" s="781">
        <v>364</v>
      </c>
      <c r="D8" s="781">
        <v>0</v>
      </c>
      <c r="E8" s="781">
        <v>0</v>
      </c>
      <c r="F8" s="782">
        <v>0</v>
      </c>
      <c r="G8" s="781">
        <v>0</v>
      </c>
      <c r="H8" s="781">
        <v>0</v>
      </c>
      <c r="I8" s="781">
        <v>0</v>
      </c>
      <c r="J8" s="782">
        <v>0</v>
      </c>
      <c r="K8" s="783">
        <f t="shared" si="1"/>
        <v>364</v>
      </c>
      <c r="L8" s="784">
        <v>0</v>
      </c>
      <c r="M8" s="783">
        <f t="shared" si="2"/>
        <v>0</v>
      </c>
      <c r="N8" s="668">
        <f t="shared" si="3"/>
        <v>0</v>
      </c>
      <c r="P8" s="394">
        <f t="shared" si="4"/>
        <v>0</v>
      </c>
    </row>
    <row r="9" spans="1:16" x14ac:dyDescent="0.5">
      <c r="A9" s="182">
        <v>4</v>
      </c>
      <c r="B9" s="785" t="s">
        <v>217</v>
      </c>
      <c r="C9" s="781">
        <v>3588.57</v>
      </c>
      <c r="D9" s="781">
        <v>0</v>
      </c>
      <c r="E9" s="781">
        <v>0</v>
      </c>
      <c r="F9" s="782">
        <v>0</v>
      </c>
      <c r="G9" s="781">
        <v>841.5</v>
      </c>
      <c r="H9" s="781">
        <v>0</v>
      </c>
      <c r="I9" s="781">
        <v>0</v>
      </c>
      <c r="J9" s="782">
        <v>0</v>
      </c>
      <c r="K9" s="783">
        <f t="shared" si="1"/>
        <v>4430.07</v>
      </c>
      <c r="L9" s="784">
        <v>0</v>
      </c>
      <c r="M9" s="783">
        <f t="shared" si="2"/>
        <v>0</v>
      </c>
      <c r="N9" s="668">
        <f t="shared" si="3"/>
        <v>0</v>
      </c>
      <c r="P9" s="394">
        <f t="shared" si="4"/>
        <v>0</v>
      </c>
    </row>
    <row r="10" spans="1:16" x14ac:dyDescent="0.5">
      <c r="A10" s="182">
        <v>5</v>
      </c>
      <c r="B10" s="780" t="s">
        <v>158</v>
      </c>
      <c r="C10" s="786">
        <v>1249.9000000000001</v>
      </c>
      <c r="D10" s="781">
        <v>0</v>
      </c>
      <c r="E10" s="781">
        <v>0</v>
      </c>
      <c r="F10" s="782">
        <v>0</v>
      </c>
      <c r="G10" s="787">
        <v>174.5</v>
      </c>
      <c r="H10" s="781">
        <v>0</v>
      </c>
      <c r="I10" s="781">
        <v>0</v>
      </c>
      <c r="J10" s="782">
        <v>0</v>
      </c>
      <c r="K10" s="783">
        <f t="shared" si="1"/>
        <v>1424.4</v>
      </c>
      <c r="L10" s="784">
        <v>0</v>
      </c>
      <c r="M10" s="783">
        <f t="shared" si="2"/>
        <v>0</v>
      </c>
      <c r="N10" s="668">
        <f t="shared" si="3"/>
        <v>0</v>
      </c>
      <c r="P10" s="394">
        <f t="shared" si="4"/>
        <v>0</v>
      </c>
    </row>
    <row r="11" spans="1:16" x14ac:dyDescent="0.5">
      <c r="A11" s="183">
        <v>6</v>
      </c>
      <c r="B11" s="780" t="s">
        <v>160</v>
      </c>
      <c r="C11" s="781">
        <v>874.05</v>
      </c>
      <c r="D11" s="781">
        <v>3</v>
      </c>
      <c r="E11" s="781">
        <v>0</v>
      </c>
      <c r="F11" s="782">
        <v>0</v>
      </c>
      <c r="G11" s="781">
        <v>356.6</v>
      </c>
      <c r="H11" s="781">
        <v>0</v>
      </c>
      <c r="I11" s="781">
        <v>0</v>
      </c>
      <c r="J11" s="782">
        <v>0</v>
      </c>
      <c r="K11" s="783">
        <f t="shared" si="1"/>
        <v>1230.6500000000001</v>
      </c>
      <c r="L11" s="784">
        <v>3</v>
      </c>
      <c r="M11" s="783">
        <f t="shared" si="2"/>
        <v>3</v>
      </c>
      <c r="N11" s="668">
        <f t="shared" si="3"/>
        <v>0</v>
      </c>
      <c r="P11" s="394">
        <f t="shared" si="4"/>
        <v>1</v>
      </c>
    </row>
    <row r="12" spans="1:16" x14ac:dyDescent="0.5">
      <c r="A12" s="182">
        <v>7</v>
      </c>
      <c r="B12" s="780" t="s">
        <v>161</v>
      </c>
      <c r="C12" s="786">
        <v>22</v>
      </c>
      <c r="D12" s="781">
        <v>0</v>
      </c>
      <c r="E12" s="781">
        <v>0</v>
      </c>
      <c r="F12" s="782">
        <v>0</v>
      </c>
      <c r="G12" s="786">
        <v>0</v>
      </c>
      <c r="H12" s="781">
        <v>0</v>
      </c>
      <c r="I12" s="781">
        <v>0</v>
      </c>
      <c r="J12" s="782">
        <v>0</v>
      </c>
      <c r="K12" s="783">
        <f t="shared" si="1"/>
        <v>22</v>
      </c>
      <c r="L12" s="784">
        <v>0</v>
      </c>
      <c r="M12" s="783">
        <f t="shared" si="2"/>
        <v>0</v>
      </c>
      <c r="N12" s="668">
        <f t="shared" si="3"/>
        <v>0</v>
      </c>
      <c r="P12" s="394">
        <f t="shared" si="4"/>
        <v>0</v>
      </c>
    </row>
    <row r="13" spans="1:16" x14ac:dyDescent="0.5">
      <c r="A13" s="190">
        <v>8</v>
      </c>
      <c r="B13" s="785" t="s">
        <v>162</v>
      </c>
      <c r="C13" s="788">
        <v>449.5</v>
      </c>
      <c r="D13" s="788">
        <v>0</v>
      </c>
      <c r="E13" s="788">
        <v>0</v>
      </c>
      <c r="F13" s="789">
        <v>0</v>
      </c>
      <c r="G13" s="788">
        <v>36</v>
      </c>
      <c r="H13" s="788">
        <v>0</v>
      </c>
      <c r="I13" s="788">
        <v>0</v>
      </c>
      <c r="J13" s="789">
        <v>0</v>
      </c>
      <c r="K13" s="790">
        <f t="shared" si="1"/>
        <v>485.5</v>
      </c>
      <c r="L13" s="791">
        <v>0</v>
      </c>
      <c r="M13" s="790">
        <f t="shared" si="2"/>
        <v>0</v>
      </c>
      <c r="N13" s="668">
        <f t="shared" si="3"/>
        <v>0</v>
      </c>
      <c r="P13" s="394">
        <f t="shared" si="4"/>
        <v>0</v>
      </c>
    </row>
    <row r="14" spans="1:16" ht="18" customHeight="1" x14ac:dyDescent="0.5">
      <c r="A14" s="183">
        <v>9</v>
      </c>
      <c r="B14" s="775" t="s">
        <v>174</v>
      </c>
      <c r="C14" s="781">
        <v>1342</v>
      </c>
      <c r="D14" s="781">
        <v>0.25</v>
      </c>
      <c r="E14" s="781">
        <v>5</v>
      </c>
      <c r="F14" s="792">
        <v>1</v>
      </c>
      <c r="G14" s="781">
        <v>1209</v>
      </c>
      <c r="H14" s="781">
        <v>0</v>
      </c>
      <c r="I14" s="781">
        <v>1</v>
      </c>
      <c r="J14" s="792">
        <v>0</v>
      </c>
      <c r="K14" s="793">
        <f t="shared" si="1"/>
        <v>2551</v>
      </c>
      <c r="L14" s="784">
        <v>6.25</v>
      </c>
      <c r="M14" s="793">
        <f t="shared" si="2"/>
        <v>7.25</v>
      </c>
      <c r="N14" s="668">
        <f t="shared" si="3"/>
        <v>1</v>
      </c>
      <c r="P14" s="394">
        <f t="shared" si="4"/>
        <v>1</v>
      </c>
    </row>
    <row r="15" spans="1:16" x14ac:dyDescent="0.5">
      <c r="A15" s="182">
        <v>10</v>
      </c>
      <c r="B15" s="780" t="s">
        <v>175</v>
      </c>
      <c r="C15" s="794">
        <v>14337.25</v>
      </c>
      <c r="D15" s="794">
        <v>13.5</v>
      </c>
      <c r="E15" s="781">
        <v>0</v>
      </c>
      <c r="F15" s="781">
        <v>0</v>
      </c>
      <c r="G15" s="794">
        <v>612.25</v>
      </c>
      <c r="H15" s="781">
        <v>0</v>
      </c>
      <c r="I15" s="781">
        <v>0</v>
      </c>
      <c r="J15" s="781">
        <v>0</v>
      </c>
      <c r="K15" s="783">
        <f t="shared" si="1"/>
        <v>14949.5</v>
      </c>
      <c r="L15" s="793">
        <v>13.5</v>
      </c>
      <c r="M15" s="783">
        <f t="shared" si="2"/>
        <v>13.5</v>
      </c>
      <c r="N15" s="668">
        <f t="shared" si="3"/>
        <v>0</v>
      </c>
      <c r="P15" s="394">
        <f t="shared" si="4"/>
        <v>1</v>
      </c>
    </row>
    <row r="16" spans="1:16" x14ac:dyDescent="0.5">
      <c r="A16" s="182">
        <v>11</v>
      </c>
      <c r="B16" s="780" t="s">
        <v>176</v>
      </c>
      <c r="C16" s="781">
        <v>11878</v>
      </c>
      <c r="D16" s="781">
        <v>294</v>
      </c>
      <c r="E16" s="781">
        <v>180</v>
      </c>
      <c r="F16" s="781">
        <v>23</v>
      </c>
      <c r="G16" s="781">
        <v>359335.5</v>
      </c>
      <c r="H16" s="781">
        <v>11224.25</v>
      </c>
      <c r="I16" s="781">
        <v>15122</v>
      </c>
      <c r="J16" s="781">
        <v>1114.5</v>
      </c>
      <c r="K16" s="783">
        <f t="shared" si="1"/>
        <v>371213.5</v>
      </c>
      <c r="L16" s="783">
        <v>28074.75</v>
      </c>
      <c r="M16" s="783">
        <f t="shared" si="2"/>
        <v>27957.75</v>
      </c>
      <c r="N16" s="668">
        <f t="shared" si="3"/>
        <v>-117</v>
      </c>
      <c r="P16" s="394">
        <f t="shared" si="4"/>
        <v>1</v>
      </c>
    </row>
    <row r="17" spans="1:16" x14ac:dyDescent="0.5">
      <c r="A17" s="183">
        <v>12</v>
      </c>
      <c r="B17" s="780" t="s">
        <v>177</v>
      </c>
      <c r="C17" s="781">
        <v>11912.5</v>
      </c>
      <c r="D17" s="781">
        <v>1441.85</v>
      </c>
      <c r="E17" s="781">
        <v>588.1</v>
      </c>
      <c r="F17" s="781">
        <v>373</v>
      </c>
      <c r="G17" s="781">
        <v>15423.5</v>
      </c>
      <c r="H17" s="781">
        <v>1049.8499999999999</v>
      </c>
      <c r="I17" s="781">
        <v>3131.85</v>
      </c>
      <c r="J17" s="781">
        <v>2606.5500000000002</v>
      </c>
      <c r="K17" s="783">
        <f t="shared" si="1"/>
        <v>27336</v>
      </c>
      <c r="L17" s="783">
        <v>9416.4</v>
      </c>
      <c r="M17" s="783">
        <f t="shared" si="2"/>
        <v>9191.2000000000007</v>
      </c>
      <c r="N17" s="668">
        <f t="shared" si="3"/>
        <v>-225.19999999999891</v>
      </c>
      <c r="P17" s="394">
        <f t="shared" si="4"/>
        <v>1</v>
      </c>
    </row>
    <row r="18" spans="1:16" x14ac:dyDescent="0.5">
      <c r="A18" s="177">
        <v>13</v>
      </c>
      <c r="B18" s="780" t="s">
        <v>178</v>
      </c>
      <c r="C18" s="787">
        <v>66903.53</v>
      </c>
      <c r="D18" s="794">
        <v>444</v>
      </c>
      <c r="E18" s="787">
        <v>121</v>
      </c>
      <c r="F18" s="794">
        <v>3</v>
      </c>
      <c r="G18" s="787">
        <v>10987.76</v>
      </c>
      <c r="H18" s="794">
        <v>0</v>
      </c>
      <c r="I18" s="794">
        <v>28</v>
      </c>
      <c r="J18" s="794">
        <v>0</v>
      </c>
      <c r="K18" s="783">
        <f t="shared" si="1"/>
        <v>77891.289999999994</v>
      </c>
      <c r="L18" s="793">
        <v>596</v>
      </c>
      <c r="M18" s="783">
        <f t="shared" si="2"/>
        <v>596</v>
      </c>
      <c r="N18" s="668">
        <f t="shared" si="3"/>
        <v>0</v>
      </c>
      <c r="P18" s="394">
        <f t="shared" si="4"/>
        <v>1</v>
      </c>
    </row>
    <row r="19" spans="1:16" x14ac:dyDescent="0.5">
      <c r="A19" s="182">
        <v>14</v>
      </c>
      <c r="B19" s="780" t="s">
        <v>179</v>
      </c>
      <c r="C19" s="781">
        <v>13634</v>
      </c>
      <c r="D19" s="794">
        <v>117.5</v>
      </c>
      <c r="E19" s="781">
        <v>0</v>
      </c>
      <c r="F19" s="794">
        <v>0</v>
      </c>
      <c r="G19" s="781">
        <v>59430</v>
      </c>
      <c r="H19" s="794">
        <v>128.55000000000001</v>
      </c>
      <c r="I19" s="781">
        <v>13</v>
      </c>
      <c r="J19" s="794">
        <v>0</v>
      </c>
      <c r="K19" s="783">
        <f t="shared" si="1"/>
        <v>73064</v>
      </c>
      <c r="L19" s="793">
        <v>279.85000000000002</v>
      </c>
      <c r="M19" s="783">
        <f t="shared" si="2"/>
        <v>259.05</v>
      </c>
      <c r="N19" s="668">
        <f t="shared" si="3"/>
        <v>-20.800000000000011</v>
      </c>
      <c r="P19" s="394">
        <f t="shared" si="4"/>
        <v>1</v>
      </c>
    </row>
    <row r="20" spans="1:16" x14ac:dyDescent="0.5">
      <c r="A20" s="182">
        <v>15</v>
      </c>
      <c r="B20" s="780" t="s">
        <v>180</v>
      </c>
      <c r="C20" s="781">
        <v>71730.929999999993</v>
      </c>
      <c r="D20" s="781">
        <v>657</v>
      </c>
      <c r="E20" s="781">
        <v>0</v>
      </c>
      <c r="F20" s="781">
        <v>0</v>
      </c>
      <c r="G20" s="781">
        <v>1170.47</v>
      </c>
      <c r="H20" s="781">
        <v>23</v>
      </c>
      <c r="I20" s="781">
        <v>0</v>
      </c>
      <c r="J20" s="781">
        <v>0</v>
      </c>
      <c r="K20" s="783">
        <f t="shared" si="1"/>
        <v>72901.399999999994</v>
      </c>
      <c r="L20" s="783">
        <v>849.5</v>
      </c>
      <c r="M20" s="783">
        <f t="shared" si="2"/>
        <v>680</v>
      </c>
      <c r="N20" s="668">
        <f t="shared" si="3"/>
        <v>-169.5</v>
      </c>
      <c r="P20" s="394">
        <f t="shared" si="4"/>
        <v>1</v>
      </c>
    </row>
    <row r="21" spans="1:16" x14ac:dyDescent="0.5">
      <c r="A21" s="183">
        <v>16</v>
      </c>
      <c r="B21" s="785" t="s">
        <v>181</v>
      </c>
      <c r="C21" s="795">
        <v>1147.5</v>
      </c>
      <c r="D21" s="795">
        <v>0</v>
      </c>
      <c r="E21" s="795">
        <v>0</v>
      </c>
      <c r="F21" s="795">
        <v>0</v>
      </c>
      <c r="G21" s="795">
        <v>58</v>
      </c>
      <c r="H21" s="795">
        <v>0</v>
      </c>
      <c r="I21" s="795">
        <v>0</v>
      </c>
      <c r="J21" s="795">
        <v>0</v>
      </c>
      <c r="K21" s="790">
        <f t="shared" si="1"/>
        <v>1205.5</v>
      </c>
      <c r="L21" s="796">
        <v>0</v>
      </c>
      <c r="M21" s="797">
        <f t="shared" si="2"/>
        <v>0</v>
      </c>
      <c r="N21" s="668">
        <f t="shared" si="3"/>
        <v>0</v>
      </c>
      <c r="P21" s="394">
        <f t="shared" si="4"/>
        <v>0</v>
      </c>
    </row>
    <row r="22" spans="1:16" x14ac:dyDescent="0.5">
      <c r="A22" s="183">
        <v>17</v>
      </c>
      <c r="B22" s="775" t="s">
        <v>164</v>
      </c>
      <c r="C22" s="787">
        <v>682</v>
      </c>
      <c r="D22" s="794">
        <v>23.74</v>
      </c>
      <c r="E22" s="794">
        <v>5.4</v>
      </c>
      <c r="F22" s="794">
        <v>0</v>
      </c>
      <c r="G22" s="787">
        <v>733</v>
      </c>
      <c r="H22" s="794">
        <v>4.22</v>
      </c>
      <c r="I22" s="794">
        <v>9</v>
      </c>
      <c r="J22" s="794">
        <v>0</v>
      </c>
      <c r="K22" s="793">
        <f t="shared" si="1"/>
        <v>1415</v>
      </c>
      <c r="L22" s="793">
        <v>43.36</v>
      </c>
      <c r="M22" s="779">
        <f t="shared" si="2"/>
        <v>42.36</v>
      </c>
      <c r="N22" s="668">
        <f t="shared" si="3"/>
        <v>-1</v>
      </c>
      <c r="P22" s="394">
        <f t="shared" si="4"/>
        <v>1</v>
      </c>
    </row>
    <row r="23" spans="1:16" x14ac:dyDescent="0.5">
      <c r="A23" s="182">
        <v>18</v>
      </c>
      <c r="B23" s="780" t="s">
        <v>165</v>
      </c>
      <c r="C23" s="781">
        <v>9826.4500000000007</v>
      </c>
      <c r="D23" s="781">
        <v>74.75</v>
      </c>
      <c r="E23" s="781">
        <v>15.25</v>
      </c>
      <c r="F23" s="781">
        <v>5</v>
      </c>
      <c r="G23" s="781">
        <v>1280.3</v>
      </c>
      <c r="H23" s="781">
        <v>14</v>
      </c>
      <c r="I23" s="781">
        <v>2</v>
      </c>
      <c r="J23" s="781">
        <v>0</v>
      </c>
      <c r="K23" s="783">
        <f t="shared" si="1"/>
        <v>11106.75</v>
      </c>
      <c r="L23" s="793">
        <v>118</v>
      </c>
      <c r="M23" s="783">
        <f t="shared" si="2"/>
        <v>111</v>
      </c>
      <c r="N23" s="668">
        <f t="shared" si="3"/>
        <v>-7</v>
      </c>
      <c r="P23" s="394">
        <f t="shared" si="4"/>
        <v>1</v>
      </c>
    </row>
    <row r="24" spans="1:16" x14ac:dyDescent="0.5">
      <c r="A24" s="183">
        <v>19</v>
      </c>
      <c r="B24" s="780" t="s">
        <v>166</v>
      </c>
      <c r="C24" s="787">
        <v>6821.39</v>
      </c>
      <c r="D24" s="781">
        <v>366.5</v>
      </c>
      <c r="E24" s="781">
        <v>108.25</v>
      </c>
      <c r="F24" s="781">
        <v>88</v>
      </c>
      <c r="G24" s="787">
        <v>32753.5</v>
      </c>
      <c r="H24" s="781">
        <v>1372</v>
      </c>
      <c r="I24" s="781">
        <v>676.5</v>
      </c>
      <c r="J24" s="781">
        <v>186.5</v>
      </c>
      <c r="K24" s="783">
        <f t="shared" si="1"/>
        <v>39574.89</v>
      </c>
      <c r="L24" s="793">
        <v>2853.75</v>
      </c>
      <c r="M24" s="783">
        <f t="shared" si="2"/>
        <v>2797.75</v>
      </c>
      <c r="N24" s="668">
        <f t="shared" si="3"/>
        <v>-56</v>
      </c>
      <c r="P24" s="394">
        <f t="shared" si="4"/>
        <v>1</v>
      </c>
    </row>
    <row r="25" spans="1:16" x14ac:dyDescent="0.5">
      <c r="A25" s="182">
        <v>20</v>
      </c>
      <c r="B25" s="780" t="s">
        <v>167</v>
      </c>
      <c r="C25" s="781">
        <v>3062</v>
      </c>
      <c r="D25" s="781">
        <v>60</v>
      </c>
      <c r="E25" s="781">
        <v>0</v>
      </c>
      <c r="F25" s="781">
        <v>26</v>
      </c>
      <c r="G25" s="781">
        <v>12274</v>
      </c>
      <c r="H25" s="781">
        <v>8</v>
      </c>
      <c r="I25" s="781">
        <v>104</v>
      </c>
      <c r="J25" s="781">
        <v>0</v>
      </c>
      <c r="K25" s="783">
        <f t="shared" si="1"/>
        <v>15336</v>
      </c>
      <c r="L25" s="793">
        <v>189</v>
      </c>
      <c r="M25" s="783">
        <f t="shared" si="2"/>
        <v>198</v>
      </c>
      <c r="N25" s="668">
        <f t="shared" si="3"/>
        <v>9</v>
      </c>
      <c r="P25" s="394">
        <f t="shared" si="4"/>
        <v>1</v>
      </c>
    </row>
    <row r="26" spans="1:16" x14ac:dyDescent="0.5">
      <c r="A26" s="183">
        <v>21</v>
      </c>
      <c r="B26" s="780" t="s">
        <v>168</v>
      </c>
      <c r="C26" s="781">
        <v>439</v>
      </c>
      <c r="D26" s="786">
        <v>0</v>
      </c>
      <c r="E26" s="786">
        <v>0</v>
      </c>
      <c r="F26" s="786">
        <v>0</v>
      </c>
      <c r="G26" s="781">
        <v>75</v>
      </c>
      <c r="H26" s="786">
        <v>0</v>
      </c>
      <c r="I26" s="786">
        <v>0</v>
      </c>
      <c r="J26" s="786">
        <v>0</v>
      </c>
      <c r="K26" s="783">
        <f t="shared" si="1"/>
        <v>514</v>
      </c>
      <c r="L26" s="784">
        <v>0</v>
      </c>
      <c r="M26" s="783">
        <f t="shared" si="2"/>
        <v>0</v>
      </c>
      <c r="N26" s="668">
        <f t="shared" si="3"/>
        <v>0</v>
      </c>
      <c r="P26" s="394">
        <f t="shared" si="4"/>
        <v>0</v>
      </c>
    </row>
    <row r="27" spans="1:16" x14ac:dyDescent="0.5">
      <c r="A27" s="183">
        <v>22</v>
      </c>
      <c r="B27" s="780" t="s">
        <v>169</v>
      </c>
      <c r="C27" s="781">
        <v>1376</v>
      </c>
      <c r="D27" s="786">
        <v>0</v>
      </c>
      <c r="E27" s="781">
        <v>0</v>
      </c>
      <c r="F27" s="781">
        <v>0</v>
      </c>
      <c r="G27" s="781">
        <v>255.06</v>
      </c>
      <c r="H27" s="781">
        <v>0</v>
      </c>
      <c r="I27" s="781">
        <v>0</v>
      </c>
      <c r="J27" s="781">
        <v>0</v>
      </c>
      <c r="K27" s="783">
        <f t="shared" si="1"/>
        <v>1631.06</v>
      </c>
      <c r="L27" s="784">
        <v>0</v>
      </c>
      <c r="M27" s="783">
        <f t="shared" si="2"/>
        <v>0</v>
      </c>
      <c r="N27" s="668">
        <f t="shared" si="3"/>
        <v>0</v>
      </c>
      <c r="P27" s="394">
        <f t="shared" si="4"/>
        <v>0</v>
      </c>
    </row>
    <row r="28" spans="1:16" x14ac:dyDescent="0.5">
      <c r="A28" s="182">
        <v>23</v>
      </c>
      <c r="B28" s="780" t="s">
        <v>170</v>
      </c>
      <c r="C28" s="781">
        <v>1432.73</v>
      </c>
      <c r="D28" s="781">
        <v>0</v>
      </c>
      <c r="E28" s="781">
        <v>0</v>
      </c>
      <c r="F28" s="781">
        <v>0</v>
      </c>
      <c r="G28" s="781">
        <v>2670.25</v>
      </c>
      <c r="H28" s="781">
        <v>0</v>
      </c>
      <c r="I28" s="781">
        <v>0</v>
      </c>
      <c r="J28" s="781">
        <v>10</v>
      </c>
      <c r="K28" s="783">
        <f t="shared" si="1"/>
        <v>4102.9799999999996</v>
      </c>
      <c r="L28" s="784">
        <v>10</v>
      </c>
      <c r="M28" s="783">
        <f t="shared" si="2"/>
        <v>10</v>
      </c>
      <c r="N28" s="668">
        <f t="shared" si="3"/>
        <v>0</v>
      </c>
      <c r="P28" s="394">
        <f t="shared" si="4"/>
        <v>1</v>
      </c>
    </row>
    <row r="29" spans="1:16" x14ac:dyDescent="0.5">
      <c r="A29" s="177">
        <v>24</v>
      </c>
      <c r="B29" s="780" t="s">
        <v>171</v>
      </c>
      <c r="C29" s="794">
        <v>1087.6300000000001</v>
      </c>
      <c r="D29" s="794">
        <v>8</v>
      </c>
      <c r="E29" s="794">
        <v>0</v>
      </c>
      <c r="F29" s="794">
        <v>0</v>
      </c>
      <c r="G29" s="794">
        <v>939.45</v>
      </c>
      <c r="H29" s="798">
        <v>4</v>
      </c>
      <c r="I29" s="798">
        <v>0</v>
      </c>
      <c r="J29" s="794">
        <v>0</v>
      </c>
      <c r="K29" s="783">
        <f t="shared" si="1"/>
        <v>2027.0800000000002</v>
      </c>
      <c r="L29" s="793">
        <v>13</v>
      </c>
      <c r="M29" s="783">
        <f t="shared" si="2"/>
        <v>12</v>
      </c>
      <c r="N29" s="668">
        <f t="shared" si="3"/>
        <v>-1</v>
      </c>
      <c r="P29" s="394">
        <f t="shared" si="4"/>
        <v>1</v>
      </c>
    </row>
    <row r="30" spans="1:16" x14ac:dyDescent="0.5">
      <c r="A30" s="182">
        <v>25</v>
      </c>
      <c r="B30" s="785" t="s">
        <v>172</v>
      </c>
      <c r="C30" s="795">
        <v>570.5</v>
      </c>
      <c r="D30" s="795">
        <v>2</v>
      </c>
      <c r="E30" s="795">
        <v>23.5</v>
      </c>
      <c r="F30" s="795">
        <v>0</v>
      </c>
      <c r="G30" s="795">
        <v>166.5</v>
      </c>
      <c r="H30" s="799">
        <v>0</v>
      </c>
      <c r="I30" s="799">
        <v>5.25</v>
      </c>
      <c r="J30" s="795">
        <v>0</v>
      </c>
      <c r="K30" s="790">
        <f t="shared" si="1"/>
        <v>737</v>
      </c>
      <c r="L30" s="791">
        <v>30.75</v>
      </c>
      <c r="M30" s="790">
        <f t="shared" si="2"/>
        <v>30.75</v>
      </c>
      <c r="N30" s="668">
        <f t="shared" si="3"/>
        <v>0</v>
      </c>
      <c r="P30" s="394">
        <f t="shared" si="4"/>
        <v>1</v>
      </c>
    </row>
    <row r="31" spans="1:16" x14ac:dyDescent="0.5">
      <c r="A31" s="182">
        <v>26</v>
      </c>
      <c r="B31" s="775" t="s">
        <v>134</v>
      </c>
      <c r="C31" s="794">
        <v>436.5</v>
      </c>
      <c r="D31" s="794">
        <v>46.5</v>
      </c>
      <c r="E31" s="794">
        <v>43</v>
      </c>
      <c r="F31" s="794">
        <v>4</v>
      </c>
      <c r="G31" s="794">
        <v>234.5</v>
      </c>
      <c r="H31" s="794">
        <v>1</v>
      </c>
      <c r="I31" s="794">
        <v>0</v>
      </c>
      <c r="J31" s="794">
        <v>0</v>
      </c>
      <c r="K31" s="793">
        <f t="shared" si="1"/>
        <v>671</v>
      </c>
      <c r="L31" s="800">
        <v>94.5</v>
      </c>
      <c r="M31" s="793">
        <f t="shared" si="2"/>
        <v>94.5</v>
      </c>
      <c r="N31" s="668">
        <f t="shared" si="3"/>
        <v>0</v>
      </c>
      <c r="P31" s="394">
        <f t="shared" si="4"/>
        <v>1</v>
      </c>
    </row>
    <row r="32" spans="1:16" x14ac:dyDescent="0.5">
      <c r="A32" s="190">
        <v>27</v>
      </c>
      <c r="B32" s="780" t="s">
        <v>135</v>
      </c>
      <c r="C32" s="781">
        <v>1143</v>
      </c>
      <c r="D32" s="794">
        <v>49.5</v>
      </c>
      <c r="E32" s="794">
        <v>31</v>
      </c>
      <c r="F32" s="794">
        <v>47</v>
      </c>
      <c r="G32" s="794">
        <v>59.5</v>
      </c>
      <c r="H32" s="794">
        <v>3</v>
      </c>
      <c r="I32" s="794">
        <v>4</v>
      </c>
      <c r="J32" s="794">
        <v>0</v>
      </c>
      <c r="K32" s="783">
        <f t="shared" si="1"/>
        <v>1202.5</v>
      </c>
      <c r="L32" s="784">
        <v>134.5</v>
      </c>
      <c r="M32" s="783">
        <f t="shared" si="2"/>
        <v>134.5</v>
      </c>
      <c r="N32" s="668">
        <f t="shared" si="3"/>
        <v>0</v>
      </c>
      <c r="P32" s="394">
        <f t="shared" si="4"/>
        <v>1</v>
      </c>
    </row>
    <row r="33" spans="1:16" x14ac:dyDescent="0.5">
      <c r="A33" s="183">
        <v>28</v>
      </c>
      <c r="B33" s="780" t="s">
        <v>136</v>
      </c>
      <c r="C33" s="781">
        <v>410.5</v>
      </c>
      <c r="D33" s="794">
        <v>0</v>
      </c>
      <c r="E33" s="794">
        <v>0</v>
      </c>
      <c r="F33" s="794">
        <v>0</v>
      </c>
      <c r="G33" s="794">
        <v>4.75</v>
      </c>
      <c r="H33" s="794">
        <v>0</v>
      </c>
      <c r="I33" s="794">
        <v>0</v>
      </c>
      <c r="J33" s="794">
        <v>0</v>
      </c>
      <c r="K33" s="783">
        <f t="shared" si="1"/>
        <v>415.25</v>
      </c>
      <c r="L33" s="784">
        <v>0</v>
      </c>
      <c r="M33" s="783">
        <f t="shared" si="2"/>
        <v>0</v>
      </c>
      <c r="N33" s="668">
        <f t="shared" si="3"/>
        <v>0</v>
      </c>
      <c r="P33" s="394">
        <f t="shared" si="4"/>
        <v>0</v>
      </c>
    </row>
    <row r="34" spans="1:16" x14ac:dyDescent="0.5">
      <c r="A34" s="182">
        <v>29</v>
      </c>
      <c r="B34" s="780" t="s">
        <v>137</v>
      </c>
      <c r="C34" s="781">
        <v>656.2</v>
      </c>
      <c r="D34" s="794">
        <v>21.5</v>
      </c>
      <c r="E34" s="794">
        <v>18</v>
      </c>
      <c r="F34" s="794">
        <v>0</v>
      </c>
      <c r="G34" s="794">
        <v>41</v>
      </c>
      <c r="H34" s="794">
        <v>0</v>
      </c>
      <c r="I34" s="794">
        <v>0</v>
      </c>
      <c r="J34" s="794">
        <v>0</v>
      </c>
      <c r="K34" s="783">
        <f t="shared" si="1"/>
        <v>697.2</v>
      </c>
      <c r="L34" s="784">
        <v>39.5</v>
      </c>
      <c r="M34" s="783">
        <f t="shared" si="2"/>
        <v>39.5</v>
      </c>
      <c r="N34" s="668">
        <f t="shared" si="3"/>
        <v>0</v>
      </c>
      <c r="P34" s="394">
        <f t="shared" si="4"/>
        <v>1</v>
      </c>
    </row>
    <row r="35" spans="1:16" x14ac:dyDescent="0.5">
      <c r="A35" s="182">
        <v>30</v>
      </c>
      <c r="B35" s="780" t="s">
        <v>138</v>
      </c>
      <c r="C35" s="781">
        <v>1477.78</v>
      </c>
      <c r="D35" s="794">
        <v>27.65</v>
      </c>
      <c r="E35" s="781">
        <v>4</v>
      </c>
      <c r="F35" s="781">
        <v>0</v>
      </c>
      <c r="G35" s="781">
        <v>1683.1</v>
      </c>
      <c r="H35" s="781">
        <v>1.45</v>
      </c>
      <c r="I35" s="794">
        <v>46.75</v>
      </c>
      <c r="J35" s="781">
        <v>0</v>
      </c>
      <c r="K35" s="783">
        <f t="shared" si="1"/>
        <v>3160.88</v>
      </c>
      <c r="L35" s="784">
        <v>79.849999999999994</v>
      </c>
      <c r="M35" s="783">
        <f t="shared" si="2"/>
        <v>79.849999999999994</v>
      </c>
      <c r="N35" s="668">
        <f t="shared" si="3"/>
        <v>0</v>
      </c>
      <c r="P35" s="394">
        <f t="shared" si="4"/>
        <v>1</v>
      </c>
    </row>
    <row r="36" spans="1:16" x14ac:dyDescent="0.5">
      <c r="A36" s="182">
        <v>31</v>
      </c>
      <c r="B36" s="780" t="s">
        <v>139</v>
      </c>
      <c r="C36" s="781">
        <v>194.5</v>
      </c>
      <c r="D36" s="794">
        <v>0</v>
      </c>
      <c r="E36" s="794">
        <v>0</v>
      </c>
      <c r="F36" s="794">
        <v>0</v>
      </c>
      <c r="G36" s="794">
        <v>0</v>
      </c>
      <c r="H36" s="794">
        <v>0</v>
      </c>
      <c r="I36" s="794">
        <v>0</v>
      </c>
      <c r="J36" s="794">
        <v>0</v>
      </c>
      <c r="K36" s="783">
        <f t="shared" si="1"/>
        <v>194.5</v>
      </c>
      <c r="L36" s="800">
        <v>0</v>
      </c>
      <c r="M36" s="783">
        <f t="shared" si="2"/>
        <v>0</v>
      </c>
      <c r="N36" s="668">
        <f t="shared" si="3"/>
        <v>0</v>
      </c>
      <c r="P36" s="394">
        <f t="shared" si="4"/>
        <v>0</v>
      </c>
    </row>
    <row r="37" spans="1:16" x14ac:dyDescent="0.5">
      <c r="A37" s="183">
        <v>32</v>
      </c>
      <c r="B37" s="780" t="s">
        <v>140</v>
      </c>
      <c r="C37" s="781">
        <v>1063</v>
      </c>
      <c r="D37" s="794">
        <v>60</v>
      </c>
      <c r="E37" s="794">
        <v>15</v>
      </c>
      <c r="F37" s="794">
        <v>9</v>
      </c>
      <c r="G37" s="794">
        <v>430.5</v>
      </c>
      <c r="H37" s="794">
        <v>17</v>
      </c>
      <c r="I37" s="794">
        <v>0</v>
      </c>
      <c r="J37" s="794">
        <v>0</v>
      </c>
      <c r="K37" s="783">
        <f t="shared" si="1"/>
        <v>1493.5</v>
      </c>
      <c r="L37" s="800">
        <v>101</v>
      </c>
      <c r="M37" s="783">
        <f t="shared" si="2"/>
        <v>101</v>
      </c>
      <c r="N37" s="668">
        <f t="shared" si="3"/>
        <v>0</v>
      </c>
      <c r="P37" s="394">
        <f t="shared" si="4"/>
        <v>1</v>
      </c>
    </row>
    <row r="38" spans="1:16" x14ac:dyDescent="0.5">
      <c r="A38" s="177">
        <v>33</v>
      </c>
      <c r="B38" s="780" t="s">
        <v>141</v>
      </c>
      <c r="C38" s="781">
        <v>154.19999999999999</v>
      </c>
      <c r="D38" s="794">
        <v>0</v>
      </c>
      <c r="E38" s="781">
        <v>0</v>
      </c>
      <c r="F38" s="781">
        <v>0</v>
      </c>
      <c r="G38" s="781">
        <v>0</v>
      </c>
      <c r="H38" s="781">
        <v>0</v>
      </c>
      <c r="I38" s="794">
        <v>0</v>
      </c>
      <c r="J38" s="781">
        <v>0</v>
      </c>
      <c r="K38" s="783">
        <f t="shared" si="1"/>
        <v>154.19999999999999</v>
      </c>
      <c r="L38" s="784">
        <v>0</v>
      </c>
      <c r="M38" s="783">
        <f t="shared" si="2"/>
        <v>0</v>
      </c>
      <c r="N38" s="668">
        <f t="shared" si="3"/>
        <v>0</v>
      </c>
      <c r="P38" s="394">
        <f t="shared" si="4"/>
        <v>0</v>
      </c>
    </row>
    <row r="39" spans="1:16" x14ac:dyDescent="0.5">
      <c r="A39" s="182">
        <v>34</v>
      </c>
      <c r="B39" s="780" t="s">
        <v>142</v>
      </c>
      <c r="C39" s="781">
        <v>325.5</v>
      </c>
      <c r="D39" s="781">
        <v>4</v>
      </c>
      <c r="E39" s="781">
        <v>0</v>
      </c>
      <c r="F39" s="781">
        <v>0</v>
      </c>
      <c r="G39" s="784">
        <v>0.5</v>
      </c>
      <c r="H39" s="781">
        <v>0</v>
      </c>
      <c r="I39" s="794">
        <v>0</v>
      </c>
      <c r="J39" s="781">
        <v>0</v>
      </c>
      <c r="K39" s="783">
        <f t="shared" si="1"/>
        <v>326</v>
      </c>
      <c r="L39" s="784">
        <v>4</v>
      </c>
      <c r="M39" s="783">
        <f t="shared" si="2"/>
        <v>4</v>
      </c>
      <c r="N39" s="668">
        <f t="shared" si="3"/>
        <v>0</v>
      </c>
      <c r="P39" s="394">
        <f t="shared" si="4"/>
        <v>1</v>
      </c>
    </row>
    <row r="40" spans="1:16" x14ac:dyDescent="0.5">
      <c r="A40" s="183">
        <v>35</v>
      </c>
      <c r="B40" s="780" t="s">
        <v>143</v>
      </c>
      <c r="C40" s="781">
        <v>79.25</v>
      </c>
      <c r="D40" s="781">
        <v>0</v>
      </c>
      <c r="E40" s="781">
        <v>0</v>
      </c>
      <c r="F40" s="781">
        <v>0</v>
      </c>
      <c r="G40" s="801">
        <v>0</v>
      </c>
      <c r="H40" s="781">
        <v>0</v>
      </c>
      <c r="I40" s="794">
        <v>0</v>
      </c>
      <c r="J40" s="781">
        <v>0</v>
      </c>
      <c r="K40" s="783">
        <f t="shared" si="1"/>
        <v>79.25</v>
      </c>
      <c r="L40" s="784">
        <v>0</v>
      </c>
      <c r="M40" s="783">
        <f>SUM(D40:F40,H40:J40)</f>
        <v>0</v>
      </c>
      <c r="N40" s="668">
        <f t="shared" si="3"/>
        <v>0</v>
      </c>
      <c r="P40" s="394">
        <f t="shared" si="4"/>
        <v>0</v>
      </c>
    </row>
    <row r="41" spans="1:16" x14ac:dyDescent="0.5">
      <c r="A41" s="183">
        <v>36</v>
      </c>
      <c r="B41" s="780" t="s">
        <v>144</v>
      </c>
      <c r="C41" s="781">
        <v>74</v>
      </c>
      <c r="D41" s="781">
        <v>0</v>
      </c>
      <c r="E41" s="781">
        <v>0</v>
      </c>
      <c r="F41" s="781">
        <v>3</v>
      </c>
      <c r="G41" s="801">
        <v>10</v>
      </c>
      <c r="H41" s="781">
        <v>0</v>
      </c>
      <c r="I41" s="794">
        <v>0</v>
      </c>
      <c r="J41" s="781">
        <v>0</v>
      </c>
      <c r="K41" s="783">
        <f t="shared" si="1"/>
        <v>84</v>
      </c>
      <c r="L41" s="784">
        <v>3</v>
      </c>
      <c r="M41" s="783">
        <f t="shared" si="2"/>
        <v>3</v>
      </c>
      <c r="N41" s="668">
        <f t="shared" si="3"/>
        <v>0</v>
      </c>
      <c r="P41" s="394">
        <f t="shared" si="4"/>
        <v>1</v>
      </c>
    </row>
    <row r="42" spans="1:16" x14ac:dyDescent="0.5">
      <c r="A42" s="177">
        <v>37</v>
      </c>
      <c r="B42" s="780" t="s">
        <v>145</v>
      </c>
      <c r="C42" s="781">
        <v>72.81</v>
      </c>
      <c r="D42" s="781">
        <v>0</v>
      </c>
      <c r="E42" s="781">
        <v>0</v>
      </c>
      <c r="F42" s="781">
        <v>0</v>
      </c>
      <c r="G42" s="786">
        <v>43</v>
      </c>
      <c r="H42" s="781">
        <v>0</v>
      </c>
      <c r="I42" s="794">
        <v>0</v>
      </c>
      <c r="J42" s="781">
        <v>0</v>
      </c>
      <c r="K42" s="783">
        <f t="shared" si="1"/>
        <v>115.81</v>
      </c>
      <c r="L42" s="784">
        <v>0</v>
      </c>
      <c r="M42" s="783">
        <f t="shared" si="2"/>
        <v>0</v>
      </c>
      <c r="N42" s="668">
        <f t="shared" si="3"/>
        <v>0</v>
      </c>
      <c r="P42" s="394">
        <f t="shared" si="4"/>
        <v>0</v>
      </c>
    </row>
    <row r="43" spans="1:16" x14ac:dyDescent="0.5">
      <c r="A43" s="182">
        <v>38</v>
      </c>
      <c r="B43" s="780" t="s">
        <v>146</v>
      </c>
      <c r="C43" s="781">
        <v>426.25</v>
      </c>
      <c r="D43" s="781">
        <v>0</v>
      </c>
      <c r="E43" s="781">
        <v>0</v>
      </c>
      <c r="F43" s="781">
        <v>0</v>
      </c>
      <c r="G43" s="781">
        <v>98</v>
      </c>
      <c r="H43" s="781">
        <v>0</v>
      </c>
      <c r="I43" s="794">
        <v>0</v>
      </c>
      <c r="J43" s="781">
        <v>0</v>
      </c>
      <c r="K43" s="783">
        <f t="shared" si="1"/>
        <v>524.25</v>
      </c>
      <c r="L43" s="784">
        <v>0</v>
      </c>
      <c r="M43" s="783">
        <f t="shared" si="2"/>
        <v>0</v>
      </c>
      <c r="N43" s="668">
        <f t="shared" si="3"/>
        <v>0</v>
      </c>
      <c r="P43" s="394">
        <f t="shared" si="4"/>
        <v>0</v>
      </c>
    </row>
    <row r="44" spans="1:16" x14ac:dyDescent="0.5">
      <c r="A44" s="182">
        <v>39</v>
      </c>
      <c r="B44" s="780" t="s">
        <v>147</v>
      </c>
      <c r="C44" s="781">
        <v>66.7</v>
      </c>
      <c r="D44" s="781">
        <v>1</v>
      </c>
      <c r="E44" s="781">
        <v>0</v>
      </c>
      <c r="F44" s="781">
        <v>0</v>
      </c>
      <c r="G44" s="794">
        <v>0</v>
      </c>
      <c r="H44" s="781">
        <v>0</v>
      </c>
      <c r="I44" s="794">
        <v>0</v>
      </c>
      <c r="J44" s="781">
        <v>0</v>
      </c>
      <c r="K44" s="783">
        <f t="shared" si="1"/>
        <v>66.7</v>
      </c>
      <c r="L44" s="784">
        <v>1</v>
      </c>
      <c r="M44" s="783">
        <f t="shared" si="2"/>
        <v>1</v>
      </c>
      <c r="N44" s="668">
        <f t="shared" si="3"/>
        <v>0</v>
      </c>
      <c r="P44" s="394">
        <f t="shared" si="4"/>
        <v>1</v>
      </c>
    </row>
    <row r="45" spans="1:16" x14ac:dyDescent="0.5">
      <c r="A45" s="182">
        <v>40</v>
      </c>
      <c r="B45" s="780" t="s">
        <v>148</v>
      </c>
      <c r="C45" s="781">
        <v>238</v>
      </c>
      <c r="D45" s="781">
        <v>8.5</v>
      </c>
      <c r="E45" s="781">
        <v>40</v>
      </c>
      <c r="F45" s="781">
        <v>14</v>
      </c>
      <c r="G45" s="794">
        <v>9.75</v>
      </c>
      <c r="H45" s="781">
        <v>1</v>
      </c>
      <c r="I45" s="794">
        <v>3</v>
      </c>
      <c r="J45" s="781">
        <v>0</v>
      </c>
      <c r="K45" s="783">
        <f t="shared" si="1"/>
        <v>247.75</v>
      </c>
      <c r="L45" s="784">
        <v>66.5</v>
      </c>
      <c r="M45" s="783">
        <f t="shared" si="2"/>
        <v>66.5</v>
      </c>
      <c r="N45" s="668">
        <f t="shared" si="3"/>
        <v>0</v>
      </c>
      <c r="P45" s="394">
        <f t="shared" si="4"/>
        <v>1</v>
      </c>
    </row>
    <row r="46" spans="1:16" x14ac:dyDescent="0.5">
      <c r="A46" s="182">
        <v>41</v>
      </c>
      <c r="B46" s="780" t="s">
        <v>149</v>
      </c>
      <c r="C46" s="786">
        <v>1094.8</v>
      </c>
      <c r="D46" s="781">
        <v>19</v>
      </c>
      <c r="E46" s="781">
        <v>1.5</v>
      </c>
      <c r="F46" s="781">
        <v>0</v>
      </c>
      <c r="G46" s="794">
        <v>0</v>
      </c>
      <c r="H46" s="781">
        <v>0</v>
      </c>
      <c r="I46" s="794">
        <v>0</v>
      </c>
      <c r="J46" s="781">
        <v>0</v>
      </c>
      <c r="K46" s="783">
        <f t="shared" si="1"/>
        <v>1094.8</v>
      </c>
      <c r="L46" s="784">
        <v>20.5</v>
      </c>
      <c r="M46" s="783">
        <f t="shared" si="2"/>
        <v>20.5</v>
      </c>
      <c r="N46" s="668">
        <f t="shared" si="3"/>
        <v>0</v>
      </c>
      <c r="P46" s="394">
        <f t="shared" si="4"/>
        <v>1</v>
      </c>
    </row>
    <row r="47" spans="1:16" x14ac:dyDescent="0.5">
      <c r="A47" s="183">
        <v>42</v>
      </c>
      <c r="B47" s="780" t="s">
        <v>150</v>
      </c>
      <c r="C47" s="786">
        <v>69</v>
      </c>
      <c r="D47" s="781">
        <v>0</v>
      </c>
      <c r="E47" s="781">
        <v>0</v>
      </c>
      <c r="F47" s="781">
        <v>0</v>
      </c>
      <c r="G47" s="787">
        <v>0</v>
      </c>
      <c r="H47" s="781">
        <v>0</v>
      </c>
      <c r="I47" s="794">
        <v>0</v>
      </c>
      <c r="J47" s="781">
        <v>0</v>
      </c>
      <c r="K47" s="783">
        <f t="shared" si="1"/>
        <v>69</v>
      </c>
      <c r="L47" s="784">
        <v>0</v>
      </c>
      <c r="M47" s="783">
        <f t="shared" si="2"/>
        <v>0</v>
      </c>
      <c r="N47" s="668">
        <f t="shared" si="3"/>
        <v>0</v>
      </c>
      <c r="P47" s="394">
        <f t="shared" si="4"/>
        <v>0</v>
      </c>
    </row>
    <row r="48" spans="1:16" x14ac:dyDescent="0.5">
      <c r="A48" s="182">
        <v>43</v>
      </c>
      <c r="B48" s="780" t="s">
        <v>151</v>
      </c>
      <c r="C48" s="786">
        <v>131.5</v>
      </c>
      <c r="D48" s="781">
        <v>1</v>
      </c>
      <c r="E48" s="781">
        <v>2</v>
      </c>
      <c r="F48" s="781">
        <v>0</v>
      </c>
      <c r="G48" s="786">
        <v>47.58</v>
      </c>
      <c r="H48" s="781">
        <v>0</v>
      </c>
      <c r="I48" s="781">
        <v>6</v>
      </c>
      <c r="J48" s="786">
        <v>0</v>
      </c>
      <c r="K48" s="783">
        <f t="shared" si="1"/>
        <v>179.07999999999998</v>
      </c>
      <c r="L48" s="784">
        <v>9</v>
      </c>
      <c r="M48" s="783">
        <f t="shared" si="2"/>
        <v>9</v>
      </c>
      <c r="N48" s="668">
        <f t="shared" si="3"/>
        <v>0</v>
      </c>
      <c r="P48" s="394">
        <f t="shared" si="4"/>
        <v>1</v>
      </c>
    </row>
    <row r="49" spans="1:16" x14ac:dyDescent="0.5">
      <c r="A49" s="177">
        <v>44</v>
      </c>
      <c r="B49" s="780" t="s">
        <v>152</v>
      </c>
      <c r="C49" s="786">
        <v>670.75</v>
      </c>
      <c r="D49" s="781">
        <v>49</v>
      </c>
      <c r="E49" s="781">
        <v>4</v>
      </c>
      <c r="F49" s="781">
        <v>2</v>
      </c>
      <c r="G49" s="786">
        <v>65</v>
      </c>
      <c r="H49" s="781">
        <v>0</v>
      </c>
      <c r="I49" s="781">
        <v>0</v>
      </c>
      <c r="J49" s="781">
        <v>0</v>
      </c>
      <c r="K49" s="783">
        <f t="shared" si="1"/>
        <v>735.75</v>
      </c>
      <c r="L49" s="784">
        <v>53</v>
      </c>
      <c r="M49" s="783">
        <f t="shared" si="2"/>
        <v>55</v>
      </c>
      <c r="N49" s="668">
        <f t="shared" si="3"/>
        <v>2</v>
      </c>
      <c r="P49" s="394">
        <f t="shared" si="4"/>
        <v>1</v>
      </c>
    </row>
    <row r="50" spans="1:16" x14ac:dyDescent="0.5">
      <c r="A50" s="182">
        <v>45</v>
      </c>
      <c r="B50" s="785" t="s">
        <v>153</v>
      </c>
      <c r="C50" s="788">
        <v>348.25</v>
      </c>
      <c r="D50" s="788">
        <v>10.19</v>
      </c>
      <c r="E50" s="788">
        <v>0.1</v>
      </c>
      <c r="F50" s="788">
        <v>24.15</v>
      </c>
      <c r="G50" s="788">
        <v>33</v>
      </c>
      <c r="H50" s="788">
        <v>4.28</v>
      </c>
      <c r="I50" s="795">
        <v>0</v>
      </c>
      <c r="J50" s="795">
        <v>0</v>
      </c>
      <c r="K50" s="790">
        <f t="shared" si="1"/>
        <v>381.25</v>
      </c>
      <c r="L50" s="796">
        <v>38.72</v>
      </c>
      <c r="M50" s="802">
        <f t="shared" si="2"/>
        <v>38.72</v>
      </c>
      <c r="N50" s="668">
        <f t="shared" si="3"/>
        <v>0</v>
      </c>
      <c r="P50" s="394">
        <f t="shared" si="4"/>
        <v>1</v>
      </c>
    </row>
    <row r="51" spans="1:16" x14ac:dyDescent="0.5">
      <c r="A51" s="190">
        <v>45</v>
      </c>
      <c r="B51" s="775" t="s">
        <v>183</v>
      </c>
      <c r="C51" s="787">
        <v>9099.6200000000008</v>
      </c>
      <c r="D51" s="794">
        <v>30</v>
      </c>
      <c r="E51" s="787">
        <v>0</v>
      </c>
      <c r="F51" s="794">
        <v>0</v>
      </c>
      <c r="G51" s="777">
        <v>2442.2399999999998</v>
      </c>
      <c r="H51" s="787">
        <v>12</v>
      </c>
      <c r="I51" s="787">
        <v>30</v>
      </c>
      <c r="J51" s="787">
        <v>0</v>
      </c>
      <c r="K51" s="793">
        <f t="shared" si="1"/>
        <v>11541.86</v>
      </c>
      <c r="L51" s="800">
        <v>72</v>
      </c>
      <c r="M51" s="779">
        <f t="shared" si="2"/>
        <v>72</v>
      </c>
      <c r="N51" s="668">
        <f t="shared" si="3"/>
        <v>0</v>
      </c>
      <c r="P51" s="394">
        <f t="shared" si="4"/>
        <v>1</v>
      </c>
    </row>
    <row r="52" spans="1:16" x14ac:dyDescent="0.5">
      <c r="A52" s="183">
        <v>46</v>
      </c>
      <c r="B52" s="780" t="s">
        <v>184</v>
      </c>
      <c r="C52" s="781">
        <v>20051</v>
      </c>
      <c r="D52" s="781">
        <v>0</v>
      </c>
      <c r="E52" s="781">
        <v>0</v>
      </c>
      <c r="F52" s="781">
        <v>0</v>
      </c>
      <c r="G52" s="794">
        <v>64512.76</v>
      </c>
      <c r="H52" s="781">
        <v>119</v>
      </c>
      <c r="I52" s="781">
        <v>60.95</v>
      </c>
      <c r="J52" s="781">
        <v>756.15</v>
      </c>
      <c r="K52" s="783">
        <f t="shared" si="1"/>
        <v>84563.760000000009</v>
      </c>
      <c r="L52" s="784">
        <v>986.1</v>
      </c>
      <c r="M52" s="783">
        <f t="shared" si="2"/>
        <v>936.09999999999991</v>
      </c>
      <c r="N52" s="668">
        <f t="shared" si="3"/>
        <v>-50.000000000000114</v>
      </c>
      <c r="P52" s="394">
        <f t="shared" si="4"/>
        <v>1</v>
      </c>
    </row>
    <row r="53" spans="1:16" x14ac:dyDescent="0.5">
      <c r="A53" s="177">
        <v>47</v>
      </c>
      <c r="B53" s="780" t="s">
        <v>185</v>
      </c>
      <c r="C53" s="794">
        <v>1519.78</v>
      </c>
      <c r="D53" s="794">
        <v>0</v>
      </c>
      <c r="E53" s="794">
        <v>0</v>
      </c>
      <c r="F53" s="794">
        <v>0</v>
      </c>
      <c r="G53" s="794">
        <v>1543.54</v>
      </c>
      <c r="H53" s="794">
        <v>0</v>
      </c>
      <c r="I53" s="794">
        <v>0</v>
      </c>
      <c r="J53" s="794">
        <v>0</v>
      </c>
      <c r="K53" s="783">
        <f t="shared" si="1"/>
        <v>3063.3199999999997</v>
      </c>
      <c r="L53" s="800">
        <v>0</v>
      </c>
      <c r="M53" s="783">
        <f t="shared" si="2"/>
        <v>0</v>
      </c>
      <c r="N53" s="668">
        <f t="shared" si="3"/>
        <v>0</v>
      </c>
      <c r="P53" s="394">
        <f t="shared" si="4"/>
        <v>0</v>
      </c>
    </row>
    <row r="54" spans="1:16" x14ac:dyDescent="0.5">
      <c r="A54" s="182">
        <v>48</v>
      </c>
      <c r="B54" s="780" t="s">
        <v>186</v>
      </c>
      <c r="C54" s="794">
        <v>10206.49</v>
      </c>
      <c r="D54" s="794">
        <v>12.5</v>
      </c>
      <c r="E54" s="787">
        <v>25</v>
      </c>
      <c r="F54" s="794">
        <v>15.25</v>
      </c>
      <c r="G54" s="787">
        <v>70689.3</v>
      </c>
      <c r="H54" s="787">
        <v>166</v>
      </c>
      <c r="I54" s="787">
        <v>111.25</v>
      </c>
      <c r="J54" s="794">
        <v>0</v>
      </c>
      <c r="K54" s="783">
        <f t="shared" si="1"/>
        <v>80895.790000000008</v>
      </c>
      <c r="L54" s="800">
        <v>342</v>
      </c>
      <c r="M54" s="783">
        <f t="shared" si="2"/>
        <v>330</v>
      </c>
      <c r="N54" s="668">
        <f t="shared" si="3"/>
        <v>-12</v>
      </c>
      <c r="P54" s="394">
        <f t="shared" si="4"/>
        <v>1</v>
      </c>
    </row>
    <row r="55" spans="1:16" x14ac:dyDescent="0.5">
      <c r="A55" s="183">
        <v>49</v>
      </c>
      <c r="B55" s="780" t="s">
        <v>187</v>
      </c>
      <c r="C55" s="781">
        <v>185.5</v>
      </c>
      <c r="D55" s="781">
        <v>0</v>
      </c>
      <c r="E55" s="781">
        <v>0</v>
      </c>
      <c r="F55" s="781">
        <v>0</v>
      </c>
      <c r="G55" s="781">
        <v>39521</v>
      </c>
      <c r="H55" s="781">
        <v>0</v>
      </c>
      <c r="I55" s="781">
        <v>0</v>
      </c>
      <c r="J55" s="781">
        <v>0</v>
      </c>
      <c r="K55" s="783">
        <f t="shared" si="1"/>
        <v>39706.5</v>
      </c>
      <c r="L55" s="783">
        <v>0</v>
      </c>
      <c r="M55" s="783">
        <f t="shared" si="2"/>
        <v>0</v>
      </c>
      <c r="N55" s="668">
        <f t="shared" si="3"/>
        <v>0</v>
      </c>
      <c r="P55" s="394">
        <f t="shared" si="4"/>
        <v>0</v>
      </c>
    </row>
    <row r="56" spans="1:16" x14ac:dyDescent="0.5">
      <c r="A56" s="182">
        <v>50</v>
      </c>
      <c r="B56" s="780" t="s">
        <v>188</v>
      </c>
      <c r="C56" s="781">
        <v>3026</v>
      </c>
      <c r="D56" s="781">
        <v>0</v>
      </c>
      <c r="E56" s="781">
        <v>0</v>
      </c>
      <c r="F56" s="781">
        <v>0</v>
      </c>
      <c r="G56" s="781">
        <v>15922.73</v>
      </c>
      <c r="H56" s="781">
        <v>128.1</v>
      </c>
      <c r="I56" s="781">
        <v>16.25</v>
      </c>
      <c r="J56" s="781">
        <v>0</v>
      </c>
      <c r="K56" s="783">
        <f t="shared" si="1"/>
        <v>18948.73</v>
      </c>
      <c r="L56" s="784">
        <v>149.25</v>
      </c>
      <c r="M56" s="783">
        <f t="shared" si="2"/>
        <v>144.35</v>
      </c>
      <c r="N56" s="668">
        <f t="shared" si="3"/>
        <v>-4.9000000000000057</v>
      </c>
      <c r="P56" s="394">
        <f t="shared" si="4"/>
        <v>1</v>
      </c>
    </row>
    <row r="57" spans="1:16" x14ac:dyDescent="0.5">
      <c r="A57" s="183">
        <v>51</v>
      </c>
      <c r="B57" s="780" t="s">
        <v>189</v>
      </c>
      <c r="C57" s="781">
        <v>429.11</v>
      </c>
      <c r="D57" s="781">
        <v>12</v>
      </c>
      <c r="E57" s="781">
        <v>2</v>
      </c>
      <c r="F57" s="781">
        <v>2</v>
      </c>
      <c r="G57" s="781">
        <v>6607.87</v>
      </c>
      <c r="H57" s="781">
        <v>21</v>
      </c>
      <c r="I57" s="781">
        <v>5</v>
      </c>
      <c r="J57" s="781">
        <v>0</v>
      </c>
      <c r="K57" s="783">
        <f t="shared" si="1"/>
        <v>7036.98</v>
      </c>
      <c r="L57" s="793">
        <v>42</v>
      </c>
      <c r="M57" s="783">
        <f t="shared" si="2"/>
        <v>42</v>
      </c>
      <c r="N57" s="668">
        <f t="shared" si="3"/>
        <v>0</v>
      </c>
      <c r="P57" s="394">
        <f t="shared" si="4"/>
        <v>1</v>
      </c>
    </row>
    <row r="58" spans="1:16" x14ac:dyDescent="0.5">
      <c r="A58" s="182">
        <v>52</v>
      </c>
      <c r="B58" s="780" t="s">
        <v>190</v>
      </c>
      <c r="C58" s="781">
        <v>2185</v>
      </c>
      <c r="D58" s="781">
        <v>0</v>
      </c>
      <c r="E58" s="781">
        <v>0</v>
      </c>
      <c r="F58" s="781">
        <v>0</v>
      </c>
      <c r="G58" s="787">
        <v>4206</v>
      </c>
      <c r="H58" s="781">
        <v>0</v>
      </c>
      <c r="I58" s="781">
        <v>0</v>
      </c>
      <c r="J58" s="781">
        <v>0</v>
      </c>
      <c r="K58" s="783">
        <f t="shared" si="1"/>
        <v>6391</v>
      </c>
      <c r="L58" s="784">
        <v>0</v>
      </c>
      <c r="M58" s="783">
        <f t="shared" si="2"/>
        <v>0</v>
      </c>
      <c r="N58" s="668">
        <f t="shared" si="3"/>
        <v>0</v>
      </c>
      <c r="P58" s="394">
        <f t="shared" si="4"/>
        <v>0</v>
      </c>
    </row>
    <row r="59" spans="1:16" x14ac:dyDescent="0.5">
      <c r="A59" s="177">
        <v>53</v>
      </c>
      <c r="B59" s="780" t="s">
        <v>191</v>
      </c>
      <c r="C59" s="781">
        <v>1833</v>
      </c>
      <c r="D59" s="781">
        <v>9.85</v>
      </c>
      <c r="E59" s="781">
        <v>15.5</v>
      </c>
      <c r="F59" s="781">
        <v>0</v>
      </c>
      <c r="G59" s="781">
        <v>4909</v>
      </c>
      <c r="H59" s="781">
        <v>10.75</v>
      </c>
      <c r="I59" s="781">
        <v>7.1</v>
      </c>
      <c r="J59" s="781">
        <v>0</v>
      </c>
      <c r="K59" s="783">
        <f t="shared" si="1"/>
        <v>6742</v>
      </c>
      <c r="L59" s="784">
        <v>43.2</v>
      </c>
      <c r="M59" s="783">
        <f t="shared" si="2"/>
        <v>43.2</v>
      </c>
      <c r="N59" s="668">
        <f t="shared" si="3"/>
        <v>0</v>
      </c>
      <c r="P59" s="394">
        <f t="shared" si="4"/>
        <v>1</v>
      </c>
    </row>
    <row r="60" spans="1:16" x14ac:dyDescent="0.5">
      <c r="A60" s="182">
        <v>54</v>
      </c>
      <c r="B60" s="780" t="s">
        <v>192</v>
      </c>
      <c r="C60" s="781">
        <v>180.75</v>
      </c>
      <c r="D60" s="781">
        <v>0</v>
      </c>
      <c r="E60" s="781">
        <v>0</v>
      </c>
      <c r="F60" s="781">
        <v>0</v>
      </c>
      <c r="G60" s="787">
        <v>5462.5</v>
      </c>
      <c r="H60" s="781">
        <v>0.75</v>
      </c>
      <c r="I60" s="781">
        <v>0</v>
      </c>
      <c r="J60" s="781">
        <v>0</v>
      </c>
      <c r="K60" s="783">
        <f t="shared" si="1"/>
        <v>5643.25</v>
      </c>
      <c r="L60" s="784">
        <v>0.75</v>
      </c>
      <c r="M60" s="783">
        <f t="shared" si="2"/>
        <v>0.75</v>
      </c>
      <c r="N60" s="668">
        <f t="shared" si="3"/>
        <v>0</v>
      </c>
      <c r="P60" s="394">
        <f t="shared" si="4"/>
        <v>1</v>
      </c>
    </row>
    <row r="61" spans="1:16" x14ac:dyDescent="0.5">
      <c r="A61" s="183">
        <v>55</v>
      </c>
      <c r="B61" s="780" t="s">
        <v>193</v>
      </c>
      <c r="C61" s="781">
        <v>49</v>
      </c>
      <c r="D61" s="781">
        <v>0</v>
      </c>
      <c r="E61" s="781">
        <v>0</v>
      </c>
      <c r="F61" s="781">
        <v>0</v>
      </c>
      <c r="G61" s="781">
        <v>4497.55</v>
      </c>
      <c r="H61" s="781">
        <v>0</v>
      </c>
      <c r="I61" s="781">
        <v>0</v>
      </c>
      <c r="J61" s="781">
        <v>0</v>
      </c>
      <c r="K61" s="783">
        <f t="shared" si="1"/>
        <v>4546.55</v>
      </c>
      <c r="L61" s="784">
        <v>0</v>
      </c>
      <c r="M61" s="783">
        <f t="shared" si="2"/>
        <v>0</v>
      </c>
      <c r="N61" s="668">
        <f t="shared" si="3"/>
        <v>0</v>
      </c>
      <c r="P61" s="394">
        <f t="shared" si="4"/>
        <v>0</v>
      </c>
    </row>
    <row r="62" spans="1:16" x14ac:dyDescent="0.5">
      <c r="A62" s="182">
        <v>56</v>
      </c>
      <c r="B62" s="780" t="s">
        <v>194</v>
      </c>
      <c r="C62" s="794">
        <v>13517.34</v>
      </c>
      <c r="D62" s="794">
        <v>282.5</v>
      </c>
      <c r="E62" s="794">
        <v>321</v>
      </c>
      <c r="F62" s="794">
        <v>113.75</v>
      </c>
      <c r="G62" s="794">
        <v>11940.2</v>
      </c>
      <c r="H62" s="794">
        <v>79</v>
      </c>
      <c r="I62" s="794">
        <v>90.5</v>
      </c>
      <c r="J62" s="794">
        <v>35</v>
      </c>
      <c r="K62" s="783">
        <f t="shared" si="1"/>
        <v>25457.54</v>
      </c>
      <c r="L62" s="793">
        <v>924.75</v>
      </c>
      <c r="M62" s="783">
        <f t="shared" si="2"/>
        <v>921.75</v>
      </c>
      <c r="N62" s="668">
        <f t="shared" si="3"/>
        <v>-3</v>
      </c>
      <c r="P62" s="394">
        <f t="shared" si="4"/>
        <v>1</v>
      </c>
    </row>
    <row r="63" spans="1:16" x14ac:dyDescent="0.5">
      <c r="A63" s="182">
        <v>57</v>
      </c>
      <c r="B63" s="780" t="s">
        <v>195</v>
      </c>
      <c r="C63" s="787">
        <v>352</v>
      </c>
      <c r="D63" s="794">
        <v>0</v>
      </c>
      <c r="E63" s="794">
        <v>0</v>
      </c>
      <c r="F63" s="794">
        <v>0</v>
      </c>
      <c r="G63" s="787">
        <v>2752.55</v>
      </c>
      <c r="H63" s="781">
        <v>5</v>
      </c>
      <c r="I63" s="781">
        <v>0</v>
      </c>
      <c r="J63" s="781">
        <v>0</v>
      </c>
      <c r="K63" s="783">
        <f t="shared" si="1"/>
        <v>3104.55</v>
      </c>
      <c r="L63" s="784">
        <v>7</v>
      </c>
      <c r="M63" s="783">
        <f t="shared" si="2"/>
        <v>5</v>
      </c>
      <c r="N63" s="668">
        <f t="shared" si="3"/>
        <v>-2</v>
      </c>
      <c r="P63" s="394">
        <f t="shared" si="4"/>
        <v>1</v>
      </c>
    </row>
    <row r="64" spans="1:16" x14ac:dyDescent="0.5">
      <c r="A64" s="182">
        <v>58</v>
      </c>
      <c r="B64" s="785" t="s">
        <v>196</v>
      </c>
      <c r="C64" s="788">
        <v>4076.17</v>
      </c>
      <c r="D64" s="788">
        <v>89.5</v>
      </c>
      <c r="E64" s="788">
        <v>38</v>
      </c>
      <c r="F64" s="788">
        <v>16</v>
      </c>
      <c r="G64" s="788">
        <v>65767.649999999994</v>
      </c>
      <c r="H64" s="788">
        <v>1501</v>
      </c>
      <c r="I64" s="788">
        <v>795</v>
      </c>
      <c r="J64" s="788">
        <v>120</v>
      </c>
      <c r="K64" s="790">
        <f t="shared" si="1"/>
        <v>69843.819999999992</v>
      </c>
      <c r="L64" s="790">
        <v>2669.5</v>
      </c>
      <c r="M64" s="790">
        <f t="shared" si="2"/>
        <v>2559.5</v>
      </c>
      <c r="N64" s="668">
        <f t="shared" si="3"/>
        <v>-110</v>
      </c>
      <c r="P64" s="394">
        <f t="shared" si="4"/>
        <v>1</v>
      </c>
    </row>
    <row r="65" spans="1:16" x14ac:dyDescent="0.5">
      <c r="A65" s="183">
        <v>59</v>
      </c>
      <c r="B65" s="775" t="s">
        <v>117</v>
      </c>
      <c r="C65" s="781">
        <v>206.59</v>
      </c>
      <c r="D65" s="794">
        <v>0</v>
      </c>
      <c r="E65" s="794">
        <v>0</v>
      </c>
      <c r="F65" s="794">
        <v>0</v>
      </c>
      <c r="G65" s="794">
        <v>0</v>
      </c>
      <c r="H65" s="794">
        <v>0</v>
      </c>
      <c r="I65" s="794">
        <v>0</v>
      </c>
      <c r="J65" s="794">
        <v>0</v>
      </c>
      <c r="K65" s="793">
        <f t="shared" si="1"/>
        <v>206.59</v>
      </c>
      <c r="L65" s="800">
        <v>0</v>
      </c>
      <c r="M65" s="793">
        <f t="shared" si="2"/>
        <v>0</v>
      </c>
      <c r="N65" s="668">
        <f t="shared" si="3"/>
        <v>0</v>
      </c>
      <c r="P65" s="394">
        <f t="shared" si="4"/>
        <v>0</v>
      </c>
    </row>
    <row r="66" spans="1:16" x14ac:dyDescent="0.5">
      <c r="A66" s="182">
        <v>60</v>
      </c>
      <c r="B66" s="780" t="s">
        <v>120</v>
      </c>
      <c r="C66" s="781">
        <v>16</v>
      </c>
      <c r="D66" s="794">
        <v>0</v>
      </c>
      <c r="E66" s="794">
        <v>0</v>
      </c>
      <c r="F66" s="794">
        <v>0</v>
      </c>
      <c r="G66" s="794">
        <v>0</v>
      </c>
      <c r="H66" s="794">
        <v>0</v>
      </c>
      <c r="I66" s="794">
        <v>0</v>
      </c>
      <c r="J66" s="794">
        <v>0</v>
      </c>
      <c r="K66" s="793">
        <f>C66+G66</f>
        <v>16</v>
      </c>
      <c r="L66" s="800">
        <v>0</v>
      </c>
      <c r="M66" s="793">
        <f t="shared" si="2"/>
        <v>0</v>
      </c>
      <c r="N66" s="668">
        <f t="shared" si="3"/>
        <v>0</v>
      </c>
      <c r="P66" s="394">
        <f t="shared" si="4"/>
        <v>0</v>
      </c>
    </row>
    <row r="67" spans="1:16" x14ac:dyDescent="0.5">
      <c r="A67" s="182">
        <v>61</v>
      </c>
      <c r="B67" s="780" t="s">
        <v>123</v>
      </c>
      <c r="C67" s="781">
        <v>160</v>
      </c>
      <c r="D67" s="794">
        <v>0</v>
      </c>
      <c r="E67" s="794">
        <v>0</v>
      </c>
      <c r="F67" s="794">
        <v>0</v>
      </c>
      <c r="G67" s="794">
        <v>0</v>
      </c>
      <c r="H67" s="794">
        <v>0</v>
      </c>
      <c r="I67" s="794">
        <v>0</v>
      </c>
      <c r="J67" s="794">
        <v>0</v>
      </c>
      <c r="K67" s="793">
        <f>C67+G67</f>
        <v>160</v>
      </c>
      <c r="L67" s="800">
        <v>0</v>
      </c>
      <c r="M67" s="793">
        <f t="shared" si="2"/>
        <v>0</v>
      </c>
      <c r="N67" s="668">
        <f t="shared" si="3"/>
        <v>0</v>
      </c>
      <c r="P67" s="394">
        <f t="shared" si="4"/>
        <v>0</v>
      </c>
    </row>
    <row r="68" spans="1:16" x14ac:dyDescent="0.5">
      <c r="A68" s="183">
        <v>62</v>
      </c>
      <c r="B68" s="780" t="s">
        <v>124</v>
      </c>
      <c r="C68" s="781">
        <v>37</v>
      </c>
      <c r="D68" s="794">
        <v>0</v>
      </c>
      <c r="E68" s="781">
        <v>0</v>
      </c>
      <c r="F68" s="781">
        <v>0</v>
      </c>
      <c r="G68" s="781">
        <v>155</v>
      </c>
      <c r="H68" s="781">
        <v>0</v>
      </c>
      <c r="I68" s="781">
        <v>0</v>
      </c>
      <c r="J68" s="781">
        <v>0</v>
      </c>
      <c r="K68" s="783">
        <f t="shared" si="1"/>
        <v>192</v>
      </c>
      <c r="L68" s="784">
        <v>0</v>
      </c>
      <c r="M68" s="783">
        <f t="shared" si="2"/>
        <v>0</v>
      </c>
      <c r="N68" s="668">
        <f t="shared" si="3"/>
        <v>0</v>
      </c>
      <c r="P68" s="394">
        <f t="shared" si="4"/>
        <v>0</v>
      </c>
    </row>
    <row r="69" spans="1:16" x14ac:dyDescent="0.5">
      <c r="A69" s="183">
        <v>63</v>
      </c>
      <c r="B69" s="780" t="s">
        <v>125</v>
      </c>
      <c r="C69" s="781">
        <v>1265.93</v>
      </c>
      <c r="D69" s="781">
        <v>10.25</v>
      </c>
      <c r="E69" s="781">
        <v>45.8</v>
      </c>
      <c r="F69" s="781">
        <v>115</v>
      </c>
      <c r="G69" s="781">
        <v>716</v>
      </c>
      <c r="H69" s="781">
        <v>7.25</v>
      </c>
      <c r="I69" s="781">
        <v>12</v>
      </c>
      <c r="J69" s="781">
        <v>81.5</v>
      </c>
      <c r="K69" s="783">
        <f t="shared" si="1"/>
        <v>1981.93</v>
      </c>
      <c r="L69" s="784">
        <v>271.8</v>
      </c>
      <c r="M69" s="783">
        <f t="shared" si="2"/>
        <v>271.8</v>
      </c>
      <c r="N69" s="668">
        <f t="shared" si="3"/>
        <v>0</v>
      </c>
      <c r="P69" s="394">
        <f t="shared" si="4"/>
        <v>1</v>
      </c>
    </row>
    <row r="70" spans="1:16" x14ac:dyDescent="0.5">
      <c r="A70" s="182">
        <v>64</v>
      </c>
      <c r="B70" s="780" t="s">
        <v>126</v>
      </c>
      <c r="C70" s="781">
        <v>77.73</v>
      </c>
      <c r="D70" s="781">
        <v>0</v>
      </c>
      <c r="E70" s="781">
        <v>0</v>
      </c>
      <c r="F70" s="781">
        <v>0</v>
      </c>
      <c r="G70" s="781">
        <v>0</v>
      </c>
      <c r="H70" s="781">
        <v>0</v>
      </c>
      <c r="I70" s="781">
        <v>0</v>
      </c>
      <c r="J70" s="781">
        <v>0</v>
      </c>
      <c r="K70" s="783">
        <f t="shared" si="1"/>
        <v>77.73</v>
      </c>
      <c r="L70" s="784">
        <v>0</v>
      </c>
      <c r="M70" s="783">
        <f t="shared" si="2"/>
        <v>0</v>
      </c>
      <c r="N70" s="668">
        <f t="shared" si="3"/>
        <v>0</v>
      </c>
      <c r="P70" s="394">
        <f t="shared" si="4"/>
        <v>0</v>
      </c>
    </row>
    <row r="71" spans="1:16" x14ac:dyDescent="0.5">
      <c r="A71" s="182">
        <v>65</v>
      </c>
      <c r="B71" s="780" t="s">
        <v>128</v>
      </c>
      <c r="C71" s="781">
        <v>315</v>
      </c>
      <c r="D71" s="781">
        <v>0</v>
      </c>
      <c r="E71" s="781">
        <v>0</v>
      </c>
      <c r="F71" s="781">
        <v>0</v>
      </c>
      <c r="G71" s="781">
        <v>27.75</v>
      </c>
      <c r="H71" s="781">
        <v>0</v>
      </c>
      <c r="I71" s="781">
        <v>0</v>
      </c>
      <c r="J71" s="781">
        <v>0</v>
      </c>
      <c r="K71" s="783">
        <f t="shared" si="1"/>
        <v>342.75</v>
      </c>
      <c r="L71" s="784">
        <v>0</v>
      </c>
      <c r="M71" s="783">
        <f t="shared" si="2"/>
        <v>0</v>
      </c>
      <c r="N71" s="668">
        <f t="shared" ref="N71:N75" si="5">+M71-L71</f>
        <v>0</v>
      </c>
      <c r="P71" s="394">
        <f t="shared" ref="P71:P75" si="6">IF(M71&gt;0,1,0)</f>
        <v>0</v>
      </c>
    </row>
    <row r="72" spans="1:16" x14ac:dyDescent="0.5">
      <c r="A72" s="182">
        <v>66</v>
      </c>
      <c r="B72" s="780" t="s">
        <v>129</v>
      </c>
      <c r="C72" s="781">
        <v>11</v>
      </c>
      <c r="D72" s="781">
        <v>0</v>
      </c>
      <c r="E72" s="781">
        <v>0</v>
      </c>
      <c r="F72" s="781">
        <v>0</v>
      </c>
      <c r="G72" s="781">
        <v>0</v>
      </c>
      <c r="H72" s="781">
        <v>0</v>
      </c>
      <c r="I72" s="781">
        <v>0</v>
      </c>
      <c r="J72" s="781">
        <v>0</v>
      </c>
      <c r="K72" s="783">
        <f t="shared" si="1"/>
        <v>11</v>
      </c>
      <c r="L72" s="784">
        <v>0</v>
      </c>
      <c r="M72" s="783">
        <f t="shared" si="2"/>
        <v>0</v>
      </c>
      <c r="N72" s="668">
        <f t="shared" si="5"/>
        <v>0</v>
      </c>
      <c r="P72" s="394">
        <f t="shared" si="6"/>
        <v>0</v>
      </c>
    </row>
    <row r="73" spans="1:16" x14ac:dyDescent="0.5">
      <c r="A73" s="182">
        <v>67</v>
      </c>
      <c r="B73" s="780" t="s">
        <v>130</v>
      </c>
      <c r="C73" s="781">
        <v>444.25</v>
      </c>
      <c r="D73" s="781">
        <v>1.26</v>
      </c>
      <c r="E73" s="781">
        <v>0</v>
      </c>
      <c r="F73" s="781">
        <v>0</v>
      </c>
      <c r="G73" s="781">
        <v>197</v>
      </c>
      <c r="H73" s="781">
        <v>0</v>
      </c>
      <c r="I73" s="781">
        <v>0</v>
      </c>
      <c r="J73" s="781">
        <v>0</v>
      </c>
      <c r="K73" s="783">
        <f t="shared" ref="K73:K75" si="7">C73+G73</f>
        <v>641.25</v>
      </c>
      <c r="L73" s="784">
        <v>1.26</v>
      </c>
      <c r="M73" s="783">
        <f t="shared" ref="M73:M75" si="8">SUM(D73:F73,H73:J73)</f>
        <v>1.26</v>
      </c>
      <c r="N73" s="668">
        <f t="shared" si="5"/>
        <v>0</v>
      </c>
      <c r="P73" s="394">
        <f t="shared" si="6"/>
        <v>1</v>
      </c>
    </row>
    <row r="74" spans="1:16" x14ac:dyDescent="0.5">
      <c r="A74" s="182">
        <v>68</v>
      </c>
      <c r="B74" s="780" t="s">
        <v>132</v>
      </c>
      <c r="C74" s="781">
        <v>125.55</v>
      </c>
      <c r="D74" s="781">
        <v>0</v>
      </c>
      <c r="E74" s="781">
        <v>0</v>
      </c>
      <c r="F74" s="781">
        <v>0</v>
      </c>
      <c r="G74" s="781">
        <v>46</v>
      </c>
      <c r="H74" s="781">
        <v>0</v>
      </c>
      <c r="I74" s="781">
        <v>0</v>
      </c>
      <c r="J74" s="781">
        <v>0</v>
      </c>
      <c r="K74" s="783">
        <f t="shared" si="7"/>
        <v>171.55</v>
      </c>
      <c r="L74" s="784">
        <v>0</v>
      </c>
      <c r="M74" s="783">
        <f t="shared" si="8"/>
        <v>0</v>
      </c>
      <c r="N74" s="668">
        <f t="shared" si="5"/>
        <v>0</v>
      </c>
      <c r="P74" s="394">
        <f t="shared" si="6"/>
        <v>0</v>
      </c>
    </row>
    <row r="75" spans="1:16" x14ac:dyDescent="0.5">
      <c r="A75" s="195">
        <v>69</v>
      </c>
      <c r="B75" s="803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0</v>
      </c>
      <c r="H75" s="795">
        <v>0</v>
      </c>
      <c r="I75" s="795">
        <v>0</v>
      </c>
      <c r="J75" s="795">
        <v>0</v>
      </c>
      <c r="K75" s="790">
        <f t="shared" si="7"/>
        <v>45</v>
      </c>
      <c r="L75" s="796">
        <v>0</v>
      </c>
      <c r="M75" s="790">
        <f t="shared" si="8"/>
        <v>0</v>
      </c>
      <c r="N75" s="668">
        <f t="shared" si="5"/>
        <v>0</v>
      </c>
      <c r="P75" s="394">
        <f t="shared" si="6"/>
        <v>0</v>
      </c>
    </row>
    <row r="76" spans="1:16" x14ac:dyDescent="0.5">
      <c r="A76" s="669"/>
      <c r="C76" s="670"/>
      <c r="D76" s="671"/>
      <c r="G76" s="672"/>
      <c r="H76" s="671"/>
      <c r="K76" s="670"/>
      <c r="N76" s="673"/>
    </row>
    <row r="77" spans="1:16" ht="24" x14ac:dyDescent="0.5">
      <c r="A77" s="674"/>
      <c r="B77" s="675"/>
      <c r="C77" s="675"/>
      <c r="D77" s="676"/>
      <c r="E77" s="677"/>
      <c r="F77" s="677"/>
      <c r="G77" s="677"/>
      <c r="H77" s="676"/>
      <c r="I77" s="675"/>
      <c r="J77" s="675"/>
      <c r="K77" s="675"/>
      <c r="L77" s="674"/>
      <c r="M77" s="674"/>
      <c r="N77" s="674"/>
    </row>
    <row r="78" spans="1:16" ht="24" x14ac:dyDescent="0.5">
      <c r="A78" s="678"/>
      <c r="B78" s="679"/>
      <c r="C78" s="679"/>
      <c r="D78" s="676"/>
      <c r="E78" s="680"/>
      <c r="F78" s="680"/>
      <c r="G78" s="680"/>
      <c r="H78" s="676"/>
      <c r="I78" s="679"/>
      <c r="J78" s="679"/>
      <c r="K78" s="679"/>
      <c r="L78" s="678"/>
      <c r="M78" s="678"/>
      <c r="N78" s="678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sqref="A1:N1"/>
    </sheetView>
  </sheetViews>
  <sheetFormatPr defaultColWidth="9.125" defaultRowHeight="24" x14ac:dyDescent="0.55000000000000004"/>
  <cols>
    <col min="1" max="1" width="4.75" style="670" customWidth="1"/>
    <col min="2" max="2" width="15.75" style="670" customWidth="1"/>
    <col min="3" max="3" width="12.625" style="671" customWidth="1"/>
    <col min="4" max="6" width="10.75" style="670" customWidth="1"/>
    <col min="7" max="7" width="12.625" style="671" customWidth="1"/>
    <col min="8" max="8" width="9.625" style="670" customWidth="1"/>
    <col min="9" max="9" width="9.75" style="670" customWidth="1"/>
    <col min="10" max="10" width="9.625" style="670" customWidth="1"/>
    <col min="11" max="13" width="13.75" style="673" customWidth="1"/>
    <col min="14" max="14" width="13.75" style="435" customWidth="1"/>
    <col min="15" max="15" width="9.125" style="89"/>
    <col min="16" max="16" width="9.125" style="343"/>
    <col min="17" max="16384" width="9.125" style="89"/>
  </cols>
  <sheetData>
    <row r="1" spans="1:16" x14ac:dyDescent="0.55000000000000004">
      <c r="A1" s="1252" t="s">
        <v>528</v>
      </c>
      <c r="B1" s="1252"/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1252"/>
    </row>
    <row r="2" spans="1:16" ht="20.25" customHeight="1" x14ac:dyDescent="0.55000000000000004">
      <c r="A2" s="1262" t="s">
        <v>227</v>
      </c>
      <c r="B2" s="1262" t="s">
        <v>4</v>
      </c>
      <c r="C2" s="1253" t="s">
        <v>238</v>
      </c>
      <c r="D2" s="1255"/>
      <c r="E2" s="1255"/>
      <c r="F2" s="1254"/>
      <c r="G2" s="1253" t="s">
        <v>239</v>
      </c>
      <c r="H2" s="1255"/>
      <c r="I2" s="1255"/>
      <c r="J2" s="1254"/>
      <c r="K2" s="1249" t="s">
        <v>515</v>
      </c>
      <c r="L2" s="1249" t="s">
        <v>241</v>
      </c>
      <c r="M2" s="1249" t="s">
        <v>242</v>
      </c>
      <c r="N2" s="1249" t="s">
        <v>231</v>
      </c>
    </row>
    <row r="3" spans="1:16" x14ac:dyDescent="0.55000000000000004">
      <c r="A3" s="1262"/>
      <c r="B3" s="1262"/>
      <c r="C3" s="1249" t="s">
        <v>243</v>
      </c>
      <c r="D3" s="1253" t="s">
        <v>244</v>
      </c>
      <c r="E3" s="1255"/>
      <c r="F3" s="1254"/>
      <c r="G3" s="1249" t="s">
        <v>243</v>
      </c>
      <c r="H3" s="1253" t="s">
        <v>244</v>
      </c>
      <c r="I3" s="1255"/>
      <c r="J3" s="1254"/>
      <c r="K3" s="1250"/>
      <c r="L3" s="1250"/>
      <c r="M3" s="1250"/>
      <c r="N3" s="1250"/>
    </row>
    <row r="4" spans="1:16" x14ac:dyDescent="0.55000000000000004">
      <c r="A4" s="1262"/>
      <c r="B4" s="1262"/>
      <c r="C4" s="1251"/>
      <c r="D4" s="483" t="s">
        <v>245</v>
      </c>
      <c r="E4" s="483" t="s">
        <v>246</v>
      </c>
      <c r="F4" s="665" t="s">
        <v>247</v>
      </c>
      <c r="G4" s="1251"/>
      <c r="H4" s="483" t="s">
        <v>245</v>
      </c>
      <c r="I4" s="483" t="s">
        <v>246</v>
      </c>
      <c r="J4" s="483" t="s">
        <v>247</v>
      </c>
      <c r="K4" s="1251"/>
      <c r="L4" s="1251"/>
      <c r="M4" s="1251"/>
      <c r="N4" s="1251"/>
      <c r="P4" s="684" t="s">
        <v>318</v>
      </c>
    </row>
    <row r="5" spans="1:16" x14ac:dyDescent="0.55000000000000004">
      <c r="A5" s="1262" t="s">
        <v>40</v>
      </c>
      <c r="B5" s="1262"/>
      <c r="C5" s="666">
        <f>SUM(C6:C75)</f>
        <v>305147.52000000008</v>
      </c>
      <c r="D5" s="666">
        <f t="shared" ref="D5:N5" si="0">SUM(D6:D75)</f>
        <v>581.72</v>
      </c>
      <c r="E5" s="666">
        <f t="shared" si="0"/>
        <v>128.30000000000001</v>
      </c>
      <c r="F5" s="666">
        <f t="shared" si="0"/>
        <v>39</v>
      </c>
      <c r="G5" s="666">
        <f t="shared" si="0"/>
        <v>807192.35000000009</v>
      </c>
      <c r="H5" s="666">
        <f t="shared" si="0"/>
        <v>3747.82</v>
      </c>
      <c r="I5" s="666">
        <f t="shared" si="0"/>
        <v>2856.25</v>
      </c>
      <c r="J5" s="666">
        <f t="shared" si="0"/>
        <v>286</v>
      </c>
      <c r="K5" s="666">
        <f t="shared" si="0"/>
        <v>1112339.8700000001</v>
      </c>
      <c r="L5" s="666">
        <f t="shared" si="0"/>
        <v>8087.03</v>
      </c>
      <c r="M5" s="666">
        <f t="shared" si="0"/>
        <v>7639.0900000000011</v>
      </c>
      <c r="N5" s="666">
        <f t="shared" si="0"/>
        <v>-447.94000000000005</v>
      </c>
      <c r="P5" s="682">
        <f>SUM(P6:P75)</f>
        <v>26</v>
      </c>
    </row>
    <row r="6" spans="1:16" x14ac:dyDescent="0.55000000000000004">
      <c r="A6" s="480">
        <v>1</v>
      </c>
      <c r="B6" s="775" t="s">
        <v>155</v>
      </c>
      <c r="C6" s="776">
        <v>1464.79</v>
      </c>
      <c r="D6" s="777">
        <v>2</v>
      </c>
      <c r="E6" s="777">
        <v>0</v>
      </c>
      <c r="F6" s="778">
        <v>0</v>
      </c>
      <c r="G6" s="776">
        <v>1464.77</v>
      </c>
      <c r="H6" s="777">
        <v>0.25</v>
      </c>
      <c r="I6" s="777">
        <v>0.25</v>
      </c>
      <c r="J6" s="778">
        <v>0</v>
      </c>
      <c r="K6" s="783">
        <f>C6+G6</f>
        <v>2929.56</v>
      </c>
      <c r="L6" s="779">
        <v>2.5</v>
      </c>
      <c r="M6" s="815">
        <f t="shared" ref="M6:M69" si="1">SUM(D6:F6,H6:J6)</f>
        <v>2.5</v>
      </c>
      <c r="N6" s="482">
        <f>+M6-L6</f>
        <v>0</v>
      </c>
      <c r="P6" s="394">
        <f>IF(M6&gt;0,1,0)</f>
        <v>1</v>
      </c>
    </row>
    <row r="7" spans="1:16" x14ac:dyDescent="0.55000000000000004">
      <c r="A7" s="480">
        <v>2</v>
      </c>
      <c r="B7" s="780" t="s">
        <v>156</v>
      </c>
      <c r="C7" s="781">
        <v>404</v>
      </c>
      <c r="D7" s="781">
        <v>0</v>
      </c>
      <c r="E7" s="781">
        <v>0</v>
      </c>
      <c r="F7" s="782">
        <v>0</v>
      </c>
      <c r="G7" s="781">
        <v>268.62</v>
      </c>
      <c r="H7" s="781">
        <v>0</v>
      </c>
      <c r="I7" s="781">
        <v>0</v>
      </c>
      <c r="J7" s="782">
        <v>0</v>
      </c>
      <c r="K7" s="783">
        <f t="shared" ref="K7:K72" si="2">C7+G7</f>
        <v>672.62</v>
      </c>
      <c r="L7" s="784">
        <v>0</v>
      </c>
      <c r="M7" s="783">
        <f t="shared" si="1"/>
        <v>0</v>
      </c>
      <c r="N7" s="482">
        <f t="shared" ref="N7:N70" si="3">+M7-L7</f>
        <v>0</v>
      </c>
      <c r="P7" s="394">
        <f t="shared" ref="P7:P70" si="4">IF(M7&gt;0,1,0)</f>
        <v>0</v>
      </c>
    </row>
    <row r="8" spans="1:16" x14ac:dyDescent="0.55000000000000004">
      <c r="A8" s="480">
        <v>3</v>
      </c>
      <c r="B8" s="785" t="s">
        <v>157</v>
      </c>
      <c r="C8" s="781">
        <v>364</v>
      </c>
      <c r="D8" s="781">
        <v>0</v>
      </c>
      <c r="E8" s="781">
        <v>0</v>
      </c>
      <c r="F8" s="782">
        <v>0</v>
      </c>
      <c r="G8" s="781">
        <v>0</v>
      </c>
      <c r="H8" s="781">
        <v>0</v>
      </c>
      <c r="I8" s="781">
        <v>0</v>
      </c>
      <c r="J8" s="782">
        <v>0</v>
      </c>
      <c r="K8" s="783">
        <f t="shared" si="2"/>
        <v>364</v>
      </c>
      <c r="L8" s="784">
        <v>0</v>
      </c>
      <c r="M8" s="783">
        <f t="shared" si="1"/>
        <v>0</v>
      </c>
      <c r="N8" s="482">
        <f t="shared" si="3"/>
        <v>0</v>
      </c>
      <c r="P8" s="394">
        <f t="shared" si="4"/>
        <v>0</v>
      </c>
    </row>
    <row r="9" spans="1:16" x14ac:dyDescent="0.55000000000000004">
      <c r="A9" s="480">
        <v>4</v>
      </c>
      <c r="B9" s="780" t="s">
        <v>217</v>
      </c>
      <c r="C9" s="781">
        <v>3588.57</v>
      </c>
      <c r="D9" s="781">
        <v>0</v>
      </c>
      <c r="E9" s="781">
        <v>0</v>
      </c>
      <c r="F9" s="782">
        <v>0</v>
      </c>
      <c r="G9" s="781">
        <v>841.5</v>
      </c>
      <c r="H9" s="781">
        <v>0</v>
      </c>
      <c r="I9" s="781">
        <v>0</v>
      </c>
      <c r="J9" s="782">
        <v>0</v>
      </c>
      <c r="K9" s="783">
        <f t="shared" si="2"/>
        <v>4430.07</v>
      </c>
      <c r="L9" s="784">
        <v>0</v>
      </c>
      <c r="M9" s="783">
        <f t="shared" si="1"/>
        <v>0</v>
      </c>
      <c r="N9" s="482">
        <f t="shared" si="3"/>
        <v>0</v>
      </c>
      <c r="P9" s="394">
        <f t="shared" si="4"/>
        <v>0</v>
      </c>
    </row>
    <row r="10" spans="1:16" x14ac:dyDescent="0.55000000000000004">
      <c r="A10" s="480">
        <v>5</v>
      </c>
      <c r="B10" s="780" t="s">
        <v>158</v>
      </c>
      <c r="C10" s="786">
        <v>1249.9000000000001</v>
      </c>
      <c r="D10" s="781">
        <v>0</v>
      </c>
      <c r="E10" s="781">
        <v>0</v>
      </c>
      <c r="F10" s="782">
        <v>0</v>
      </c>
      <c r="G10" s="787">
        <v>174.5</v>
      </c>
      <c r="H10" s="781">
        <v>0</v>
      </c>
      <c r="I10" s="781">
        <v>0</v>
      </c>
      <c r="J10" s="782">
        <v>0</v>
      </c>
      <c r="K10" s="783">
        <f t="shared" si="2"/>
        <v>1424.4</v>
      </c>
      <c r="L10" s="784">
        <v>0</v>
      </c>
      <c r="M10" s="783">
        <f t="shared" si="1"/>
        <v>0</v>
      </c>
      <c r="N10" s="482">
        <f t="shared" si="3"/>
        <v>0</v>
      </c>
      <c r="P10" s="394">
        <f t="shared" si="4"/>
        <v>0</v>
      </c>
    </row>
    <row r="11" spans="1:16" x14ac:dyDescent="0.55000000000000004">
      <c r="A11" s="480">
        <v>6</v>
      </c>
      <c r="B11" s="780" t="s">
        <v>160</v>
      </c>
      <c r="C11" s="781">
        <v>874.05</v>
      </c>
      <c r="D11" s="781">
        <v>0</v>
      </c>
      <c r="E11" s="781">
        <v>0</v>
      </c>
      <c r="F11" s="782">
        <v>0</v>
      </c>
      <c r="G11" s="781">
        <v>356.6</v>
      </c>
      <c r="H11" s="781">
        <v>0</v>
      </c>
      <c r="I11" s="781">
        <v>0</v>
      </c>
      <c r="J11" s="782">
        <v>0</v>
      </c>
      <c r="K11" s="783">
        <f t="shared" si="2"/>
        <v>1230.6500000000001</v>
      </c>
      <c r="L11" s="784">
        <v>0</v>
      </c>
      <c r="M11" s="783">
        <f t="shared" si="1"/>
        <v>0</v>
      </c>
      <c r="N11" s="482">
        <f t="shared" si="3"/>
        <v>0</v>
      </c>
      <c r="P11" s="394">
        <f t="shared" si="4"/>
        <v>0</v>
      </c>
    </row>
    <row r="12" spans="1:16" x14ac:dyDescent="0.55000000000000004">
      <c r="A12" s="480">
        <v>7</v>
      </c>
      <c r="B12" s="780" t="s">
        <v>161</v>
      </c>
      <c r="C12" s="786">
        <v>22</v>
      </c>
      <c r="D12" s="781">
        <v>0</v>
      </c>
      <c r="E12" s="781">
        <v>0</v>
      </c>
      <c r="F12" s="782">
        <v>0</v>
      </c>
      <c r="G12" s="786">
        <v>0</v>
      </c>
      <c r="H12" s="781">
        <v>0</v>
      </c>
      <c r="I12" s="781">
        <v>0</v>
      </c>
      <c r="J12" s="782">
        <v>0</v>
      </c>
      <c r="K12" s="783">
        <f t="shared" si="2"/>
        <v>22</v>
      </c>
      <c r="L12" s="784">
        <v>0</v>
      </c>
      <c r="M12" s="783">
        <f t="shared" si="1"/>
        <v>0</v>
      </c>
      <c r="N12" s="482">
        <f t="shared" si="3"/>
        <v>0</v>
      </c>
      <c r="P12" s="394">
        <f t="shared" si="4"/>
        <v>0</v>
      </c>
    </row>
    <row r="13" spans="1:16" x14ac:dyDescent="0.55000000000000004">
      <c r="A13" s="480">
        <v>8</v>
      </c>
      <c r="B13" s="785" t="s">
        <v>162</v>
      </c>
      <c r="C13" s="788">
        <v>449.5</v>
      </c>
      <c r="D13" s="788">
        <v>0</v>
      </c>
      <c r="E13" s="788">
        <v>0</v>
      </c>
      <c r="F13" s="789">
        <v>0</v>
      </c>
      <c r="G13" s="788">
        <v>36</v>
      </c>
      <c r="H13" s="788">
        <v>0</v>
      </c>
      <c r="I13" s="788">
        <v>0</v>
      </c>
      <c r="J13" s="789">
        <v>0</v>
      </c>
      <c r="K13" s="790">
        <f t="shared" si="2"/>
        <v>485.5</v>
      </c>
      <c r="L13" s="791">
        <v>0</v>
      </c>
      <c r="M13" s="816">
        <f t="shared" si="1"/>
        <v>0</v>
      </c>
      <c r="N13" s="482">
        <f t="shared" si="3"/>
        <v>0</v>
      </c>
      <c r="P13" s="394">
        <f t="shared" si="4"/>
        <v>0</v>
      </c>
    </row>
    <row r="14" spans="1:16" x14ac:dyDescent="0.55000000000000004">
      <c r="A14" s="480">
        <v>9</v>
      </c>
      <c r="B14" s="775" t="s">
        <v>174</v>
      </c>
      <c r="C14" s="781">
        <v>1342</v>
      </c>
      <c r="D14" s="781">
        <v>0</v>
      </c>
      <c r="E14" s="781">
        <v>0</v>
      </c>
      <c r="F14" s="792">
        <v>0</v>
      </c>
      <c r="G14" s="781">
        <v>1209</v>
      </c>
      <c r="H14" s="781">
        <v>0</v>
      </c>
      <c r="I14" s="781">
        <v>0</v>
      </c>
      <c r="J14" s="792">
        <v>0</v>
      </c>
      <c r="K14" s="793">
        <f t="shared" si="2"/>
        <v>2551</v>
      </c>
      <c r="L14" s="784">
        <v>0</v>
      </c>
      <c r="M14" s="779">
        <f t="shared" si="1"/>
        <v>0</v>
      </c>
      <c r="N14" s="482">
        <f t="shared" si="3"/>
        <v>0</v>
      </c>
      <c r="P14" s="394">
        <f t="shared" si="4"/>
        <v>0</v>
      </c>
    </row>
    <row r="15" spans="1:16" x14ac:dyDescent="0.55000000000000004">
      <c r="A15" s="480">
        <v>10</v>
      </c>
      <c r="B15" s="780" t="s">
        <v>175</v>
      </c>
      <c r="C15" s="794">
        <v>14337.25</v>
      </c>
      <c r="D15" s="794">
        <v>0</v>
      </c>
      <c r="E15" s="781">
        <v>0</v>
      </c>
      <c r="F15" s="781">
        <v>0</v>
      </c>
      <c r="G15" s="794">
        <v>612.25</v>
      </c>
      <c r="H15" s="781">
        <v>0</v>
      </c>
      <c r="I15" s="781">
        <v>0</v>
      </c>
      <c r="J15" s="781">
        <v>0</v>
      </c>
      <c r="K15" s="783">
        <f t="shared" si="2"/>
        <v>14949.5</v>
      </c>
      <c r="L15" s="784">
        <v>0</v>
      </c>
      <c r="M15" s="783">
        <f t="shared" si="1"/>
        <v>0</v>
      </c>
      <c r="N15" s="482">
        <f t="shared" si="3"/>
        <v>0</v>
      </c>
      <c r="P15" s="394">
        <f t="shared" si="4"/>
        <v>0</v>
      </c>
    </row>
    <row r="16" spans="1:16" x14ac:dyDescent="0.55000000000000004">
      <c r="A16" s="480">
        <v>11</v>
      </c>
      <c r="B16" s="780" t="s">
        <v>176</v>
      </c>
      <c r="C16" s="781">
        <v>11878</v>
      </c>
      <c r="D16" s="781">
        <v>51</v>
      </c>
      <c r="E16" s="781">
        <v>11</v>
      </c>
      <c r="F16" s="781">
        <v>0</v>
      </c>
      <c r="G16" s="781">
        <v>359335.5</v>
      </c>
      <c r="H16" s="781">
        <v>1883</v>
      </c>
      <c r="I16" s="781">
        <v>1610</v>
      </c>
      <c r="J16" s="781">
        <v>114</v>
      </c>
      <c r="K16" s="783">
        <f t="shared" si="2"/>
        <v>371213.5</v>
      </c>
      <c r="L16" s="783">
        <v>3791</v>
      </c>
      <c r="M16" s="783">
        <f t="shared" si="1"/>
        <v>3669</v>
      </c>
      <c r="N16" s="482">
        <f t="shared" si="3"/>
        <v>-122</v>
      </c>
      <c r="P16" s="394">
        <f t="shared" si="4"/>
        <v>1</v>
      </c>
    </row>
    <row r="17" spans="1:16" x14ac:dyDescent="0.55000000000000004">
      <c r="A17" s="480">
        <v>12</v>
      </c>
      <c r="B17" s="780" t="s">
        <v>177</v>
      </c>
      <c r="C17" s="781">
        <v>11912.5</v>
      </c>
      <c r="D17" s="781">
        <v>65.5</v>
      </c>
      <c r="E17" s="781">
        <v>13</v>
      </c>
      <c r="F17" s="781">
        <v>0</v>
      </c>
      <c r="G17" s="781">
        <v>15423.5</v>
      </c>
      <c r="H17" s="781">
        <v>558.25</v>
      </c>
      <c r="I17" s="781">
        <v>217</v>
      </c>
      <c r="J17" s="781">
        <v>0</v>
      </c>
      <c r="K17" s="783">
        <f t="shared" si="2"/>
        <v>27336</v>
      </c>
      <c r="L17" s="783">
        <v>853.75</v>
      </c>
      <c r="M17" s="783">
        <f t="shared" si="1"/>
        <v>853.75</v>
      </c>
      <c r="N17" s="482">
        <f t="shared" si="3"/>
        <v>0</v>
      </c>
      <c r="P17" s="394">
        <f t="shared" si="4"/>
        <v>1</v>
      </c>
    </row>
    <row r="18" spans="1:16" x14ac:dyDescent="0.55000000000000004">
      <c r="A18" s="480">
        <v>13</v>
      </c>
      <c r="B18" s="780" t="s">
        <v>178</v>
      </c>
      <c r="C18" s="787">
        <v>66903.53</v>
      </c>
      <c r="D18" s="794">
        <v>0</v>
      </c>
      <c r="E18" s="787">
        <v>0</v>
      </c>
      <c r="F18" s="794">
        <v>0</v>
      </c>
      <c r="G18" s="787">
        <v>10987.76</v>
      </c>
      <c r="H18" s="794">
        <v>0</v>
      </c>
      <c r="I18" s="794">
        <v>0</v>
      </c>
      <c r="J18" s="794">
        <v>0</v>
      </c>
      <c r="K18" s="783">
        <f t="shared" si="2"/>
        <v>77891.289999999994</v>
      </c>
      <c r="L18" s="793">
        <v>0</v>
      </c>
      <c r="M18" s="783">
        <f t="shared" si="1"/>
        <v>0</v>
      </c>
      <c r="N18" s="482">
        <f t="shared" si="3"/>
        <v>0</v>
      </c>
      <c r="P18" s="394">
        <f t="shared" si="4"/>
        <v>0</v>
      </c>
    </row>
    <row r="19" spans="1:16" x14ac:dyDescent="0.55000000000000004">
      <c r="A19" s="480">
        <v>14</v>
      </c>
      <c r="B19" s="780" t="s">
        <v>179</v>
      </c>
      <c r="C19" s="781">
        <v>13634</v>
      </c>
      <c r="D19" s="794">
        <v>21.1</v>
      </c>
      <c r="E19" s="781">
        <v>0</v>
      </c>
      <c r="F19" s="794">
        <v>0</v>
      </c>
      <c r="G19" s="781">
        <v>59430</v>
      </c>
      <c r="H19" s="794">
        <v>13.25</v>
      </c>
      <c r="I19" s="781">
        <v>0</v>
      </c>
      <c r="J19" s="794">
        <v>0</v>
      </c>
      <c r="K19" s="783">
        <f t="shared" si="2"/>
        <v>73064</v>
      </c>
      <c r="L19" s="793">
        <v>34.44</v>
      </c>
      <c r="M19" s="783">
        <f t="shared" si="1"/>
        <v>34.35</v>
      </c>
      <c r="N19" s="482">
        <f t="shared" si="3"/>
        <v>-8.9999999999996305E-2</v>
      </c>
      <c r="P19" s="394">
        <f t="shared" si="4"/>
        <v>1</v>
      </c>
    </row>
    <row r="20" spans="1:16" x14ac:dyDescent="0.55000000000000004">
      <c r="A20" s="480">
        <v>15</v>
      </c>
      <c r="B20" s="780" t="s">
        <v>180</v>
      </c>
      <c r="C20" s="781">
        <v>71730.929999999993</v>
      </c>
      <c r="D20" s="781">
        <v>8</v>
      </c>
      <c r="E20" s="781">
        <v>0</v>
      </c>
      <c r="F20" s="781">
        <v>0</v>
      </c>
      <c r="G20" s="781">
        <v>1170.47</v>
      </c>
      <c r="H20" s="781">
        <v>0</v>
      </c>
      <c r="I20" s="781">
        <v>0</v>
      </c>
      <c r="J20" s="781">
        <v>0</v>
      </c>
      <c r="K20" s="783">
        <f t="shared" si="2"/>
        <v>72901.399999999994</v>
      </c>
      <c r="L20" s="783">
        <v>8</v>
      </c>
      <c r="M20" s="783">
        <f t="shared" si="1"/>
        <v>8</v>
      </c>
      <c r="N20" s="482">
        <f t="shared" si="3"/>
        <v>0</v>
      </c>
      <c r="P20" s="394">
        <f t="shared" si="4"/>
        <v>1</v>
      </c>
    </row>
    <row r="21" spans="1:16" x14ac:dyDescent="0.55000000000000004">
      <c r="A21" s="480">
        <v>16</v>
      </c>
      <c r="B21" s="785" t="s">
        <v>181</v>
      </c>
      <c r="C21" s="795">
        <v>1147.5</v>
      </c>
      <c r="D21" s="795">
        <v>0</v>
      </c>
      <c r="E21" s="795">
        <v>0</v>
      </c>
      <c r="F21" s="795">
        <v>0</v>
      </c>
      <c r="G21" s="795">
        <v>58</v>
      </c>
      <c r="H21" s="795">
        <v>0</v>
      </c>
      <c r="I21" s="795">
        <v>0</v>
      </c>
      <c r="J21" s="795">
        <v>0</v>
      </c>
      <c r="K21" s="790">
        <f t="shared" si="2"/>
        <v>1205.5</v>
      </c>
      <c r="L21" s="797">
        <v>0</v>
      </c>
      <c r="M21" s="797">
        <f t="shared" si="1"/>
        <v>0</v>
      </c>
      <c r="N21" s="482">
        <f t="shared" si="3"/>
        <v>0</v>
      </c>
      <c r="P21" s="394">
        <f t="shared" si="4"/>
        <v>0</v>
      </c>
    </row>
    <row r="22" spans="1:16" x14ac:dyDescent="0.55000000000000004">
      <c r="A22" s="480">
        <v>17</v>
      </c>
      <c r="B22" s="775" t="s">
        <v>164</v>
      </c>
      <c r="C22" s="787">
        <v>682</v>
      </c>
      <c r="D22" s="794">
        <v>17.420000000000002</v>
      </c>
      <c r="E22" s="794">
        <v>0.3</v>
      </c>
      <c r="F22" s="794">
        <v>0</v>
      </c>
      <c r="G22" s="787">
        <v>733</v>
      </c>
      <c r="H22" s="794">
        <v>8.32</v>
      </c>
      <c r="I22" s="794">
        <v>0.5</v>
      </c>
      <c r="J22" s="794">
        <v>0</v>
      </c>
      <c r="K22" s="793">
        <f t="shared" si="2"/>
        <v>1415</v>
      </c>
      <c r="L22" s="793">
        <v>28.04</v>
      </c>
      <c r="M22" s="793">
        <f t="shared" si="1"/>
        <v>26.540000000000003</v>
      </c>
      <c r="N22" s="482">
        <f t="shared" si="3"/>
        <v>-1.4999999999999964</v>
      </c>
      <c r="P22" s="394">
        <f t="shared" si="4"/>
        <v>1</v>
      </c>
    </row>
    <row r="23" spans="1:16" x14ac:dyDescent="0.55000000000000004">
      <c r="A23" s="480">
        <v>18</v>
      </c>
      <c r="B23" s="780" t="s">
        <v>165</v>
      </c>
      <c r="C23" s="781">
        <v>9826.4500000000007</v>
      </c>
      <c r="D23" s="781">
        <v>0.5</v>
      </c>
      <c r="E23" s="781">
        <v>1.5</v>
      </c>
      <c r="F23" s="781">
        <v>0</v>
      </c>
      <c r="G23" s="781">
        <v>1280.3</v>
      </c>
      <c r="H23" s="781">
        <v>2</v>
      </c>
      <c r="I23" s="781">
        <v>0</v>
      </c>
      <c r="J23" s="781">
        <v>0</v>
      </c>
      <c r="K23" s="783">
        <f t="shared" si="2"/>
        <v>11106.75</v>
      </c>
      <c r="L23" s="793">
        <v>4</v>
      </c>
      <c r="M23" s="783">
        <f t="shared" si="1"/>
        <v>4</v>
      </c>
      <c r="N23" s="482">
        <f t="shared" si="3"/>
        <v>0</v>
      </c>
      <c r="P23" s="394">
        <f t="shared" si="4"/>
        <v>1</v>
      </c>
    </row>
    <row r="24" spans="1:16" x14ac:dyDescent="0.55000000000000004">
      <c r="A24" s="480">
        <v>19</v>
      </c>
      <c r="B24" s="780" t="s">
        <v>166</v>
      </c>
      <c r="C24" s="787">
        <v>6821.39</v>
      </c>
      <c r="D24" s="781">
        <v>125</v>
      </c>
      <c r="E24" s="781">
        <v>30</v>
      </c>
      <c r="F24" s="781">
        <v>0</v>
      </c>
      <c r="G24" s="787">
        <v>32753.5</v>
      </c>
      <c r="H24" s="781">
        <v>309.5</v>
      </c>
      <c r="I24" s="781">
        <v>362.75</v>
      </c>
      <c r="J24" s="781">
        <v>50</v>
      </c>
      <c r="K24" s="783">
        <f t="shared" si="2"/>
        <v>39574.89</v>
      </c>
      <c r="L24" s="793">
        <v>973.75</v>
      </c>
      <c r="M24" s="783">
        <f t="shared" si="1"/>
        <v>877.25</v>
      </c>
      <c r="N24" s="482">
        <f t="shared" si="3"/>
        <v>-96.5</v>
      </c>
      <c r="P24" s="394">
        <f t="shared" si="4"/>
        <v>1</v>
      </c>
    </row>
    <row r="25" spans="1:16" x14ac:dyDescent="0.55000000000000004">
      <c r="A25" s="480">
        <v>20</v>
      </c>
      <c r="B25" s="780" t="s">
        <v>167</v>
      </c>
      <c r="C25" s="781">
        <v>3062</v>
      </c>
      <c r="D25" s="781">
        <v>40</v>
      </c>
      <c r="E25" s="781">
        <v>0</v>
      </c>
      <c r="F25" s="781">
        <v>0</v>
      </c>
      <c r="G25" s="781">
        <v>12274</v>
      </c>
      <c r="H25" s="781">
        <v>111</v>
      </c>
      <c r="I25" s="781">
        <v>0</v>
      </c>
      <c r="J25" s="781">
        <v>0</v>
      </c>
      <c r="K25" s="783">
        <f t="shared" si="2"/>
        <v>15336</v>
      </c>
      <c r="L25" s="793">
        <v>151</v>
      </c>
      <c r="M25" s="783">
        <f t="shared" si="1"/>
        <v>151</v>
      </c>
      <c r="N25" s="482">
        <f t="shared" si="3"/>
        <v>0</v>
      </c>
      <c r="P25" s="394">
        <f t="shared" si="4"/>
        <v>1</v>
      </c>
    </row>
    <row r="26" spans="1:16" x14ac:dyDescent="0.55000000000000004">
      <c r="A26" s="480">
        <v>21</v>
      </c>
      <c r="B26" s="780" t="s">
        <v>168</v>
      </c>
      <c r="C26" s="781">
        <v>439</v>
      </c>
      <c r="D26" s="786">
        <v>0</v>
      </c>
      <c r="E26" s="786">
        <v>0</v>
      </c>
      <c r="F26" s="786">
        <v>0</v>
      </c>
      <c r="G26" s="781">
        <v>75</v>
      </c>
      <c r="H26" s="786">
        <v>0</v>
      </c>
      <c r="I26" s="786">
        <v>0</v>
      </c>
      <c r="J26" s="786">
        <v>0</v>
      </c>
      <c r="K26" s="783">
        <f t="shared" si="2"/>
        <v>514</v>
      </c>
      <c r="L26" s="784">
        <v>0</v>
      </c>
      <c r="M26" s="783">
        <f t="shared" si="1"/>
        <v>0</v>
      </c>
      <c r="N26" s="482">
        <f t="shared" si="3"/>
        <v>0</v>
      </c>
      <c r="P26" s="394">
        <f t="shared" si="4"/>
        <v>0</v>
      </c>
    </row>
    <row r="27" spans="1:16" x14ac:dyDescent="0.55000000000000004">
      <c r="A27" s="480">
        <v>22</v>
      </c>
      <c r="B27" s="780" t="s">
        <v>169</v>
      </c>
      <c r="C27" s="781">
        <v>1376</v>
      </c>
      <c r="D27" s="781">
        <v>0</v>
      </c>
      <c r="E27" s="781">
        <v>0</v>
      </c>
      <c r="F27" s="781">
        <v>0</v>
      </c>
      <c r="G27" s="781">
        <v>255.06</v>
      </c>
      <c r="H27" s="781">
        <v>0</v>
      </c>
      <c r="I27" s="781">
        <v>0</v>
      </c>
      <c r="J27" s="781">
        <v>0</v>
      </c>
      <c r="K27" s="783">
        <f t="shared" si="2"/>
        <v>1631.06</v>
      </c>
      <c r="L27" s="784">
        <v>0</v>
      </c>
      <c r="M27" s="783">
        <f t="shared" si="1"/>
        <v>0</v>
      </c>
      <c r="N27" s="482">
        <f t="shared" si="3"/>
        <v>0</v>
      </c>
      <c r="P27" s="394">
        <f t="shared" si="4"/>
        <v>0</v>
      </c>
    </row>
    <row r="28" spans="1:16" x14ac:dyDescent="0.55000000000000004">
      <c r="A28" s="480">
        <v>23</v>
      </c>
      <c r="B28" s="780" t="s">
        <v>170</v>
      </c>
      <c r="C28" s="781">
        <v>1432.73</v>
      </c>
      <c r="D28" s="781">
        <v>4</v>
      </c>
      <c r="E28" s="781">
        <v>0</v>
      </c>
      <c r="F28" s="781">
        <v>0</v>
      </c>
      <c r="G28" s="781">
        <v>2670.25</v>
      </c>
      <c r="H28" s="781">
        <v>0</v>
      </c>
      <c r="I28" s="781">
        <v>0</v>
      </c>
      <c r="J28" s="781">
        <v>0</v>
      </c>
      <c r="K28" s="783">
        <f t="shared" si="2"/>
        <v>4102.9799999999996</v>
      </c>
      <c r="L28" s="784">
        <v>4</v>
      </c>
      <c r="M28" s="783">
        <f t="shared" si="1"/>
        <v>4</v>
      </c>
      <c r="N28" s="482">
        <f t="shared" si="3"/>
        <v>0</v>
      </c>
      <c r="P28" s="394">
        <f t="shared" si="4"/>
        <v>1</v>
      </c>
    </row>
    <row r="29" spans="1:16" x14ac:dyDescent="0.55000000000000004">
      <c r="A29" s="480">
        <v>24</v>
      </c>
      <c r="B29" s="780" t="s">
        <v>171</v>
      </c>
      <c r="C29" s="794">
        <v>1087.6300000000001</v>
      </c>
      <c r="D29" s="794">
        <v>1</v>
      </c>
      <c r="E29" s="794">
        <v>0</v>
      </c>
      <c r="F29" s="794">
        <v>0</v>
      </c>
      <c r="G29" s="794">
        <v>939.45</v>
      </c>
      <c r="H29" s="798">
        <v>0</v>
      </c>
      <c r="I29" s="798">
        <v>0</v>
      </c>
      <c r="J29" s="794">
        <v>0</v>
      </c>
      <c r="K29" s="783">
        <f t="shared" si="2"/>
        <v>2027.0800000000002</v>
      </c>
      <c r="L29" s="793">
        <v>3</v>
      </c>
      <c r="M29" s="783">
        <f t="shared" si="1"/>
        <v>1</v>
      </c>
      <c r="N29" s="482">
        <f t="shared" si="3"/>
        <v>-2</v>
      </c>
      <c r="P29" s="394">
        <f t="shared" si="4"/>
        <v>1</v>
      </c>
    </row>
    <row r="30" spans="1:16" x14ac:dyDescent="0.55000000000000004">
      <c r="A30" s="480">
        <v>25</v>
      </c>
      <c r="B30" s="785" t="s">
        <v>172</v>
      </c>
      <c r="C30" s="795">
        <v>570.5</v>
      </c>
      <c r="D30" s="788">
        <v>1</v>
      </c>
      <c r="E30" s="788">
        <v>0</v>
      </c>
      <c r="F30" s="788">
        <v>0</v>
      </c>
      <c r="G30" s="795">
        <v>166.5</v>
      </c>
      <c r="H30" s="817">
        <v>0</v>
      </c>
      <c r="I30" s="817">
        <v>0</v>
      </c>
      <c r="J30" s="788">
        <v>0</v>
      </c>
      <c r="K30" s="790">
        <f t="shared" si="2"/>
        <v>737</v>
      </c>
      <c r="L30" s="791">
        <v>1</v>
      </c>
      <c r="M30" s="790">
        <f t="shared" si="1"/>
        <v>1</v>
      </c>
      <c r="N30" s="482">
        <f t="shared" si="3"/>
        <v>0</v>
      </c>
      <c r="P30" s="394">
        <f t="shared" si="4"/>
        <v>1</v>
      </c>
    </row>
    <row r="31" spans="1:16" x14ac:dyDescent="0.55000000000000004">
      <c r="A31" s="480">
        <v>26</v>
      </c>
      <c r="B31" s="775" t="s">
        <v>134</v>
      </c>
      <c r="C31" s="794">
        <v>436.5</v>
      </c>
      <c r="D31" s="794">
        <v>0</v>
      </c>
      <c r="E31" s="794">
        <v>0</v>
      </c>
      <c r="F31" s="794">
        <v>0</v>
      </c>
      <c r="G31" s="794">
        <v>234.5</v>
      </c>
      <c r="H31" s="794">
        <v>0</v>
      </c>
      <c r="I31" s="794">
        <v>0</v>
      </c>
      <c r="J31" s="794">
        <v>0</v>
      </c>
      <c r="K31" s="793">
        <f t="shared" si="2"/>
        <v>671</v>
      </c>
      <c r="L31" s="800">
        <v>0</v>
      </c>
      <c r="M31" s="793">
        <f t="shared" si="1"/>
        <v>0</v>
      </c>
      <c r="N31" s="482">
        <f t="shared" si="3"/>
        <v>0</v>
      </c>
      <c r="P31" s="394">
        <f t="shared" si="4"/>
        <v>0</v>
      </c>
    </row>
    <row r="32" spans="1:16" x14ac:dyDescent="0.55000000000000004">
      <c r="A32" s="480">
        <v>27</v>
      </c>
      <c r="B32" s="780" t="s">
        <v>135</v>
      </c>
      <c r="C32" s="781">
        <v>1143</v>
      </c>
      <c r="D32" s="794">
        <v>0</v>
      </c>
      <c r="E32" s="794">
        <v>0</v>
      </c>
      <c r="F32" s="794">
        <v>0</v>
      </c>
      <c r="G32" s="794">
        <v>59.5</v>
      </c>
      <c r="H32" s="794">
        <v>0</v>
      </c>
      <c r="I32" s="794">
        <v>0</v>
      </c>
      <c r="J32" s="794">
        <v>0</v>
      </c>
      <c r="K32" s="783">
        <f t="shared" si="2"/>
        <v>1202.5</v>
      </c>
      <c r="L32" s="784">
        <v>0</v>
      </c>
      <c r="M32" s="783">
        <f t="shared" si="1"/>
        <v>0</v>
      </c>
      <c r="N32" s="482">
        <f t="shared" si="3"/>
        <v>0</v>
      </c>
      <c r="P32" s="394">
        <f t="shared" si="4"/>
        <v>0</v>
      </c>
    </row>
    <row r="33" spans="1:16" x14ac:dyDescent="0.55000000000000004">
      <c r="A33" s="480">
        <v>28</v>
      </c>
      <c r="B33" s="780" t="s">
        <v>136</v>
      </c>
      <c r="C33" s="781">
        <v>410.5</v>
      </c>
      <c r="D33" s="794">
        <v>0</v>
      </c>
      <c r="E33" s="794">
        <v>0</v>
      </c>
      <c r="F33" s="794">
        <v>0</v>
      </c>
      <c r="G33" s="794">
        <v>4.75</v>
      </c>
      <c r="H33" s="794">
        <v>0</v>
      </c>
      <c r="I33" s="794">
        <v>0</v>
      </c>
      <c r="J33" s="794">
        <v>0</v>
      </c>
      <c r="K33" s="783">
        <f t="shared" si="2"/>
        <v>415.25</v>
      </c>
      <c r="L33" s="784">
        <v>0</v>
      </c>
      <c r="M33" s="783">
        <f t="shared" si="1"/>
        <v>0</v>
      </c>
      <c r="N33" s="482">
        <f t="shared" si="3"/>
        <v>0</v>
      </c>
      <c r="P33" s="394">
        <f t="shared" si="4"/>
        <v>0</v>
      </c>
    </row>
    <row r="34" spans="1:16" x14ac:dyDescent="0.55000000000000004">
      <c r="A34" s="480">
        <v>29</v>
      </c>
      <c r="B34" s="780" t="s">
        <v>137</v>
      </c>
      <c r="C34" s="781">
        <v>656.2</v>
      </c>
      <c r="D34" s="794">
        <v>0</v>
      </c>
      <c r="E34" s="794">
        <v>0</v>
      </c>
      <c r="F34" s="794">
        <v>0</v>
      </c>
      <c r="G34" s="794">
        <v>41</v>
      </c>
      <c r="H34" s="794">
        <v>3</v>
      </c>
      <c r="I34" s="794">
        <v>0</v>
      </c>
      <c r="J34" s="794">
        <v>0</v>
      </c>
      <c r="K34" s="783">
        <f t="shared" si="2"/>
        <v>697.2</v>
      </c>
      <c r="L34" s="784">
        <v>3</v>
      </c>
      <c r="M34" s="783">
        <f t="shared" si="1"/>
        <v>3</v>
      </c>
      <c r="N34" s="482">
        <f t="shared" si="3"/>
        <v>0</v>
      </c>
      <c r="P34" s="394">
        <f t="shared" si="4"/>
        <v>1</v>
      </c>
    </row>
    <row r="35" spans="1:16" x14ac:dyDescent="0.55000000000000004">
      <c r="A35" s="480">
        <v>30</v>
      </c>
      <c r="B35" s="780" t="s">
        <v>138</v>
      </c>
      <c r="C35" s="781">
        <v>1477.78</v>
      </c>
      <c r="D35" s="794">
        <v>0.05</v>
      </c>
      <c r="E35" s="781">
        <v>0</v>
      </c>
      <c r="F35" s="781">
        <v>0</v>
      </c>
      <c r="G35" s="781">
        <v>1683.1</v>
      </c>
      <c r="H35" s="781">
        <v>0</v>
      </c>
      <c r="I35" s="781">
        <v>0</v>
      </c>
      <c r="J35" s="781">
        <v>0</v>
      </c>
      <c r="K35" s="783">
        <f t="shared" si="2"/>
        <v>3160.88</v>
      </c>
      <c r="L35" s="784">
        <v>0.05</v>
      </c>
      <c r="M35" s="783">
        <f t="shared" si="1"/>
        <v>0.05</v>
      </c>
      <c r="N35" s="482">
        <f t="shared" si="3"/>
        <v>0</v>
      </c>
      <c r="P35" s="394">
        <f t="shared" si="4"/>
        <v>1</v>
      </c>
    </row>
    <row r="36" spans="1:16" x14ac:dyDescent="0.55000000000000004">
      <c r="A36" s="480">
        <v>31</v>
      </c>
      <c r="B36" s="780" t="s">
        <v>139</v>
      </c>
      <c r="C36" s="781">
        <v>194.5</v>
      </c>
      <c r="D36" s="794">
        <v>0</v>
      </c>
      <c r="E36" s="794">
        <v>0</v>
      </c>
      <c r="F36" s="794">
        <v>0</v>
      </c>
      <c r="G36" s="794">
        <v>0</v>
      </c>
      <c r="H36" s="794">
        <v>0</v>
      </c>
      <c r="I36" s="794">
        <v>0</v>
      </c>
      <c r="J36" s="794">
        <v>0</v>
      </c>
      <c r="K36" s="783">
        <f t="shared" si="2"/>
        <v>194.5</v>
      </c>
      <c r="L36" s="800">
        <v>0</v>
      </c>
      <c r="M36" s="783">
        <f t="shared" si="1"/>
        <v>0</v>
      </c>
      <c r="N36" s="482">
        <f t="shared" si="3"/>
        <v>0</v>
      </c>
      <c r="P36" s="394">
        <f t="shared" si="4"/>
        <v>0</v>
      </c>
    </row>
    <row r="37" spans="1:16" x14ac:dyDescent="0.55000000000000004">
      <c r="A37" s="480">
        <v>32</v>
      </c>
      <c r="B37" s="780" t="s">
        <v>140</v>
      </c>
      <c r="C37" s="781">
        <v>1063</v>
      </c>
      <c r="D37" s="794">
        <v>0</v>
      </c>
      <c r="E37" s="794">
        <v>0</v>
      </c>
      <c r="F37" s="794">
        <v>0</v>
      </c>
      <c r="G37" s="794">
        <v>430.5</v>
      </c>
      <c r="H37" s="794">
        <v>0</v>
      </c>
      <c r="I37" s="794">
        <v>0</v>
      </c>
      <c r="J37" s="794">
        <v>0</v>
      </c>
      <c r="K37" s="783">
        <f t="shared" si="2"/>
        <v>1493.5</v>
      </c>
      <c r="L37" s="800">
        <v>0</v>
      </c>
      <c r="M37" s="783">
        <f t="shared" si="1"/>
        <v>0</v>
      </c>
      <c r="N37" s="482">
        <f t="shared" si="3"/>
        <v>0</v>
      </c>
      <c r="P37" s="394">
        <f t="shared" si="4"/>
        <v>0</v>
      </c>
    </row>
    <row r="38" spans="1:16" x14ac:dyDescent="0.55000000000000004">
      <c r="A38" s="480">
        <v>33</v>
      </c>
      <c r="B38" s="780" t="s">
        <v>141</v>
      </c>
      <c r="C38" s="781">
        <v>154.19999999999999</v>
      </c>
      <c r="D38" s="794">
        <v>0</v>
      </c>
      <c r="E38" s="794">
        <v>0</v>
      </c>
      <c r="F38" s="794">
        <v>0</v>
      </c>
      <c r="G38" s="781">
        <v>0</v>
      </c>
      <c r="H38" s="781">
        <v>0</v>
      </c>
      <c r="I38" s="781">
        <v>0</v>
      </c>
      <c r="J38" s="781">
        <v>0</v>
      </c>
      <c r="K38" s="783">
        <f t="shared" si="2"/>
        <v>154.19999999999999</v>
      </c>
      <c r="L38" s="784">
        <v>0</v>
      </c>
      <c r="M38" s="783">
        <f t="shared" si="1"/>
        <v>0</v>
      </c>
      <c r="N38" s="482">
        <f t="shared" si="3"/>
        <v>0</v>
      </c>
      <c r="P38" s="394">
        <f t="shared" si="4"/>
        <v>0</v>
      </c>
    </row>
    <row r="39" spans="1:16" x14ac:dyDescent="0.55000000000000004">
      <c r="A39" s="480">
        <v>34</v>
      </c>
      <c r="B39" s="780" t="s">
        <v>142</v>
      </c>
      <c r="C39" s="781">
        <v>325.5</v>
      </c>
      <c r="D39" s="794">
        <v>0</v>
      </c>
      <c r="E39" s="794">
        <v>0</v>
      </c>
      <c r="F39" s="794">
        <v>0</v>
      </c>
      <c r="G39" s="784">
        <v>0.5</v>
      </c>
      <c r="H39" s="781">
        <v>0</v>
      </c>
      <c r="I39" s="781">
        <v>0</v>
      </c>
      <c r="J39" s="781">
        <v>0</v>
      </c>
      <c r="K39" s="783">
        <f t="shared" si="2"/>
        <v>326</v>
      </c>
      <c r="L39" s="784">
        <v>0</v>
      </c>
      <c r="M39" s="783">
        <f t="shared" si="1"/>
        <v>0</v>
      </c>
      <c r="N39" s="482">
        <f t="shared" si="3"/>
        <v>0</v>
      </c>
      <c r="P39" s="394">
        <f t="shared" si="4"/>
        <v>0</v>
      </c>
    </row>
    <row r="40" spans="1:16" x14ac:dyDescent="0.55000000000000004">
      <c r="A40" s="480">
        <v>35</v>
      </c>
      <c r="B40" s="780" t="s">
        <v>143</v>
      </c>
      <c r="C40" s="781">
        <v>79.25</v>
      </c>
      <c r="D40" s="794">
        <v>0</v>
      </c>
      <c r="E40" s="794">
        <v>0</v>
      </c>
      <c r="F40" s="794">
        <v>0</v>
      </c>
      <c r="G40" s="801">
        <v>0</v>
      </c>
      <c r="H40" s="781">
        <v>0</v>
      </c>
      <c r="I40" s="781">
        <v>0</v>
      </c>
      <c r="J40" s="781">
        <v>0</v>
      </c>
      <c r="K40" s="783">
        <f t="shared" si="2"/>
        <v>79.25</v>
      </c>
      <c r="L40" s="784">
        <v>0</v>
      </c>
      <c r="M40" s="783">
        <f t="shared" si="1"/>
        <v>0</v>
      </c>
      <c r="N40" s="482">
        <f t="shared" si="3"/>
        <v>0</v>
      </c>
      <c r="P40" s="394">
        <f t="shared" si="4"/>
        <v>0</v>
      </c>
    </row>
    <row r="41" spans="1:16" x14ac:dyDescent="0.55000000000000004">
      <c r="A41" s="480">
        <v>36</v>
      </c>
      <c r="B41" s="780" t="s">
        <v>144</v>
      </c>
      <c r="C41" s="781">
        <v>74</v>
      </c>
      <c r="D41" s="794">
        <v>0</v>
      </c>
      <c r="E41" s="794">
        <v>0</v>
      </c>
      <c r="F41" s="794">
        <v>0</v>
      </c>
      <c r="G41" s="801">
        <v>10</v>
      </c>
      <c r="H41" s="781">
        <v>0</v>
      </c>
      <c r="I41" s="781">
        <v>0</v>
      </c>
      <c r="J41" s="781">
        <v>0</v>
      </c>
      <c r="K41" s="783">
        <f t="shared" si="2"/>
        <v>84</v>
      </c>
      <c r="L41" s="784">
        <v>0</v>
      </c>
      <c r="M41" s="783">
        <f t="shared" si="1"/>
        <v>0</v>
      </c>
      <c r="N41" s="482">
        <f t="shared" si="3"/>
        <v>0</v>
      </c>
      <c r="P41" s="394">
        <f t="shared" si="4"/>
        <v>0</v>
      </c>
    </row>
    <row r="42" spans="1:16" x14ac:dyDescent="0.55000000000000004">
      <c r="A42" s="480">
        <v>37</v>
      </c>
      <c r="B42" s="780" t="s">
        <v>145</v>
      </c>
      <c r="C42" s="781">
        <v>72.81</v>
      </c>
      <c r="D42" s="794">
        <v>0</v>
      </c>
      <c r="E42" s="794">
        <v>0</v>
      </c>
      <c r="F42" s="794">
        <v>0</v>
      </c>
      <c r="G42" s="786">
        <v>43</v>
      </c>
      <c r="H42" s="781">
        <v>0</v>
      </c>
      <c r="I42" s="794">
        <v>0</v>
      </c>
      <c r="J42" s="781">
        <v>0</v>
      </c>
      <c r="K42" s="783">
        <f t="shared" si="2"/>
        <v>115.81</v>
      </c>
      <c r="L42" s="784">
        <v>0</v>
      </c>
      <c r="M42" s="783">
        <f t="shared" si="1"/>
        <v>0</v>
      </c>
      <c r="N42" s="482">
        <f t="shared" si="3"/>
        <v>0</v>
      </c>
      <c r="P42" s="394">
        <f t="shared" si="4"/>
        <v>0</v>
      </c>
    </row>
    <row r="43" spans="1:16" x14ac:dyDescent="0.55000000000000004">
      <c r="A43" s="480">
        <v>38</v>
      </c>
      <c r="B43" s="780" t="s">
        <v>146</v>
      </c>
      <c r="C43" s="781">
        <v>426.25</v>
      </c>
      <c r="D43" s="794">
        <v>0</v>
      </c>
      <c r="E43" s="794">
        <v>0</v>
      </c>
      <c r="F43" s="794">
        <v>0</v>
      </c>
      <c r="G43" s="781">
        <v>98</v>
      </c>
      <c r="H43" s="781">
        <v>0</v>
      </c>
      <c r="I43" s="786">
        <v>0</v>
      </c>
      <c r="J43" s="781">
        <v>0</v>
      </c>
      <c r="K43" s="783">
        <f t="shared" si="2"/>
        <v>524.25</v>
      </c>
      <c r="L43" s="784">
        <v>0</v>
      </c>
      <c r="M43" s="783">
        <f t="shared" si="1"/>
        <v>0</v>
      </c>
      <c r="N43" s="482">
        <f t="shared" si="3"/>
        <v>0</v>
      </c>
      <c r="P43" s="394">
        <f t="shared" si="4"/>
        <v>0</v>
      </c>
    </row>
    <row r="44" spans="1:16" x14ac:dyDescent="0.55000000000000004">
      <c r="A44" s="480">
        <v>39</v>
      </c>
      <c r="B44" s="780" t="s">
        <v>147</v>
      </c>
      <c r="C44" s="781">
        <v>66.7</v>
      </c>
      <c r="D44" s="794">
        <v>0</v>
      </c>
      <c r="E44" s="794">
        <v>0</v>
      </c>
      <c r="F44" s="794">
        <v>0</v>
      </c>
      <c r="G44" s="794">
        <v>0</v>
      </c>
      <c r="H44" s="781">
        <v>0</v>
      </c>
      <c r="I44" s="786">
        <v>0</v>
      </c>
      <c r="J44" s="781">
        <v>0</v>
      </c>
      <c r="K44" s="783">
        <f t="shared" si="2"/>
        <v>66.7</v>
      </c>
      <c r="L44" s="784">
        <v>0</v>
      </c>
      <c r="M44" s="783">
        <f t="shared" si="1"/>
        <v>0</v>
      </c>
      <c r="N44" s="482">
        <f t="shared" si="3"/>
        <v>0</v>
      </c>
      <c r="P44" s="394">
        <f t="shared" si="4"/>
        <v>0</v>
      </c>
    </row>
    <row r="45" spans="1:16" x14ac:dyDescent="0.55000000000000004">
      <c r="A45" s="480">
        <v>40</v>
      </c>
      <c r="B45" s="780" t="s">
        <v>148</v>
      </c>
      <c r="C45" s="781">
        <v>238</v>
      </c>
      <c r="D45" s="794">
        <v>0</v>
      </c>
      <c r="E45" s="794">
        <v>0</v>
      </c>
      <c r="F45" s="794">
        <v>0</v>
      </c>
      <c r="G45" s="794">
        <v>9.75</v>
      </c>
      <c r="H45" s="781">
        <v>0</v>
      </c>
      <c r="I45" s="786">
        <v>0</v>
      </c>
      <c r="J45" s="781">
        <v>0</v>
      </c>
      <c r="K45" s="783">
        <f t="shared" si="2"/>
        <v>247.75</v>
      </c>
      <c r="L45" s="784">
        <v>0</v>
      </c>
      <c r="M45" s="783">
        <f t="shared" si="1"/>
        <v>0</v>
      </c>
      <c r="N45" s="482">
        <f t="shared" si="3"/>
        <v>0</v>
      </c>
      <c r="P45" s="394">
        <f t="shared" si="4"/>
        <v>0</v>
      </c>
    </row>
    <row r="46" spans="1:16" x14ac:dyDescent="0.55000000000000004">
      <c r="A46" s="480">
        <v>41</v>
      </c>
      <c r="B46" s="780" t="s">
        <v>149</v>
      </c>
      <c r="C46" s="786">
        <v>1094.8</v>
      </c>
      <c r="D46" s="794">
        <v>0</v>
      </c>
      <c r="E46" s="794">
        <v>0</v>
      </c>
      <c r="F46" s="794">
        <v>0</v>
      </c>
      <c r="G46" s="794">
        <v>0</v>
      </c>
      <c r="H46" s="781">
        <v>0</v>
      </c>
      <c r="I46" s="786">
        <v>0</v>
      </c>
      <c r="J46" s="781">
        <v>0</v>
      </c>
      <c r="K46" s="783">
        <f t="shared" si="2"/>
        <v>1094.8</v>
      </c>
      <c r="L46" s="784">
        <v>0</v>
      </c>
      <c r="M46" s="783">
        <f t="shared" si="1"/>
        <v>0</v>
      </c>
      <c r="N46" s="482">
        <f t="shared" si="3"/>
        <v>0</v>
      </c>
      <c r="P46" s="394">
        <f t="shared" si="4"/>
        <v>0</v>
      </c>
    </row>
    <row r="47" spans="1:16" x14ac:dyDescent="0.55000000000000004">
      <c r="A47" s="480">
        <v>42</v>
      </c>
      <c r="B47" s="780" t="s">
        <v>150</v>
      </c>
      <c r="C47" s="786">
        <v>69</v>
      </c>
      <c r="D47" s="794">
        <v>0</v>
      </c>
      <c r="E47" s="794">
        <v>0</v>
      </c>
      <c r="F47" s="794">
        <v>0</v>
      </c>
      <c r="G47" s="794">
        <v>0</v>
      </c>
      <c r="H47" s="781">
        <v>0</v>
      </c>
      <c r="I47" s="786">
        <v>0</v>
      </c>
      <c r="J47" s="781">
        <v>0</v>
      </c>
      <c r="K47" s="783">
        <f t="shared" si="2"/>
        <v>69</v>
      </c>
      <c r="L47" s="784">
        <v>0</v>
      </c>
      <c r="M47" s="783">
        <f t="shared" si="1"/>
        <v>0</v>
      </c>
      <c r="N47" s="482">
        <f t="shared" si="3"/>
        <v>0</v>
      </c>
      <c r="P47" s="394">
        <f t="shared" si="4"/>
        <v>0</v>
      </c>
    </row>
    <row r="48" spans="1:16" x14ac:dyDescent="0.55000000000000004">
      <c r="A48" s="480">
        <v>43</v>
      </c>
      <c r="B48" s="780" t="s">
        <v>151</v>
      </c>
      <c r="C48" s="786">
        <v>131.5</v>
      </c>
      <c r="D48" s="794">
        <v>0</v>
      </c>
      <c r="E48" s="781">
        <v>0</v>
      </c>
      <c r="F48" s="781">
        <v>0</v>
      </c>
      <c r="G48" s="786">
        <v>47.58</v>
      </c>
      <c r="H48" s="786">
        <v>0</v>
      </c>
      <c r="I48" s="781">
        <v>0</v>
      </c>
      <c r="J48" s="786">
        <v>0</v>
      </c>
      <c r="K48" s="783">
        <f t="shared" si="2"/>
        <v>179.07999999999998</v>
      </c>
      <c r="L48" s="784">
        <v>0</v>
      </c>
      <c r="M48" s="783">
        <f t="shared" si="1"/>
        <v>0</v>
      </c>
      <c r="N48" s="482">
        <f t="shared" si="3"/>
        <v>0</v>
      </c>
      <c r="P48" s="394">
        <f t="shared" si="4"/>
        <v>0</v>
      </c>
    </row>
    <row r="49" spans="1:16" x14ac:dyDescent="0.55000000000000004">
      <c r="A49" s="480">
        <v>44</v>
      </c>
      <c r="B49" s="780" t="s">
        <v>152</v>
      </c>
      <c r="C49" s="786">
        <v>670.75</v>
      </c>
      <c r="D49" s="781">
        <v>0</v>
      </c>
      <c r="E49" s="781">
        <v>0</v>
      </c>
      <c r="F49" s="781">
        <v>0</v>
      </c>
      <c r="G49" s="786">
        <v>65</v>
      </c>
      <c r="H49" s="781">
        <v>0</v>
      </c>
      <c r="I49" s="781">
        <v>0</v>
      </c>
      <c r="J49" s="786">
        <v>0</v>
      </c>
      <c r="K49" s="783">
        <f t="shared" si="2"/>
        <v>735.75</v>
      </c>
      <c r="L49" s="784">
        <v>0</v>
      </c>
      <c r="M49" s="783">
        <f t="shared" si="1"/>
        <v>0</v>
      </c>
      <c r="N49" s="482">
        <f t="shared" si="3"/>
        <v>0</v>
      </c>
      <c r="P49" s="394">
        <f t="shared" si="4"/>
        <v>0</v>
      </c>
    </row>
    <row r="50" spans="1:16" x14ac:dyDescent="0.55000000000000004">
      <c r="A50" s="480">
        <v>45</v>
      </c>
      <c r="B50" s="785" t="s">
        <v>153</v>
      </c>
      <c r="C50" s="788">
        <v>348.25</v>
      </c>
      <c r="D50" s="795">
        <v>1</v>
      </c>
      <c r="E50" s="795">
        <v>0</v>
      </c>
      <c r="F50" s="795">
        <v>0</v>
      </c>
      <c r="G50" s="788">
        <v>33</v>
      </c>
      <c r="H50" s="795">
        <v>0</v>
      </c>
      <c r="I50" s="795">
        <v>0</v>
      </c>
      <c r="J50" s="788">
        <v>0</v>
      </c>
      <c r="K50" s="790">
        <f t="shared" si="2"/>
        <v>381.25</v>
      </c>
      <c r="L50" s="796">
        <v>1</v>
      </c>
      <c r="M50" s="802">
        <f t="shared" si="1"/>
        <v>1</v>
      </c>
      <c r="N50" s="482">
        <f t="shared" si="3"/>
        <v>0</v>
      </c>
      <c r="P50" s="394">
        <f t="shared" si="4"/>
        <v>1</v>
      </c>
    </row>
    <row r="51" spans="1:16" x14ac:dyDescent="0.55000000000000004">
      <c r="A51" s="480">
        <v>45</v>
      </c>
      <c r="B51" s="775" t="s">
        <v>183</v>
      </c>
      <c r="C51" s="787">
        <v>9099.6200000000008</v>
      </c>
      <c r="D51" s="794">
        <v>44</v>
      </c>
      <c r="E51" s="777">
        <v>0</v>
      </c>
      <c r="F51" s="794">
        <v>0</v>
      </c>
      <c r="G51" s="777">
        <v>2442.2399999999998</v>
      </c>
      <c r="H51" s="781">
        <v>21</v>
      </c>
      <c r="I51" s="781">
        <v>0</v>
      </c>
      <c r="J51" s="781">
        <v>0</v>
      </c>
      <c r="K51" s="793">
        <f t="shared" si="2"/>
        <v>11541.86</v>
      </c>
      <c r="L51" s="800">
        <v>65</v>
      </c>
      <c r="M51" s="779">
        <f t="shared" si="1"/>
        <v>65</v>
      </c>
      <c r="N51" s="482">
        <f t="shared" si="3"/>
        <v>0</v>
      </c>
      <c r="P51" s="394">
        <f t="shared" si="4"/>
        <v>1</v>
      </c>
    </row>
    <row r="52" spans="1:16" x14ac:dyDescent="0.55000000000000004">
      <c r="A52" s="480">
        <v>46</v>
      </c>
      <c r="B52" s="780" t="s">
        <v>184</v>
      </c>
      <c r="C52" s="781">
        <v>20051</v>
      </c>
      <c r="D52" s="794">
        <v>0</v>
      </c>
      <c r="E52" s="794">
        <v>0</v>
      </c>
      <c r="F52" s="794">
        <v>0</v>
      </c>
      <c r="G52" s="794">
        <v>64512.76</v>
      </c>
      <c r="H52" s="781">
        <v>258</v>
      </c>
      <c r="I52" s="781">
        <v>470.75</v>
      </c>
      <c r="J52" s="781">
        <v>80</v>
      </c>
      <c r="K52" s="783">
        <f t="shared" si="2"/>
        <v>84563.760000000009</v>
      </c>
      <c r="L52" s="784">
        <v>1025.25</v>
      </c>
      <c r="M52" s="783">
        <f t="shared" si="1"/>
        <v>808.75</v>
      </c>
      <c r="N52" s="482">
        <f t="shared" si="3"/>
        <v>-216.5</v>
      </c>
      <c r="P52" s="394">
        <f t="shared" si="4"/>
        <v>1</v>
      </c>
    </row>
    <row r="53" spans="1:16" x14ac:dyDescent="0.55000000000000004">
      <c r="A53" s="480">
        <v>47</v>
      </c>
      <c r="B53" s="780" t="s">
        <v>185</v>
      </c>
      <c r="C53" s="794">
        <v>1519.78</v>
      </c>
      <c r="D53" s="794">
        <v>5.75</v>
      </c>
      <c r="E53" s="794">
        <v>0</v>
      </c>
      <c r="F53" s="794">
        <v>21</v>
      </c>
      <c r="G53" s="794">
        <v>1543.54</v>
      </c>
      <c r="H53" s="781">
        <v>6</v>
      </c>
      <c r="I53" s="794">
        <v>5</v>
      </c>
      <c r="J53" s="794">
        <v>0</v>
      </c>
      <c r="K53" s="783">
        <f t="shared" si="2"/>
        <v>3063.3199999999997</v>
      </c>
      <c r="L53" s="800">
        <v>37.75</v>
      </c>
      <c r="M53" s="783">
        <f t="shared" si="1"/>
        <v>37.75</v>
      </c>
      <c r="N53" s="482">
        <f t="shared" si="3"/>
        <v>0</v>
      </c>
      <c r="P53" s="394">
        <f t="shared" si="4"/>
        <v>1</v>
      </c>
    </row>
    <row r="54" spans="1:16" x14ac:dyDescent="0.55000000000000004">
      <c r="A54" s="480">
        <v>48</v>
      </c>
      <c r="B54" s="780" t="s">
        <v>186</v>
      </c>
      <c r="C54" s="794">
        <v>10206.49</v>
      </c>
      <c r="D54" s="794">
        <v>35</v>
      </c>
      <c r="E54" s="794">
        <v>41.5</v>
      </c>
      <c r="F54" s="794">
        <v>8</v>
      </c>
      <c r="G54" s="787">
        <v>70689.3</v>
      </c>
      <c r="H54" s="787">
        <v>232</v>
      </c>
      <c r="I54" s="787">
        <v>85</v>
      </c>
      <c r="J54" s="794">
        <v>2</v>
      </c>
      <c r="K54" s="783">
        <f t="shared" si="2"/>
        <v>80895.790000000008</v>
      </c>
      <c r="L54" s="800">
        <v>412</v>
      </c>
      <c r="M54" s="783">
        <f t="shared" si="1"/>
        <v>403.5</v>
      </c>
      <c r="N54" s="482">
        <f t="shared" si="3"/>
        <v>-8.5</v>
      </c>
      <c r="P54" s="394">
        <f t="shared" si="4"/>
        <v>1</v>
      </c>
    </row>
    <row r="55" spans="1:16" x14ac:dyDescent="0.55000000000000004">
      <c r="A55" s="480">
        <v>49</v>
      </c>
      <c r="B55" s="780" t="s">
        <v>187</v>
      </c>
      <c r="C55" s="781">
        <v>185.5</v>
      </c>
      <c r="D55" s="794">
        <v>0</v>
      </c>
      <c r="E55" s="794">
        <v>0</v>
      </c>
      <c r="F55" s="794">
        <v>0</v>
      </c>
      <c r="G55" s="781">
        <v>39521</v>
      </c>
      <c r="H55" s="781">
        <v>0</v>
      </c>
      <c r="I55" s="781">
        <v>0</v>
      </c>
      <c r="J55" s="781">
        <v>0</v>
      </c>
      <c r="K55" s="783">
        <f t="shared" si="2"/>
        <v>39706.5</v>
      </c>
      <c r="L55" s="783">
        <v>0</v>
      </c>
      <c r="M55" s="783">
        <f t="shared" si="1"/>
        <v>0</v>
      </c>
      <c r="N55" s="482">
        <f t="shared" si="3"/>
        <v>0</v>
      </c>
      <c r="P55" s="394">
        <f t="shared" si="4"/>
        <v>0</v>
      </c>
    </row>
    <row r="56" spans="1:16" x14ac:dyDescent="0.55000000000000004">
      <c r="A56" s="480">
        <v>50</v>
      </c>
      <c r="B56" s="780" t="s">
        <v>188</v>
      </c>
      <c r="C56" s="781">
        <v>3026</v>
      </c>
      <c r="D56" s="794">
        <v>0</v>
      </c>
      <c r="E56" s="794">
        <v>0</v>
      </c>
      <c r="F56" s="794">
        <v>0</v>
      </c>
      <c r="G56" s="781">
        <v>15922.73</v>
      </c>
      <c r="H56" s="781">
        <v>0</v>
      </c>
      <c r="I56" s="781">
        <v>0</v>
      </c>
      <c r="J56" s="781">
        <v>0</v>
      </c>
      <c r="K56" s="783">
        <f t="shared" si="2"/>
        <v>18948.73</v>
      </c>
      <c r="L56" s="784">
        <v>0</v>
      </c>
      <c r="M56" s="783">
        <f t="shared" si="1"/>
        <v>0</v>
      </c>
      <c r="N56" s="482">
        <f t="shared" si="3"/>
        <v>0</v>
      </c>
      <c r="P56" s="394">
        <f t="shared" si="4"/>
        <v>0</v>
      </c>
    </row>
    <row r="57" spans="1:16" x14ac:dyDescent="0.55000000000000004">
      <c r="A57" s="480">
        <v>51</v>
      </c>
      <c r="B57" s="780" t="s">
        <v>189</v>
      </c>
      <c r="C57" s="781">
        <v>429.11</v>
      </c>
      <c r="D57" s="794">
        <v>19</v>
      </c>
      <c r="E57" s="794">
        <v>14</v>
      </c>
      <c r="F57" s="794">
        <v>10</v>
      </c>
      <c r="G57" s="781">
        <v>6607.87</v>
      </c>
      <c r="H57" s="781">
        <v>3.5</v>
      </c>
      <c r="I57" s="781">
        <v>0</v>
      </c>
      <c r="J57" s="781">
        <v>0</v>
      </c>
      <c r="K57" s="783">
        <f t="shared" si="2"/>
        <v>7036.98</v>
      </c>
      <c r="L57" s="793">
        <v>46.5</v>
      </c>
      <c r="M57" s="783">
        <f t="shared" si="1"/>
        <v>46.5</v>
      </c>
      <c r="N57" s="482">
        <f t="shared" si="3"/>
        <v>0</v>
      </c>
      <c r="P57" s="394">
        <f t="shared" si="4"/>
        <v>1</v>
      </c>
    </row>
    <row r="58" spans="1:16" x14ac:dyDescent="0.55000000000000004">
      <c r="A58" s="480">
        <v>52</v>
      </c>
      <c r="B58" s="780" t="s">
        <v>190</v>
      </c>
      <c r="C58" s="781">
        <v>2185</v>
      </c>
      <c r="D58" s="794">
        <v>1</v>
      </c>
      <c r="E58" s="794">
        <v>0</v>
      </c>
      <c r="F58" s="794">
        <v>0</v>
      </c>
      <c r="G58" s="787">
        <v>4206</v>
      </c>
      <c r="H58" s="781">
        <v>0</v>
      </c>
      <c r="I58" s="781">
        <v>0</v>
      </c>
      <c r="J58" s="781">
        <v>0</v>
      </c>
      <c r="K58" s="783">
        <f t="shared" si="2"/>
        <v>6391</v>
      </c>
      <c r="L58" s="784">
        <v>1</v>
      </c>
      <c r="M58" s="783">
        <f t="shared" si="1"/>
        <v>1</v>
      </c>
      <c r="N58" s="482">
        <f t="shared" si="3"/>
        <v>0</v>
      </c>
      <c r="P58" s="394">
        <f t="shared" si="4"/>
        <v>1</v>
      </c>
    </row>
    <row r="59" spans="1:16" x14ac:dyDescent="0.55000000000000004">
      <c r="A59" s="480">
        <v>53</v>
      </c>
      <c r="B59" s="780" t="s">
        <v>191</v>
      </c>
      <c r="C59" s="781">
        <v>1833</v>
      </c>
      <c r="D59" s="781">
        <v>14.4</v>
      </c>
      <c r="E59" s="781">
        <v>5</v>
      </c>
      <c r="F59" s="781">
        <v>0</v>
      </c>
      <c r="G59" s="781">
        <v>4909</v>
      </c>
      <c r="H59" s="781">
        <v>5.2</v>
      </c>
      <c r="I59" s="781">
        <v>0</v>
      </c>
      <c r="J59" s="781">
        <v>0</v>
      </c>
      <c r="K59" s="783">
        <f t="shared" si="2"/>
        <v>6742</v>
      </c>
      <c r="L59" s="784">
        <v>24.6</v>
      </c>
      <c r="M59" s="783">
        <f t="shared" si="1"/>
        <v>24.599999999999998</v>
      </c>
      <c r="N59" s="482">
        <f t="shared" si="3"/>
        <v>0</v>
      </c>
      <c r="P59" s="394">
        <f t="shared" si="4"/>
        <v>1</v>
      </c>
    </row>
    <row r="60" spans="1:16" x14ac:dyDescent="0.55000000000000004">
      <c r="A60" s="480">
        <v>54</v>
      </c>
      <c r="B60" s="780" t="s">
        <v>192</v>
      </c>
      <c r="C60" s="781">
        <v>180.75</v>
      </c>
      <c r="D60" s="794">
        <v>0</v>
      </c>
      <c r="E60" s="794">
        <v>0</v>
      </c>
      <c r="F60" s="794">
        <v>0</v>
      </c>
      <c r="G60" s="787">
        <v>5462.5</v>
      </c>
      <c r="H60" s="781">
        <v>0</v>
      </c>
      <c r="I60" s="781">
        <v>0</v>
      </c>
      <c r="J60" s="781">
        <v>0</v>
      </c>
      <c r="K60" s="783">
        <f t="shared" si="2"/>
        <v>5643.25</v>
      </c>
      <c r="L60" s="784">
        <v>0</v>
      </c>
      <c r="M60" s="783">
        <f t="shared" si="1"/>
        <v>0</v>
      </c>
      <c r="N60" s="482">
        <f t="shared" si="3"/>
        <v>0</v>
      </c>
      <c r="P60" s="394">
        <f t="shared" si="4"/>
        <v>0</v>
      </c>
    </row>
    <row r="61" spans="1:16" x14ac:dyDescent="0.55000000000000004">
      <c r="A61" s="480">
        <v>55</v>
      </c>
      <c r="B61" s="780" t="s">
        <v>193</v>
      </c>
      <c r="C61" s="781">
        <v>49</v>
      </c>
      <c r="D61" s="781">
        <v>0</v>
      </c>
      <c r="E61" s="781">
        <v>0</v>
      </c>
      <c r="F61" s="781">
        <v>0</v>
      </c>
      <c r="G61" s="781">
        <v>4497.55</v>
      </c>
      <c r="H61" s="781">
        <v>0</v>
      </c>
      <c r="I61" s="781">
        <v>0</v>
      </c>
      <c r="J61" s="781">
        <v>0</v>
      </c>
      <c r="K61" s="783">
        <f t="shared" si="2"/>
        <v>4546.55</v>
      </c>
      <c r="L61" s="784">
        <v>0</v>
      </c>
      <c r="M61" s="783">
        <f t="shared" si="1"/>
        <v>0</v>
      </c>
      <c r="N61" s="482">
        <f t="shared" si="3"/>
        <v>0</v>
      </c>
      <c r="P61" s="394">
        <f t="shared" si="4"/>
        <v>0</v>
      </c>
    </row>
    <row r="62" spans="1:16" x14ac:dyDescent="0.55000000000000004">
      <c r="A62" s="480">
        <v>56</v>
      </c>
      <c r="B62" s="780" t="s">
        <v>194</v>
      </c>
      <c r="C62" s="794">
        <v>13517.34</v>
      </c>
      <c r="D62" s="794">
        <v>114.25</v>
      </c>
      <c r="E62" s="781">
        <v>8</v>
      </c>
      <c r="F62" s="781">
        <v>0</v>
      </c>
      <c r="G62" s="794">
        <v>11940.2</v>
      </c>
      <c r="H62" s="794">
        <v>6.25</v>
      </c>
      <c r="I62" s="781">
        <v>0</v>
      </c>
      <c r="J62" s="794">
        <v>2</v>
      </c>
      <c r="K62" s="783">
        <f t="shared" si="2"/>
        <v>25457.54</v>
      </c>
      <c r="L62" s="793">
        <v>131.5</v>
      </c>
      <c r="M62" s="783">
        <f t="shared" si="1"/>
        <v>130.5</v>
      </c>
      <c r="N62" s="482">
        <f t="shared" si="3"/>
        <v>-1</v>
      </c>
      <c r="P62" s="394">
        <f t="shared" si="4"/>
        <v>1</v>
      </c>
    </row>
    <row r="63" spans="1:16" x14ac:dyDescent="0.55000000000000004">
      <c r="A63" s="480">
        <v>57</v>
      </c>
      <c r="B63" s="780" t="s">
        <v>195</v>
      </c>
      <c r="C63" s="787">
        <v>352</v>
      </c>
      <c r="D63" s="794">
        <v>0</v>
      </c>
      <c r="E63" s="794">
        <v>0</v>
      </c>
      <c r="F63" s="794">
        <v>0</v>
      </c>
      <c r="G63" s="787">
        <v>2752.55</v>
      </c>
      <c r="H63" s="781">
        <v>45.55</v>
      </c>
      <c r="I63" s="781">
        <v>0</v>
      </c>
      <c r="J63" s="781">
        <v>0</v>
      </c>
      <c r="K63" s="783">
        <f t="shared" si="2"/>
        <v>3104.55</v>
      </c>
      <c r="L63" s="784">
        <v>45.65</v>
      </c>
      <c r="M63" s="783">
        <f t="shared" si="1"/>
        <v>45.55</v>
      </c>
      <c r="N63" s="482">
        <f t="shared" si="3"/>
        <v>-0.10000000000000142</v>
      </c>
      <c r="P63" s="394">
        <f t="shared" si="4"/>
        <v>1</v>
      </c>
    </row>
    <row r="64" spans="1:16" x14ac:dyDescent="0.55000000000000004">
      <c r="A64" s="480">
        <v>58</v>
      </c>
      <c r="B64" s="785" t="s">
        <v>196</v>
      </c>
      <c r="C64" s="788">
        <v>4076.17</v>
      </c>
      <c r="D64" s="788">
        <v>3</v>
      </c>
      <c r="E64" s="788">
        <v>0</v>
      </c>
      <c r="F64" s="788">
        <v>0</v>
      </c>
      <c r="G64" s="788">
        <v>65767.649999999994</v>
      </c>
      <c r="H64" s="788">
        <v>281.75</v>
      </c>
      <c r="I64" s="788">
        <v>95</v>
      </c>
      <c r="J64" s="788">
        <v>38</v>
      </c>
      <c r="K64" s="790">
        <f t="shared" si="2"/>
        <v>69843.819999999992</v>
      </c>
      <c r="L64" s="790">
        <v>417.5</v>
      </c>
      <c r="M64" s="790">
        <f t="shared" si="1"/>
        <v>417.75</v>
      </c>
      <c r="N64" s="482">
        <f t="shared" si="3"/>
        <v>0.25</v>
      </c>
      <c r="P64" s="394">
        <f t="shared" si="4"/>
        <v>1</v>
      </c>
    </row>
    <row r="65" spans="1:16" x14ac:dyDescent="0.55000000000000004">
      <c r="A65" s="480">
        <v>59</v>
      </c>
      <c r="B65" s="775" t="s">
        <v>117</v>
      </c>
      <c r="C65" s="781">
        <v>206.59</v>
      </c>
      <c r="D65" s="794">
        <v>0</v>
      </c>
      <c r="E65" s="794">
        <v>0</v>
      </c>
      <c r="F65" s="794">
        <v>0</v>
      </c>
      <c r="G65" s="794">
        <v>0</v>
      </c>
      <c r="H65" s="794">
        <v>0</v>
      </c>
      <c r="I65" s="794">
        <v>0</v>
      </c>
      <c r="J65" s="794">
        <v>0</v>
      </c>
      <c r="K65" s="793">
        <f t="shared" si="2"/>
        <v>206.59</v>
      </c>
      <c r="L65" s="800">
        <v>0</v>
      </c>
      <c r="M65" s="793">
        <f t="shared" si="1"/>
        <v>0</v>
      </c>
      <c r="N65" s="482">
        <f t="shared" si="3"/>
        <v>0</v>
      </c>
      <c r="P65" s="394">
        <f t="shared" si="4"/>
        <v>0</v>
      </c>
    </row>
    <row r="66" spans="1:16" x14ac:dyDescent="0.55000000000000004">
      <c r="A66" s="480">
        <v>60</v>
      </c>
      <c r="B66" s="780" t="s">
        <v>120</v>
      </c>
      <c r="C66" s="781">
        <v>16</v>
      </c>
      <c r="D66" s="794">
        <v>0</v>
      </c>
      <c r="E66" s="794">
        <v>0</v>
      </c>
      <c r="F66" s="794">
        <v>0</v>
      </c>
      <c r="G66" s="794">
        <v>0</v>
      </c>
      <c r="H66" s="794">
        <v>0</v>
      </c>
      <c r="I66" s="794">
        <v>0</v>
      </c>
      <c r="J66" s="794">
        <v>0</v>
      </c>
      <c r="K66" s="793">
        <f t="shared" si="2"/>
        <v>16</v>
      </c>
      <c r="L66" s="800">
        <v>0</v>
      </c>
      <c r="M66" s="793">
        <f t="shared" si="1"/>
        <v>0</v>
      </c>
      <c r="N66" s="482">
        <f t="shared" si="3"/>
        <v>0</v>
      </c>
      <c r="P66" s="394">
        <f t="shared" si="4"/>
        <v>0</v>
      </c>
    </row>
    <row r="67" spans="1:16" x14ac:dyDescent="0.55000000000000004">
      <c r="A67" s="480">
        <v>61</v>
      </c>
      <c r="B67" s="780" t="s">
        <v>123</v>
      </c>
      <c r="C67" s="781">
        <v>160</v>
      </c>
      <c r="D67" s="794">
        <v>0</v>
      </c>
      <c r="E67" s="794">
        <v>0</v>
      </c>
      <c r="F67" s="794">
        <v>0</v>
      </c>
      <c r="G67" s="794">
        <v>0</v>
      </c>
      <c r="H67" s="794">
        <v>0</v>
      </c>
      <c r="I67" s="794">
        <v>0</v>
      </c>
      <c r="J67" s="794">
        <v>0</v>
      </c>
      <c r="K67" s="793">
        <f t="shared" si="2"/>
        <v>160</v>
      </c>
      <c r="L67" s="800">
        <v>0</v>
      </c>
      <c r="M67" s="793">
        <f t="shared" si="1"/>
        <v>0</v>
      </c>
      <c r="N67" s="482">
        <f t="shared" si="3"/>
        <v>0</v>
      </c>
      <c r="P67" s="394">
        <f t="shared" si="4"/>
        <v>0</v>
      </c>
    </row>
    <row r="68" spans="1:16" x14ac:dyDescent="0.55000000000000004">
      <c r="A68" s="480">
        <v>62</v>
      </c>
      <c r="B68" s="780" t="s">
        <v>124</v>
      </c>
      <c r="C68" s="781">
        <v>37</v>
      </c>
      <c r="D68" s="781">
        <v>0</v>
      </c>
      <c r="E68" s="781">
        <v>0</v>
      </c>
      <c r="F68" s="781">
        <v>0</v>
      </c>
      <c r="G68" s="781">
        <v>155</v>
      </c>
      <c r="H68" s="781">
        <v>0</v>
      </c>
      <c r="I68" s="781">
        <v>0</v>
      </c>
      <c r="J68" s="781">
        <v>0</v>
      </c>
      <c r="K68" s="783">
        <f t="shared" si="2"/>
        <v>192</v>
      </c>
      <c r="L68" s="784">
        <v>0</v>
      </c>
      <c r="M68" s="783">
        <f t="shared" si="1"/>
        <v>0</v>
      </c>
      <c r="N68" s="482">
        <f t="shared" si="3"/>
        <v>0</v>
      </c>
      <c r="P68" s="394">
        <f t="shared" si="4"/>
        <v>0</v>
      </c>
    </row>
    <row r="69" spans="1:16" x14ac:dyDescent="0.55000000000000004">
      <c r="A69" s="480">
        <v>63</v>
      </c>
      <c r="B69" s="780" t="s">
        <v>125</v>
      </c>
      <c r="C69" s="781">
        <v>1265.93</v>
      </c>
      <c r="D69" s="781">
        <v>7.75</v>
      </c>
      <c r="E69" s="781">
        <v>4</v>
      </c>
      <c r="F69" s="781">
        <v>0</v>
      </c>
      <c r="G69" s="781">
        <v>716</v>
      </c>
      <c r="H69" s="781">
        <v>0</v>
      </c>
      <c r="I69" s="781">
        <v>10</v>
      </c>
      <c r="J69" s="781">
        <v>0</v>
      </c>
      <c r="K69" s="783">
        <f t="shared" si="2"/>
        <v>1981.93</v>
      </c>
      <c r="L69" s="784">
        <v>21.75</v>
      </c>
      <c r="M69" s="783">
        <f t="shared" si="1"/>
        <v>21.75</v>
      </c>
      <c r="N69" s="482">
        <f t="shared" si="3"/>
        <v>0</v>
      </c>
      <c r="P69" s="394">
        <f t="shared" si="4"/>
        <v>1</v>
      </c>
    </row>
    <row r="70" spans="1:16" x14ac:dyDescent="0.55000000000000004">
      <c r="A70" s="480">
        <v>64</v>
      </c>
      <c r="B70" s="780" t="s">
        <v>126</v>
      </c>
      <c r="C70" s="781">
        <v>77.73</v>
      </c>
      <c r="D70" s="781">
        <v>0</v>
      </c>
      <c r="E70" s="781">
        <v>0</v>
      </c>
      <c r="F70" s="781">
        <v>0</v>
      </c>
      <c r="G70" s="781">
        <v>0</v>
      </c>
      <c r="H70" s="781">
        <v>0</v>
      </c>
      <c r="I70" s="781">
        <v>0</v>
      </c>
      <c r="J70" s="781">
        <v>0</v>
      </c>
      <c r="K70" s="783">
        <f t="shared" si="2"/>
        <v>77.73</v>
      </c>
      <c r="L70" s="784">
        <v>0</v>
      </c>
      <c r="M70" s="783">
        <f t="shared" ref="M70:M75" si="5">SUM(D70:F70,H70:J70)</f>
        <v>0</v>
      </c>
      <c r="N70" s="482">
        <f t="shared" si="3"/>
        <v>0</v>
      </c>
      <c r="P70" s="394">
        <f t="shared" si="4"/>
        <v>0</v>
      </c>
    </row>
    <row r="71" spans="1:16" x14ac:dyDescent="0.55000000000000004">
      <c r="A71" s="480">
        <v>65</v>
      </c>
      <c r="B71" s="780" t="s">
        <v>128</v>
      </c>
      <c r="C71" s="781">
        <v>315</v>
      </c>
      <c r="D71" s="781">
        <v>0</v>
      </c>
      <c r="E71" s="781">
        <v>0</v>
      </c>
      <c r="F71" s="781">
        <v>0</v>
      </c>
      <c r="G71" s="781">
        <v>27.75</v>
      </c>
      <c r="H71" s="781">
        <v>0</v>
      </c>
      <c r="I71" s="781">
        <v>0</v>
      </c>
      <c r="J71" s="781">
        <v>0</v>
      </c>
      <c r="K71" s="783">
        <f t="shared" si="2"/>
        <v>342.75</v>
      </c>
      <c r="L71" s="784">
        <v>0</v>
      </c>
      <c r="M71" s="783">
        <f t="shared" si="5"/>
        <v>0</v>
      </c>
      <c r="N71" s="482">
        <f t="shared" ref="N71:N75" si="6">+M71-L71</f>
        <v>0</v>
      </c>
      <c r="P71" s="394">
        <f t="shared" ref="P71:P74" si="7">IF(M71&gt;0,1,0)</f>
        <v>0</v>
      </c>
    </row>
    <row r="72" spans="1:16" x14ac:dyDescent="0.55000000000000004">
      <c r="A72" s="480">
        <v>66</v>
      </c>
      <c r="B72" s="780" t="s">
        <v>129</v>
      </c>
      <c r="C72" s="781">
        <v>11</v>
      </c>
      <c r="D72" s="781">
        <v>0</v>
      </c>
      <c r="E72" s="781">
        <v>0</v>
      </c>
      <c r="F72" s="781">
        <v>0</v>
      </c>
      <c r="G72" s="781">
        <v>0</v>
      </c>
      <c r="H72" s="781">
        <v>0</v>
      </c>
      <c r="I72" s="781">
        <v>0</v>
      </c>
      <c r="J72" s="781">
        <v>0</v>
      </c>
      <c r="K72" s="783">
        <f t="shared" si="2"/>
        <v>11</v>
      </c>
      <c r="L72" s="784">
        <v>0</v>
      </c>
      <c r="M72" s="783">
        <f t="shared" si="5"/>
        <v>0</v>
      </c>
      <c r="N72" s="482">
        <f t="shared" si="6"/>
        <v>0</v>
      </c>
      <c r="P72" s="394">
        <f t="shared" si="7"/>
        <v>0</v>
      </c>
    </row>
    <row r="73" spans="1:16" x14ac:dyDescent="0.55000000000000004">
      <c r="A73" s="480">
        <v>67</v>
      </c>
      <c r="B73" s="780" t="s">
        <v>130</v>
      </c>
      <c r="C73" s="781">
        <v>444.25</v>
      </c>
      <c r="D73" s="781">
        <v>0</v>
      </c>
      <c r="E73" s="781">
        <v>0</v>
      </c>
      <c r="F73" s="781">
        <v>0</v>
      </c>
      <c r="G73" s="781">
        <v>197</v>
      </c>
      <c r="H73" s="781">
        <v>0</v>
      </c>
      <c r="I73" s="781">
        <v>0</v>
      </c>
      <c r="J73" s="781">
        <v>0</v>
      </c>
      <c r="K73" s="783">
        <f t="shared" ref="K73:K75" si="8">C73+G73</f>
        <v>641.25</v>
      </c>
      <c r="L73" s="784">
        <v>0</v>
      </c>
      <c r="M73" s="783">
        <f t="shared" si="5"/>
        <v>0</v>
      </c>
      <c r="N73" s="482">
        <f t="shared" si="6"/>
        <v>0</v>
      </c>
      <c r="P73" s="394">
        <f t="shared" si="7"/>
        <v>0</v>
      </c>
    </row>
    <row r="74" spans="1:16" x14ac:dyDescent="0.55000000000000004">
      <c r="A74" s="480">
        <v>68</v>
      </c>
      <c r="B74" s="780" t="s">
        <v>132</v>
      </c>
      <c r="C74" s="781">
        <v>125.55</v>
      </c>
      <c r="D74" s="781">
        <v>0</v>
      </c>
      <c r="E74" s="781">
        <v>0</v>
      </c>
      <c r="F74" s="781">
        <v>0</v>
      </c>
      <c r="G74" s="781">
        <v>46</v>
      </c>
      <c r="H74" s="781">
        <v>0</v>
      </c>
      <c r="I74" s="781">
        <v>0</v>
      </c>
      <c r="J74" s="781">
        <v>0</v>
      </c>
      <c r="K74" s="783">
        <f t="shared" si="8"/>
        <v>171.55</v>
      </c>
      <c r="L74" s="784">
        <v>0</v>
      </c>
      <c r="M74" s="783">
        <f t="shared" si="5"/>
        <v>0</v>
      </c>
      <c r="N74" s="482">
        <f t="shared" si="6"/>
        <v>0</v>
      </c>
      <c r="P74" s="394">
        <f t="shared" si="7"/>
        <v>0</v>
      </c>
    </row>
    <row r="75" spans="1:16" x14ac:dyDescent="0.55000000000000004">
      <c r="A75" s="480">
        <v>69</v>
      </c>
      <c r="B75" s="803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0</v>
      </c>
      <c r="H75" s="795">
        <v>0</v>
      </c>
      <c r="I75" s="795">
        <v>0</v>
      </c>
      <c r="J75" s="795">
        <v>0</v>
      </c>
      <c r="K75" s="790">
        <f t="shared" si="8"/>
        <v>45</v>
      </c>
      <c r="L75" s="796">
        <v>0</v>
      </c>
      <c r="M75" s="790">
        <f t="shared" si="5"/>
        <v>0</v>
      </c>
      <c r="N75" s="482">
        <f t="shared" si="6"/>
        <v>0</v>
      </c>
      <c r="P75" s="394">
        <f>IF(M75&gt;0,1,0)</f>
        <v>0</v>
      </c>
    </row>
    <row r="76" spans="1:16" x14ac:dyDescent="0.55000000000000004">
      <c r="C76" s="670"/>
      <c r="D76" s="671"/>
      <c r="E76" s="672"/>
      <c r="F76" s="672"/>
      <c r="G76" s="672"/>
      <c r="H76" s="671"/>
      <c r="K76" s="670"/>
      <c r="N76" s="673"/>
    </row>
    <row r="77" spans="1:16" x14ac:dyDescent="0.55000000000000004">
      <c r="A77" s="674"/>
      <c r="B77" s="675"/>
      <c r="C77" s="675"/>
      <c r="D77" s="676"/>
      <c r="E77" s="677"/>
      <c r="F77" s="677"/>
      <c r="G77" s="677"/>
      <c r="H77" s="676"/>
      <c r="I77" s="675"/>
      <c r="J77" s="675"/>
      <c r="K77" s="675"/>
      <c r="L77" s="674"/>
      <c r="M77" s="674"/>
      <c r="N77" s="674"/>
    </row>
    <row r="78" spans="1:16" x14ac:dyDescent="0.55000000000000004">
      <c r="A78" s="678"/>
      <c r="B78" s="679"/>
      <c r="C78" s="679"/>
      <c r="D78" s="676"/>
      <c r="E78" s="680"/>
      <c r="F78" s="680"/>
      <c r="G78" s="680"/>
      <c r="H78" s="676"/>
      <c r="I78" s="679"/>
      <c r="J78" s="679"/>
      <c r="K78" s="679"/>
      <c r="L78" s="678"/>
      <c r="M78" s="678"/>
      <c r="N78" s="678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E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21.75" x14ac:dyDescent="0.5"/>
  <cols>
    <col min="1" max="1" width="4.75" style="670" customWidth="1"/>
    <col min="2" max="2" width="15.75" style="670" customWidth="1"/>
    <col min="3" max="3" width="12.625" style="671" customWidth="1"/>
    <col min="4" max="4" width="25.625" style="670" customWidth="1"/>
    <col min="5" max="5" width="12.625" style="671" customWidth="1"/>
    <col min="6" max="6" width="25.625" style="670" customWidth="1"/>
    <col min="7" max="9" width="13.75" style="673" customWidth="1"/>
    <col min="10" max="10" width="13.75" style="435" customWidth="1"/>
    <col min="11" max="16384" width="9.125" style="394"/>
  </cols>
  <sheetData>
    <row r="1" spans="1:12" x14ac:dyDescent="0.5">
      <c r="A1" s="1252" t="s">
        <v>529</v>
      </c>
      <c r="B1" s="1252"/>
      <c r="C1" s="1252"/>
      <c r="D1" s="1252"/>
      <c r="E1" s="1252"/>
      <c r="F1" s="1252"/>
      <c r="G1" s="1252"/>
      <c r="H1" s="1252"/>
      <c r="I1" s="1252"/>
      <c r="J1" s="1252"/>
    </row>
    <row r="2" spans="1:12" ht="20.25" customHeight="1" x14ac:dyDescent="0.5">
      <c r="A2" s="1262" t="s">
        <v>227</v>
      </c>
      <c r="B2" s="1262" t="s">
        <v>4</v>
      </c>
      <c r="C2" s="1253" t="s">
        <v>238</v>
      </c>
      <c r="D2" s="1254"/>
      <c r="E2" s="1253" t="s">
        <v>239</v>
      </c>
      <c r="F2" s="1254"/>
      <c r="G2" s="1249" t="s">
        <v>515</v>
      </c>
      <c r="H2" s="1249" t="s">
        <v>241</v>
      </c>
      <c r="I2" s="1249" t="s">
        <v>242</v>
      </c>
      <c r="J2" s="1249" t="s">
        <v>231</v>
      </c>
    </row>
    <row r="3" spans="1:12" x14ac:dyDescent="0.5">
      <c r="A3" s="1262"/>
      <c r="B3" s="1262"/>
      <c r="C3" s="1249" t="s">
        <v>243</v>
      </c>
      <c r="D3" s="1259" t="s">
        <v>259</v>
      </c>
      <c r="E3" s="1249" t="s">
        <v>243</v>
      </c>
      <c r="F3" s="1259" t="s">
        <v>259</v>
      </c>
      <c r="G3" s="1250"/>
      <c r="H3" s="1250"/>
      <c r="I3" s="1250"/>
      <c r="J3" s="1250"/>
    </row>
    <row r="4" spans="1:12" ht="24" x14ac:dyDescent="0.55000000000000004">
      <c r="A4" s="1262"/>
      <c r="B4" s="1262"/>
      <c r="C4" s="1251"/>
      <c r="D4" s="1261"/>
      <c r="E4" s="1251"/>
      <c r="F4" s="1261"/>
      <c r="G4" s="1251"/>
      <c r="H4" s="1251"/>
      <c r="I4" s="1251"/>
      <c r="J4" s="1251"/>
      <c r="L4" s="684" t="s">
        <v>318</v>
      </c>
    </row>
    <row r="5" spans="1:12" x14ac:dyDescent="0.5">
      <c r="A5" s="1262" t="s">
        <v>40</v>
      </c>
      <c r="B5" s="1262"/>
      <c r="C5" s="666">
        <f>SUM(C6:C75)</f>
        <v>305147.52000000008</v>
      </c>
      <c r="D5" s="666">
        <f t="shared" ref="D5:J5" si="0">SUM(D6:D75)</f>
        <v>1127.5900000000001</v>
      </c>
      <c r="E5" s="666">
        <f t="shared" si="0"/>
        <v>807192.35000000009</v>
      </c>
      <c r="F5" s="666">
        <f t="shared" si="0"/>
        <v>5316.7199999999993</v>
      </c>
      <c r="G5" s="666">
        <f t="shared" si="0"/>
        <v>1112339.8700000001</v>
      </c>
      <c r="H5" s="666">
        <f>SUM(H6:H75)</f>
        <v>6483.6100000000006</v>
      </c>
      <c r="I5" s="666">
        <f>SUM(I6:I75)</f>
        <v>6444.31</v>
      </c>
      <c r="J5" s="666">
        <f t="shared" si="0"/>
        <v>-39.300000000000018</v>
      </c>
      <c r="L5" s="682">
        <f>SUM(L6:L75)</f>
        <v>27</v>
      </c>
    </row>
    <row r="6" spans="1:12" x14ac:dyDescent="0.5">
      <c r="A6" s="480">
        <v>1</v>
      </c>
      <c r="B6" s="775" t="s">
        <v>155</v>
      </c>
      <c r="C6" s="776">
        <v>1464.79</v>
      </c>
      <c r="D6" s="778">
        <v>17.5</v>
      </c>
      <c r="E6" s="776">
        <v>1464.77</v>
      </c>
      <c r="F6" s="778">
        <v>87.25</v>
      </c>
      <c r="G6" s="779">
        <f>C6+E6</f>
        <v>2929.56</v>
      </c>
      <c r="H6" s="779">
        <v>104.75</v>
      </c>
      <c r="I6" s="815">
        <f>SUM(F6,D6)</f>
        <v>104.75</v>
      </c>
      <c r="J6" s="482">
        <f>+I6-H6</f>
        <v>0</v>
      </c>
      <c r="L6" s="394">
        <f>IF(I6&gt;0,1,0)</f>
        <v>1</v>
      </c>
    </row>
    <row r="7" spans="1:12" x14ac:dyDescent="0.5">
      <c r="A7" s="480">
        <v>2</v>
      </c>
      <c r="B7" s="780" t="s">
        <v>156</v>
      </c>
      <c r="C7" s="781">
        <v>404</v>
      </c>
      <c r="D7" s="782">
        <v>0</v>
      </c>
      <c r="E7" s="781">
        <v>268.62</v>
      </c>
      <c r="F7" s="782">
        <v>0</v>
      </c>
      <c r="G7" s="783">
        <f t="shared" ref="G7:G72" si="1">C7+E7</f>
        <v>672.62</v>
      </c>
      <c r="H7" s="784">
        <v>0</v>
      </c>
      <c r="I7" s="783">
        <f t="shared" ref="I7:I73" si="2">SUM(F7,D7)</f>
        <v>0</v>
      </c>
      <c r="J7" s="482">
        <f t="shared" ref="J7:J70" si="3">+I7-H7</f>
        <v>0</v>
      </c>
      <c r="L7" s="394">
        <f t="shared" ref="L7:L70" si="4">IF(I7&gt;0,1,0)</f>
        <v>0</v>
      </c>
    </row>
    <row r="8" spans="1:12" x14ac:dyDescent="0.5">
      <c r="A8" s="480">
        <v>3</v>
      </c>
      <c r="B8" s="780" t="s">
        <v>157</v>
      </c>
      <c r="C8" s="781">
        <v>364</v>
      </c>
      <c r="D8" s="782">
        <v>0</v>
      </c>
      <c r="E8" s="781">
        <v>0</v>
      </c>
      <c r="F8" s="782">
        <v>0</v>
      </c>
      <c r="G8" s="783">
        <f t="shared" si="1"/>
        <v>364</v>
      </c>
      <c r="H8" s="784">
        <v>0</v>
      </c>
      <c r="I8" s="783">
        <f t="shared" si="2"/>
        <v>0</v>
      </c>
      <c r="J8" s="482">
        <f t="shared" si="3"/>
        <v>0</v>
      </c>
      <c r="L8" s="394">
        <f t="shared" si="4"/>
        <v>0</v>
      </c>
    </row>
    <row r="9" spans="1:12" x14ac:dyDescent="0.5">
      <c r="A9" s="480">
        <v>4</v>
      </c>
      <c r="B9" s="785" t="s">
        <v>217</v>
      </c>
      <c r="C9" s="781">
        <v>3588.57</v>
      </c>
      <c r="D9" s="782">
        <v>0</v>
      </c>
      <c r="E9" s="787">
        <v>841.5</v>
      </c>
      <c r="F9" s="782">
        <v>0</v>
      </c>
      <c r="G9" s="783">
        <f t="shared" si="1"/>
        <v>4430.07</v>
      </c>
      <c r="H9" s="784">
        <v>0</v>
      </c>
      <c r="I9" s="783">
        <f t="shared" si="2"/>
        <v>0</v>
      </c>
      <c r="J9" s="482">
        <f t="shared" si="3"/>
        <v>0</v>
      </c>
      <c r="L9" s="394">
        <f t="shared" si="4"/>
        <v>0</v>
      </c>
    </row>
    <row r="10" spans="1:12" x14ac:dyDescent="0.5">
      <c r="A10" s="480">
        <v>5</v>
      </c>
      <c r="B10" s="780" t="s">
        <v>158</v>
      </c>
      <c r="C10" s="786">
        <v>1249.9000000000001</v>
      </c>
      <c r="D10" s="782">
        <v>0</v>
      </c>
      <c r="E10" s="786">
        <v>174.5</v>
      </c>
      <c r="F10" s="782">
        <v>0</v>
      </c>
      <c r="G10" s="783">
        <f t="shared" si="1"/>
        <v>1424.4</v>
      </c>
      <c r="H10" s="784">
        <v>0</v>
      </c>
      <c r="I10" s="783">
        <f t="shared" si="2"/>
        <v>0</v>
      </c>
      <c r="J10" s="482">
        <f t="shared" si="3"/>
        <v>0</v>
      </c>
      <c r="L10" s="394">
        <f t="shared" si="4"/>
        <v>0</v>
      </c>
    </row>
    <row r="11" spans="1:12" x14ac:dyDescent="0.5">
      <c r="A11" s="480">
        <v>6</v>
      </c>
      <c r="B11" s="780" t="s">
        <v>160</v>
      </c>
      <c r="C11" s="781">
        <v>874.05</v>
      </c>
      <c r="D11" s="782">
        <v>0</v>
      </c>
      <c r="E11" s="781">
        <v>356.6</v>
      </c>
      <c r="F11" s="782">
        <v>0</v>
      </c>
      <c r="G11" s="783">
        <f t="shared" si="1"/>
        <v>1230.6500000000001</v>
      </c>
      <c r="H11" s="784">
        <v>0</v>
      </c>
      <c r="I11" s="783">
        <f t="shared" si="2"/>
        <v>0</v>
      </c>
      <c r="J11" s="482">
        <f t="shared" si="3"/>
        <v>0</v>
      </c>
      <c r="L11" s="394">
        <f t="shared" si="4"/>
        <v>0</v>
      </c>
    </row>
    <row r="12" spans="1:12" x14ac:dyDescent="0.5">
      <c r="A12" s="480">
        <v>7</v>
      </c>
      <c r="B12" s="780" t="s">
        <v>161</v>
      </c>
      <c r="C12" s="786">
        <v>22</v>
      </c>
      <c r="D12" s="782">
        <v>0</v>
      </c>
      <c r="E12" s="786">
        <v>0</v>
      </c>
      <c r="F12" s="782">
        <v>0</v>
      </c>
      <c r="G12" s="783">
        <f t="shared" si="1"/>
        <v>22</v>
      </c>
      <c r="H12" s="784">
        <v>0</v>
      </c>
      <c r="I12" s="783">
        <f t="shared" si="2"/>
        <v>0</v>
      </c>
      <c r="J12" s="482">
        <f t="shared" si="3"/>
        <v>0</v>
      </c>
      <c r="L12" s="394">
        <f t="shared" si="4"/>
        <v>0</v>
      </c>
    </row>
    <row r="13" spans="1:12" x14ac:dyDescent="0.5">
      <c r="A13" s="480">
        <v>8</v>
      </c>
      <c r="B13" s="785" t="s">
        <v>162</v>
      </c>
      <c r="C13" s="788">
        <v>449.5</v>
      </c>
      <c r="D13" s="789">
        <v>0</v>
      </c>
      <c r="E13" s="788">
        <v>36</v>
      </c>
      <c r="F13" s="789">
        <v>0</v>
      </c>
      <c r="G13" s="790">
        <f t="shared" si="1"/>
        <v>485.5</v>
      </c>
      <c r="H13" s="791">
        <v>0</v>
      </c>
      <c r="I13" s="816">
        <f t="shared" si="2"/>
        <v>0</v>
      </c>
      <c r="J13" s="482">
        <f t="shared" si="3"/>
        <v>0</v>
      </c>
      <c r="L13" s="394">
        <f t="shared" si="4"/>
        <v>0</v>
      </c>
    </row>
    <row r="14" spans="1:12" x14ac:dyDescent="0.5">
      <c r="A14" s="480">
        <v>9</v>
      </c>
      <c r="B14" s="775" t="s">
        <v>174</v>
      </c>
      <c r="C14" s="781">
        <v>1342</v>
      </c>
      <c r="D14" s="792">
        <v>0</v>
      </c>
      <c r="E14" s="781">
        <v>1209</v>
      </c>
      <c r="F14" s="792">
        <v>0</v>
      </c>
      <c r="G14" s="793">
        <f t="shared" si="1"/>
        <v>2551</v>
      </c>
      <c r="H14" s="784">
        <v>0</v>
      </c>
      <c r="I14" s="779">
        <f t="shared" si="2"/>
        <v>0</v>
      </c>
      <c r="J14" s="482">
        <f t="shared" si="3"/>
        <v>0</v>
      </c>
      <c r="L14" s="394">
        <f t="shared" si="4"/>
        <v>0</v>
      </c>
    </row>
    <row r="15" spans="1:12" x14ac:dyDescent="0.5">
      <c r="A15" s="480">
        <v>10</v>
      </c>
      <c r="B15" s="780" t="s">
        <v>175</v>
      </c>
      <c r="C15" s="794">
        <v>14337.25</v>
      </c>
      <c r="D15" s="781">
        <v>5</v>
      </c>
      <c r="E15" s="794">
        <v>612.25</v>
      </c>
      <c r="F15" s="781">
        <v>0</v>
      </c>
      <c r="G15" s="783">
        <f t="shared" si="1"/>
        <v>14949.5</v>
      </c>
      <c r="H15" s="793">
        <v>5</v>
      </c>
      <c r="I15" s="783">
        <f t="shared" si="2"/>
        <v>5</v>
      </c>
      <c r="J15" s="482">
        <f t="shared" si="3"/>
        <v>0</v>
      </c>
      <c r="L15" s="394">
        <f t="shared" si="4"/>
        <v>1</v>
      </c>
    </row>
    <row r="16" spans="1:12" x14ac:dyDescent="0.5">
      <c r="A16" s="480">
        <v>11</v>
      </c>
      <c r="B16" s="780" t="s">
        <v>176</v>
      </c>
      <c r="C16" s="781">
        <v>11878</v>
      </c>
      <c r="D16" s="781">
        <v>214.5</v>
      </c>
      <c r="E16" s="781">
        <v>359335.5</v>
      </c>
      <c r="F16" s="781">
        <v>2584.5</v>
      </c>
      <c r="G16" s="783">
        <f t="shared" si="1"/>
        <v>371213.5</v>
      </c>
      <c r="H16" s="783">
        <v>2796</v>
      </c>
      <c r="I16" s="783">
        <f t="shared" si="2"/>
        <v>2799</v>
      </c>
      <c r="J16" s="482">
        <f t="shared" si="3"/>
        <v>3</v>
      </c>
      <c r="L16" s="394">
        <f t="shared" si="4"/>
        <v>1</v>
      </c>
    </row>
    <row r="17" spans="1:12" x14ac:dyDescent="0.5">
      <c r="A17" s="480">
        <v>12</v>
      </c>
      <c r="B17" s="780" t="s">
        <v>177</v>
      </c>
      <c r="C17" s="781">
        <v>11912.5</v>
      </c>
      <c r="D17" s="781">
        <v>34</v>
      </c>
      <c r="E17" s="781">
        <v>15423.5</v>
      </c>
      <c r="F17" s="781">
        <v>264</v>
      </c>
      <c r="G17" s="783">
        <f t="shared" si="1"/>
        <v>27336</v>
      </c>
      <c r="H17" s="783">
        <v>298</v>
      </c>
      <c r="I17" s="783">
        <f t="shared" si="2"/>
        <v>298</v>
      </c>
      <c r="J17" s="482">
        <f t="shared" si="3"/>
        <v>0</v>
      </c>
      <c r="L17" s="394">
        <f t="shared" si="4"/>
        <v>1</v>
      </c>
    </row>
    <row r="18" spans="1:12" x14ac:dyDescent="0.5">
      <c r="A18" s="480">
        <v>13</v>
      </c>
      <c r="B18" s="780" t="s">
        <v>178</v>
      </c>
      <c r="C18" s="787">
        <v>66903.53</v>
      </c>
      <c r="D18" s="794">
        <v>0</v>
      </c>
      <c r="E18" s="787">
        <v>10987.76</v>
      </c>
      <c r="F18" s="794">
        <v>0</v>
      </c>
      <c r="G18" s="783">
        <f t="shared" si="1"/>
        <v>77891.289999999994</v>
      </c>
      <c r="H18" s="793">
        <v>0</v>
      </c>
      <c r="I18" s="783">
        <f t="shared" si="2"/>
        <v>0</v>
      </c>
      <c r="J18" s="482">
        <f t="shared" si="3"/>
        <v>0</v>
      </c>
      <c r="L18" s="394">
        <f t="shared" si="4"/>
        <v>0</v>
      </c>
    </row>
    <row r="19" spans="1:12" x14ac:dyDescent="0.5">
      <c r="A19" s="480">
        <v>14</v>
      </c>
      <c r="B19" s="780" t="s">
        <v>179</v>
      </c>
      <c r="C19" s="781">
        <v>13634</v>
      </c>
      <c r="D19" s="794">
        <v>102.23</v>
      </c>
      <c r="E19" s="781">
        <v>59430</v>
      </c>
      <c r="F19" s="794">
        <v>138.1</v>
      </c>
      <c r="G19" s="783">
        <f t="shared" si="1"/>
        <v>73064</v>
      </c>
      <c r="H19" s="793">
        <v>241.75</v>
      </c>
      <c r="I19" s="783">
        <f t="shared" si="2"/>
        <v>240.32999999999998</v>
      </c>
      <c r="J19" s="482">
        <f t="shared" si="3"/>
        <v>-1.4200000000000159</v>
      </c>
      <c r="L19" s="394">
        <f t="shared" si="4"/>
        <v>1</v>
      </c>
    </row>
    <row r="20" spans="1:12" x14ac:dyDescent="0.5">
      <c r="A20" s="480">
        <v>15</v>
      </c>
      <c r="B20" s="780" t="s">
        <v>180</v>
      </c>
      <c r="C20" s="781">
        <v>71730.929999999993</v>
      </c>
      <c r="D20" s="781">
        <v>312</v>
      </c>
      <c r="E20" s="781">
        <v>1170.47</v>
      </c>
      <c r="F20" s="781">
        <v>5</v>
      </c>
      <c r="G20" s="783">
        <f t="shared" si="1"/>
        <v>72901.399999999994</v>
      </c>
      <c r="H20" s="783">
        <v>323</v>
      </c>
      <c r="I20" s="783">
        <f t="shared" si="2"/>
        <v>317</v>
      </c>
      <c r="J20" s="482">
        <f t="shared" si="3"/>
        <v>-6</v>
      </c>
      <c r="L20" s="394">
        <f t="shared" si="4"/>
        <v>1</v>
      </c>
    </row>
    <row r="21" spans="1:12" x14ac:dyDescent="0.5">
      <c r="A21" s="480">
        <v>16</v>
      </c>
      <c r="B21" s="785" t="s">
        <v>181</v>
      </c>
      <c r="C21" s="795">
        <v>1147.5</v>
      </c>
      <c r="D21" s="795">
        <v>0</v>
      </c>
      <c r="E21" s="795">
        <v>58</v>
      </c>
      <c r="F21" s="795">
        <v>0</v>
      </c>
      <c r="G21" s="790">
        <f t="shared" si="1"/>
        <v>1205.5</v>
      </c>
      <c r="H21" s="797">
        <v>0</v>
      </c>
      <c r="I21" s="797">
        <f t="shared" si="2"/>
        <v>0</v>
      </c>
      <c r="J21" s="482">
        <f t="shared" si="3"/>
        <v>0</v>
      </c>
      <c r="L21" s="394">
        <f t="shared" si="4"/>
        <v>0</v>
      </c>
    </row>
    <row r="22" spans="1:12" x14ac:dyDescent="0.5">
      <c r="A22" s="480">
        <v>17</v>
      </c>
      <c r="B22" s="775" t="s">
        <v>164</v>
      </c>
      <c r="C22" s="787">
        <v>682</v>
      </c>
      <c r="D22" s="794">
        <v>20.57</v>
      </c>
      <c r="E22" s="787">
        <v>733</v>
      </c>
      <c r="F22" s="794">
        <v>9.8699999999999992</v>
      </c>
      <c r="G22" s="793">
        <f t="shared" si="1"/>
        <v>1415</v>
      </c>
      <c r="H22" s="793">
        <v>31.94</v>
      </c>
      <c r="I22" s="793">
        <f t="shared" si="2"/>
        <v>30.439999999999998</v>
      </c>
      <c r="J22" s="482">
        <f t="shared" si="3"/>
        <v>-1.5000000000000036</v>
      </c>
      <c r="L22" s="394">
        <f t="shared" si="4"/>
        <v>1</v>
      </c>
    </row>
    <row r="23" spans="1:12" x14ac:dyDescent="0.5">
      <c r="A23" s="480">
        <v>18</v>
      </c>
      <c r="B23" s="780" t="s">
        <v>165</v>
      </c>
      <c r="C23" s="781">
        <v>9826.4500000000007</v>
      </c>
      <c r="D23" s="781">
        <v>57.75</v>
      </c>
      <c r="E23" s="781">
        <v>1280.3</v>
      </c>
      <c r="F23" s="781">
        <v>11.25</v>
      </c>
      <c r="G23" s="783">
        <f t="shared" si="1"/>
        <v>11106.75</v>
      </c>
      <c r="H23" s="793">
        <v>81.75</v>
      </c>
      <c r="I23" s="783">
        <f t="shared" si="2"/>
        <v>69</v>
      </c>
      <c r="J23" s="482">
        <f t="shared" si="3"/>
        <v>-12.75</v>
      </c>
      <c r="L23" s="394">
        <f t="shared" si="4"/>
        <v>1</v>
      </c>
    </row>
    <row r="24" spans="1:12" x14ac:dyDescent="0.5">
      <c r="A24" s="480">
        <v>19</v>
      </c>
      <c r="B24" s="780" t="s">
        <v>166</v>
      </c>
      <c r="C24" s="787">
        <v>6821.39</v>
      </c>
      <c r="D24" s="781">
        <v>105.5</v>
      </c>
      <c r="E24" s="787">
        <v>32753.5</v>
      </c>
      <c r="F24" s="781">
        <v>1194.5</v>
      </c>
      <c r="G24" s="783">
        <f t="shared" si="1"/>
        <v>39574.89</v>
      </c>
      <c r="H24" s="793">
        <v>1310.5</v>
      </c>
      <c r="I24" s="783">
        <f t="shared" si="2"/>
        <v>1300</v>
      </c>
      <c r="J24" s="482">
        <f t="shared" si="3"/>
        <v>-10.5</v>
      </c>
      <c r="L24" s="394">
        <f t="shared" si="4"/>
        <v>1</v>
      </c>
    </row>
    <row r="25" spans="1:12" x14ac:dyDescent="0.5">
      <c r="A25" s="480">
        <v>20</v>
      </c>
      <c r="B25" s="780" t="s">
        <v>167</v>
      </c>
      <c r="C25" s="781">
        <v>3062</v>
      </c>
      <c r="D25" s="781">
        <v>82</v>
      </c>
      <c r="E25" s="781">
        <v>12274</v>
      </c>
      <c r="F25" s="781">
        <v>128.75</v>
      </c>
      <c r="G25" s="783">
        <f t="shared" si="1"/>
        <v>15336</v>
      </c>
      <c r="H25" s="793">
        <v>210.75</v>
      </c>
      <c r="I25" s="783">
        <f t="shared" si="2"/>
        <v>210.75</v>
      </c>
      <c r="J25" s="482">
        <f t="shared" si="3"/>
        <v>0</v>
      </c>
      <c r="L25" s="394">
        <f t="shared" si="4"/>
        <v>1</v>
      </c>
    </row>
    <row r="26" spans="1:12" x14ac:dyDescent="0.5">
      <c r="A26" s="480">
        <v>21</v>
      </c>
      <c r="B26" s="780" t="s">
        <v>168</v>
      </c>
      <c r="C26" s="781">
        <v>439</v>
      </c>
      <c r="D26" s="786">
        <v>0</v>
      </c>
      <c r="E26" s="781">
        <v>75</v>
      </c>
      <c r="F26" s="786">
        <v>0</v>
      </c>
      <c r="G26" s="783">
        <f t="shared" si="1"/>
        <v>514</v>
      </c>
      <c r="H26" s="784">
        <v>0</v>
      </c>
      <c r="I26" s="783">
        <f t="shared" si="2"/>
        <v>0</v>
      </c>
      <c r="J26" s="482">
        <f t="shared" si="3"/>
        <v>0</v>
      </c>
      <c r="L26" s="394">
        <f t="shared" si="4"/>
        <v>0</v>
      </c>
    </row>
    <row r="27" spans="1:12" x14ac:dyDescent="0.5">
      <c r="A27" s="480">
        <v>22</v>
      </c>
      <c r="B27" s="780" t="s">
        <v>169</v>
      </c>
      <c r="C27" s="781">
        <v>1376</v>
      </c>
      <c r="D27" s="781">
        <v>0</v>
      </c>
      <c r="E27" s="781">
        <v>255.06</v>
      </c>
      <c r="F27" s="781">
        <v>0</v>
      </c>
      <c r="G27" s="783">
        <f t="shared" si="1"/>
        <v>1631.06</v>
      </c>
      <c r="H27" s="784">
        <v>0</v>
      </c>
      <c r="I27" s="783">
        <f t="shared" si="2"/>
        <v>0</v>
      </c>
      <c r="J27" s="482">
        <f t="shared" si="3"/>
        <v>0</v>
      </c>
      <c r="L27" s="394">
        <f t="shared" si="4"/>
        <v>0</v>
      </c>
    </row>
    <row r="28" spans="1:12" x14ac:dyDescent="0.5">
      <c r="A28" s="480">
        <v>23</v>
      </c>
      <c r="B28" s="780" t="s">
        <v>170</v>
      </c>
      <c r="C28" s="781">
        <v>1432.73</v>
      </c>
      <c r="D28" s="781">
        <v>7</v>
      </c>
      <c r="E28" s="781">
        <v>2670.25</v>
      </c>
      <c r="F28" s="781">
        <v>14</v>
      </c>
      <c r="G28" s="783">
        <f t="shared" si="1"/>
        <v>4102.9799999999996</v>
      </c>
      <c r="H28" s="784">
        <v>21</v>
      </c>
      <c r="I28" s="783">
        <f t="shared" si="2"/>
        <v>21</v>
      </c>
      <c r="J28" s="482">
        <f t="shared" si="3"/>
        <v>0</v>
      </c>
      <c r="L28" s="394">
        <f t="shared" si="4"/>
        <v>1</v>
      </c>
    </row>
    <row r="29" spans="1:12" x14ac:dyDescent="0.5">
      <c r="A29" s="480">
        <v>24</v>
      </c>
      <c r="B29" s="780" t="s">
        <v>171</v>
      </c>
      <c r="C29" s="794">
        <v>1087.6300000000001</v>
      </c>
      <c r="D29" s="794">
        <v>12</v>
      </c>
      <c r="E29" s="794">
        <v>939.45</v>
      </c>
      <c r="F29" s="794">
        <v>7</v>
      </c>
      <c r="G29" s="783">
        <f t="shared" si="1"/>
        <v>2027.0800000000002</v>
      </c>
      <c r="H29" s="793">
        <v>20</v>
      </c>
      <c r="I29" s="783">
        <f t="shared" si="2"/>
        <v>19</v>
      </c>
      <c r="J29" s="482">
        <f t="shared" si="3"/>
        <v>-1</v>
      </c>
      <c r="L29" s="394">
        <f t="shared" si="4"/>
        <v>1</v>
      </c>
    </row>
    <row r="30" spans="1:12" x14ac:dyDescent="0.5">
      <c r="A30" s="480">
        <v>25</v>
      </c>
      <c r="B30" s="785" t="s">
        <v>172</v>
      </c>
      <c r="C30" s="795">
        <v>570.5</v>
      </c>
      <c r="D30" s="795">
        <v>0</v>
      </c>
      <c r="E30" s="795">
        <v>166.5</v>
      </c>
      <c r="F30" s="795">
        <v>0</v>
      </c>
      <c r="G30" s="790">
        <f t="shared" si="1"/>
        <v>737</v>
      </c>
      <c r="H30" s="791">
        <v>0</v>
      </c>
      <c r="I30" s="790">
        <f t="shared" si="2"/>
        <v>0</v>
      </c>
      <c r="J30" s="482">
        <f t="shared" si="3"/>
        <v>0</v>
      </c>
      <c r="L30" s="394">
        <f t="shared" si="4"/>
        <v>0</v>
      </c>
    </row>
    <row r="31" spans="1:12" x14ac:dyDescent="0.5">
      <c r="A31" s="480">
        <v>26</v>
      </c>
      <c r="B31" s="775" t="s">
        <v>134</v>
      </c>
      <c r="C31" s="794">
        <v>436.5</v>
      </c>
      <c r="D31" s="794">
        <v>0</v>
      </c>
      <c r="E31" s="794">
        <v>234.5</v>
      </c>
      <c r="F31" s="794">
        <v>0</v>
      </c>
      <c r="G31" s="793">
        <f t="shared" si="1"/>
        <v>671</v>
      </c>
      <c r="H31" s="800">
        <v>0</v>
      </c>
      <c r="I31" s="793">
        <f t="shared" si="2"/>
        <v>0</v>
      </c>
      <c r="J31" s="482">
        <f t="shared" si="3"/>
        <v>0</v>
      </c>
      <c r="L31" s="394">
        <f t="shared" si="4"/>
        <v>0</v>
      </c>
    </row>
    <row r="32" spans="1:12" x14ac:dyDescent="0.5">
      <c r="A32" s="480">
        <v>27</v>
      </c>
      <c r="B32" s="780" t="s">
        <v>135</v>
      </c>
      <c r="C32" s="781">
        <v>1143</v>
      </c>
      <c r="D32" s="794">
        <v>10</v>
      </c>
      <c r="E32" s="794">
        <v>59.5</v>
      </c>
      <c r="F32" s="794">
        <v>0</v>
      </c>
      <c r="G32" s="783">
        <f t="shared" si="1"/>
        <v>1202.5</v>
      </c>
      <c r="H32" s="784">
        <v>10</v>
      </c>
      <c r="I32" s="783">
        <f t="shared" si="2"/>
        <v>10</v>
      </c>
      <c r="J32" s="482">
        <f t="shared" si="3"/>
        <v>0</v>
      </c>
      <c r="L32" s="394">
        <f t="shared" si="4"/>
        <v>1</v>
      </c>
    </row>
    <row r="33" spans="1:12" x14ac:dyDescent="0.5">
      <c r="A33" s="480">
        <v>28</v>
      </c>
      <c r="B33" s="780" t="s">
        <v>136</v>
      </c>
      <c r="C33" s="781">
        <v>410.5</v>
      </c>
      <c r="D33" s="794">
        <v>0</v>
      </c>
      <c r="E33" s="794">
        <v>4.75</v>
      </c>
      <c r="F33" s="794">
        <v>0</v>
      </c>
      <c r="G33" s="783">
        <f t="shared" si="1"/>
        <v>415.25</v>
      </c>
      <c r="H33" s="784">
        <v>0</v>
      </c>
      <c r="I33" s="783">
        <f t="shared" si="2"/>
        <v>0</v>
      </c>
      <c r="J33" s="482">
        <f t="shared" si="3"/>
        <v>0</v>
      </c>
      <c r="L33" s="394">
        <f t="shared" si="4"/>
        <v>0</v>
      </c>
    </row>
    <row r="34" spans="1:12" x14ac:dyDescent="0.5">
      <c r="A34" s="480">
        <v>29</v>
      </c>
      <c r="B34" s="780" t="s">
        <v>137</v>
      </c>
      <c r="C34" s="781">
        <v>656.2</v>
      </c>
      <c r="D34" s="781">
        <v>0</v>
      </c>
      <c r="E34" s="781">
        <v>41</v>
      </c>
      <c r="F34" s="781">
        <v>0</v>
      </c>
      <c r="G34" s="783">
        <f t="shared" si="1"/>
        <v>697.2</v>
      </c>
      <c r="H34" s="784">
        <v>0</v>
      </c>
      <c r="I34" s="783">
        <f t="shared" si="2"/>
        <v>0</v>
      </c>
      <c r="J34" s="482">
        <f t="shared" si="3"/>
        <v>0</v>
      </c>
      <c r="L34" s="394">
        <f t="shared" si="4"/>
        <v>0</v>
      </c>
    </row>
    <row r="35" spans="1:12" x14ac:dyDescent="0.5">
      <c r="A35" s="480">
        <v>30</v>
      </c>
      <c r="B35" s="780" t="s">
        <v>138</v>
      </c>
      <c r="C35" s="781">
        <v>1477.78</v>
      </c>
      <c r="D35" s="781">
        <v>11</v>
      </c>
      <c r="E35" s="794">
        <v>1683.1</v>
      </c>
      <c r="F35" s="781">
        <v>0</v>
      </c>
      <c r="G35" s="783">
        <f t="shared" si="1"/>
        <v>3160.88</v>
      </c>
      <c r="H35" s="784">
        <v>10</v>
      </c>
      <c r="I35" s="783">
        <f t="shared" si="2"/>
        <v>11</v>
      </c>
      <c r="J35" s="482">
        <f t="shared" si="3"/>
        <v>1</v>
      </c>
      <c r="L35" s="394">
        <f t="shared" si="4"/>
        <v>1</v>
      </c>
    </row>
    <row r="36" spans="1:12" x14ac:dyDescent="0.5">
      <c r="A36" s="480">
        <v>31</v>
      </c>
      <c r="B36" s="780" t="s">
        <v>139</v>
      </c>
      <c r="C36" s="781">
        <v>194.5</v>
      </c>
      <c r="D36" s="794">
        <v>0</v>
      </c>
      <c r="E36" s="794">
        <v>0</v>
      </c>
      <c r="F36" s="794">
        <v>0</v>
      </c>
      <c r="G36" s="783">
        <f t="shared" si="1"/>
        <v>194.5</v>
      </c>
      <c r="H36" s="784">
        <v>0</v>
      </c>
      <c r="I36" s="783">
        <f t="shared" si="2"/>
        <v>0</v>
      </c>
      <c r="J36" s="482">
        <f t="shared" si="3"/>
        <v>0</v>
      </c>
      <c r="L36" s="394">
        <f t="shared" si="4"/>
        <v>0</v>
      </c>
    </row>
    <row r="37" spans="1:12" x14ac:dyDescent="0.5">
      <c r="A37" s="480">
        <v>32</v>
      </c>
      <c r="B37" s="780" t="s">
        <v>140</v>
      </c>
      <c r="C37" s="781">
        <v>1063</v>
      </c>
      <c r="D37" s="794">
        <v>1</v>
      </c>
      <c r="E37" s="794">
        <v>430.5</v>
      </c>
      <c r="F37" s="794">
        <v>2</v>
      </c>
      <c r="G37" s="783">
        <f t="shared" si="1"/>
        <v>1493.5</v>
      </c>
      <c r="H37" s="784">
        <v>3</v>
      </c>
      <c r="I37" s="783">
        <f t="shared" si="2"/>
        <v>3</v>
      </c>
      <c r="J37" s="482">
        <f t="shared" si="3"/>
        <v>0</v>
      </c>
      <c r="L37" s="394">
        <f t="shared" si="4"/>
        <v>1</v>
      </c>
    </row>
    <row r="38" spans="1:12" x14ac:dyDescent="0.5">
      <c r="A38" s="480">
        <v>33</v>
      </c>
      <c r="B38" s="780" t="s">
        <v>141</v>
      </c>
      <c r="C38" s="781">
        <v>154.19999999999999</v>
      </c>
      <c r="D38" s="794">
        <v>0</v>
      </c>
      <c r="E38" s="781">
        <v>0</v>
      </c>
      <c r="F38" s="781">
        <v>0</v>
      </c>
      <c r="G38" s="783">
        <f t="shared" si="1"/>
        <v>154.19999999999999</v>
      </c>
      <c r="H38" s="784">
        <v>0</v>
      </c>
      <c r="I38" s="783">
        <f t="shared" si="2"/>
        <v>0</v>
      </c>
      <c r="J38" s="482">
        <f t="shared" si="3"/>
        <v>0</v>
      </c>
      <c r="L38" s="394">
        <f t="shared" si="4"/>
        <v>0</v>
      </c>
    </row>
    <row r="39" spans="1:12" x14ac:dyDescent="0.5">
      <c r="A39" s="480">
        <v>34</v>
      </c>
      <c r="B39" s="780" t="s">
        <v>142</v>
      </c>
      <c r="C39" s="781">
        <v>325.5</v>
      </c>
      <c r="D39" s="794">
        <v>0</v>
      </c>
      <c r="E39" s="784">
        <v>0.5</v>
      </c>
      <c r="F39" s="781">
        <v>0</v>
      </c>
      <c r="G39" s="783">
        <f t="shared" si="1"/>
        <v>326</v>
      </c>
      <c r="H39" s="784">
        <v>0</v>
      </c>
      <c r="I39" s="783">
        <f t="shared" si="2"/>
        <v>0</v>
      </c>
      <c r="J39" s="482">
        <f t="shared" si="3"/>
        <v>0</v>
      </c>
      <c r="L39" s="394">
        <f t="shared" si="4"/>
        <v>0</v>
      </c>
    </row>
    <row r="40" spans="1:12" x14ac:dyDescent="0.5">
      <c r="A40" s="480">
        <v>35</v>
      </c>
      <c r="B40" s="780" t="s">
        <v>143</v>
      </c>
      <c r="C40" s="781">
        <v>79.25</v>
      </c>
      <c r="D40" s="794">
        <v>0</v>
      </c>
      <c r="E40" s="784">
        <v>0</v>
      </c>
      <c r="F40" s="781">
        <v>0</v>
      </c>
      <c r="G40" s="783">
        <f t="shared" si="1"/>
        <v>79.25</v>
      </c>
      <c r="H40" s="784">
        <v>0</v>
      </c>
      <c r="I40" s="783">
        <f t="shared" si="2"/>
        <v>0</v>
      </c>
      <c r="J40" s="482">
        <f t="shared" si="3"/>
        <v>0</v>
      </c>
      <c r="L40" s="394">
        <f t="shared" si="4"/>
        <v>0</v>
      </c>
    </row>
    <row r="41" spans="1:12" x14ac:dyDescent="0.5">
      <c r="A41" s="480">
        <v>36</v>
      </c>
      <c r="B41" s="780" t="s">
        <v>144</v>
      </c>
      <c r="C41" s="781">
        <v>74</v>
      </c>
      <c r="D41" s="794">
        <v>1</v>
      </c>
      <c r="E41" s="784">
        <v>10</v>
      </c>
      <c r="F41" s="781">
        <v>0</v>
      </c>
      <c r="G41" s="783">
        <f t="shared" si="1"/>
        <v>84</v>
      </c>
      <c r="H41" s="784">
        <v>1</v>
      </c>
      <c r="I41" s="783">
        <f t="shared" si="2"/>
        <v>1</v>
      </c>
      <c r="J41" s="482">
        <f t="shared" si="3"/>
        <v>0</v>
      </c>
      <c r="L41" s="394">
        <f t="shared" si="4"/>
        <v>1</v>
      </c>
    </row>
    <row r="42" spans="1:12" x14ac:dyDescent="0.5">
      <c r="A42" s="480">
        <v>37</v>
      </c>
      <c r="B42" s="780" t="s">
        <v>145</v>
      </c>
      <c r="C42" s="781">
        <v>72.81</v>
      </c>
      <c r="D42" s="794">
        <v>0</v>
      </c>
      <c r="E42" s="786">
        <v>43</v>
      </c>
      <c r="F42" s="781">
        <v>0</v>
      </c>
      <c r="G42" s="783">
        <f t="shared" si="1"/>
        <v>115.81</v>
      </c>
      <c r="H42" s="784">
        <v>0</v>
      </c>
      <c r="I42" s="783">
        <f t="shared" si="2"/>
        <v>0</v>
      </c>
      <c r="J42" s="482">
        <f t="shared" si="3"/>
        <v>0</v>
      </c>
      <c r="L42" s="394">
        <f t="shared" si="4"/>
        <v>0</v>
      </c>
    </row>
    <row r="43" spans="1:12" x14ac:dyDescent="0.5">
      <c r="A43" s="480">
        <v>38</v>
      </c>
      <c r="B43" s="780" t="s">
        <v>146</v>
      </c>
      <c r="C43" s="781">
        <v>426.25</v>
      </c>
      <c r="D43" s="781">
        <v>0</v>
      </c>
      <c r="E43" s="781">
        <v>98</v>
      </c>
      <c r="F43" s="781">
        <v>0</v>
      </c>
      <c r="G43" s="783">
        <f t="shared" si="1"/>
        <v>524.25</v>
      </c>
      <c r="H43" s="784">
        <v>0</v>
      </c>
      <c r="I43" s="783">
        <f t="shared" si="2"/>
        <v>0</v>
      </c>
      <c r="J43" s="482">
        <f t="shared" si="3"/>
        <v>0</v>
      </c>
      <c r="L43" s="394">
        <f t="shared" si="4"/>
        <v>0</v>
      </c>
    </row>
    <row r="44" spans="1:12" x14ac:dyDescent="0.5">
      <c r="A44" s="480">
        <v>39</v>
      </c>
      <c r="B44" s="780" t="s">
        <v>147</v>
      </c>
      <c r="C44" s="781">
        <v>66.7</v>
      </c>
      <c r="D44" s="781">
        <v>0</v>
      </c>
      <c r="E44" s="794">
        <v>0</v>
      </c>
      <c r="F44" s="781">
        <v>0</v>
      </c>
      <c r="G44" s="783">
        <f t="shared" si="1"/>
        <v>66.7</v>
      </c>
      <c r="H44" s="784">
        <v>0</v>
      </c>
      <c r="I44" s="783">
        <f t="shared" si="2"/>
        <v>0</v>
      </c>
      <c r="J44" s="482">
        <f t="shared" si="3"/>
        <v>0</v>
      </c>
      <c r="L44" s="394">
        <f t="shared" si="4"/>
        <v>0</v>
      </c>
    </row>
    <row r="45" spans="1:12" x14ac:dyDescent="0.5">
      <c r="A45" s="480">
        <v>40</v>
      </c>
      <c r="B45" s="780" t="s">
        <v>148</v>
      </c>
      <c r="C45" s="781">
        <v>238</v>
      </c>
      <c r="D45" s="781">
        <v>0</v>
      </c>
      <c r="E45" s="794">
        <v>9.75</v>
      </c>
      <c r="F45" s="781">
        <v>0</v>
      </c>
      <c r="G45" s="783">
        <f t="shared" si="1"/>
        <v>247.75</v>
      </c>
      <c r="H45" s="784">
        <v>0</v>
      </c>
      <c r="I45" s="783">
        <f t="shared" si="2"/>
        <v>0</v>
      </c>
      <c r="J45" s="482">
        <f t="shared" si="3"/>
        <v>0</v>
      </c>
      <c r="L45" s="394">
        <f t="shared" si="4"/>
        <v>0</v>
      </c>
    </row>
    <row r="46" spans="1:12" x14ac:dyDescent="0.5">
      <c r="A46" s="480">
        <v>41</v>
      </c>
      <c r="B46" s="780" t="s">
        <v>149</v>
      </c>
      <c r="C46" s="786">
        <v>1094.8</v>
      </c>
      <c r="D46" s="781">
        <v>0</v>
      </c>
      <c r="E46" s="794">
        <v>0</v>
      </c>
      <c r="F46" s="781">
        <v>0</v>
      </c>
      <c r="G46" s="783">
        <f t="shared" si="1"/>
        <v>1094.8</v>
      </c>
      <c r="H46" s="784">
        <v>0</v>
      </c>
      <c r="I46" s="783">
        <f t="shared" si="2"/>
        <v>0</v>
      </c>
      <c r="J46" s="482">
        <f t="shared" si="3"/>
        <v>0</v>
      </c>
      <c r="L46" s="394">
        <f t="shared" si="4"/>
        <v>0</v>
      </c>
    </row>
    <row r="47" spans="1:12" x14ac:dyDescent="0.5">
      <c r="A47" s="480">
        <v>42</v>
      </c>
      <c r="B47" s="780" t="s">
        <v>150</v>
      </c>
      <c r="C47" s="786">
        <v>69</v>
      </c>
      <c r="D47" s="781">
        <v>0</v>
      </c>
      <c r="E47" s="794">
        <v>0</v>
      </c>
      <c r="F47" s="781">
        <v>0</v>
      </c>
      <c r="G47" s="783">
        <f t="shared" si="1"/>
        <v>69</v>
      </c>
      <c r="H47" s="784">
        <v>0</v>
      </c>
      <c r="I47" s="783">
        <f t="shared" si="2"/>
        <v>0</v>
      </c>
      <c r="J47" s="482">
        <f t="shared" si="3"/>
        <v>0</v>
      </c>
      <c r="L47" s="394">
        <f t="shared" si="4"/>
        <v>0</v>
      </c>
    </row>
    <row r="48" spans="1:12" x14ac:dyDescent="0.5">
      <c r="A48" s="480">
        <v>43</v>
      </c>
      <c r="B48" s="780" t="s">
        <v>151</v>
      </c>
      <c r="C48" s="786">
        <v>131.5</v>
      </c>
      <c r="D48" s="781">
        <v>0</v>
      </c>
      <c r="E48" s="786">
        <v>47.58</v>
      </c>
      <c r="F48" s="786">
        <v>0</v>
      </c>
      <c r="G48" s="783">
        <f t="shared" si="1"/>
        <v>179.07999999999998</v>
      </c>
      <c r="H48" s="784">
        <v>0</v>
      </c>
      <c r="I48" s="783">
        <f t="shared" si="2"/>
        <v>0</v>
      </c>
      <c r="J48" s="482">
        <f t="shared" si="3"/>
        <v>0</v>
      </c>
      <c r="L48" s="394">
        <f t="shared" si="4"/>
        <v>0</v>
      </c>
    </row>
    <row r="49" spans="1:12" x14ac:dyDescent="0.5">
      <c r="A49" s="480">
        <v>44</v>
      </c>
      <c r="B49" s="780" t="s">
        <v>152</v>
      </c>
      <c r="C49" s="786">
        <v>670.75</v>
      </c>
      <c r="D49" s="781">
        <v>0</v>
      </c>
      <c r="E49" s="786">
        <v>65</v>
      </c>
      <c r="F49" s="786">
        <v>0</v>
      </c>
      <c r="G49" s="783">
        <f t="shared" si="1"/>
        <v>735.75</v>
      </c>
      <c r="H49" s="784">
        <v>0</v>
      </c>
      <c r="I49" s="783">
        <f t="shared" si="2"/>
        <v>0</v>
      </c>
      <c r="J49" s="482">
        <f t="shared" si="3"/>
        <v>0</v>
      </c>
      <c r="L49" s="394">
        <f t="shared" si="4"/>
        <v>0</v>
      </c>
    </row>
    <row r="50" spans="1:12" x14ac:dyDescent="0.5">
      <c r="A50" s="480">
        <v>45</v>
      </c>
      <c r="B50" s="785" t="s">
        <v>153</v>
      </c>
      <c r="C50" s="788">
        <v>348.25</v>
      </c>
      <c r="D50" s="795">
        <v>0</v>
      </c>
      <c r="E50" s="788">
        <v>33</v>
      </c>
      <c r="F50" s="788">
        <v>0</v>
      </c>
      <c r="G50" s="790">
        <f t="shared" si="1"/>
        <v>381.25</v>
      </c>
      <c r="H50" s="796">
        <v>0</v>
      </c>
      <c r="I50" s="816">
        <f t="shared" si="2"/>
        <v>0</v>
      </c>
      <c r="J50" s="482">
        <f t="shared" si="3"/>
        <v>0</v>
      </c>
      <c r="L50" s="394">
        <f t="shared" si="4"/>
        <v>0</v>
      </c>
    </row>
    <row r="51" spans="1:12" x14ac:dyDescent="0.5">
      <c r="A51" s="480">
        <v>45</v>
      </c>
      <c r="B51" s="775" t="s">
        <v>183</v>
      </c>
      <c r="C51" s="787">
        <v>9099.6200000000008</v>
      </c>
      <c r="D51" s="794">
        <v>32</v>
      </c>
      <c r="E51" s="777">
        <v>2442.2399999999998</v>
      </c>
      <c r="F51" s="794">
        <v>14</v>
      </c>
      <c r="G51" s="793">
        <f t="shared" si="1"/>
        <v>11541.86</v>
      </c>
      <c r="H51" s="800">
        <v>46</v>
      </c>
      <c r="I51" s="779">
        <f t="shared" si="2"/>
        <v>46</v>
      </c>
      <c r="J51" s="482">
        <f t="shared" si="3"/>
        <v>0</v>
      </c>
      <c r="L51" s="394">
        <f t="shared" si="4"/>
        <v>1</v>
      </c>
    </row>
    <row r="52" spans="1:12" x14ac:dyDescent="0.5">
      <c r="A52" s="480">
        <v>46</v>
      </c>
      <c r="B52" s="780" t="s">
        <v>184</v>
      </c>
      <c r="C52" s="781">
        <v>20051</v>
      </c>
      <c r="D52" s="781">
        <v>0</v>
      </c>
      <c r="E52" s="794">
        <v>64512.76</v>
      </c>
      <c r="F52" s="781">
        <v>385.8</v>
      </c>
      <c r="G52" s="783">
        <f t="shared" si="1"/>
        <v>84563.760000000009</v>
      </c>
      <c r="H52" s="784">
        <v>387.8</v>
      </c>
      <c r="I52" s="783">
        <f t="shared" si="2"/>
        <v>385.8</v>
      </c>
      <c r="J52" s="482">
        <f t="shared" si="3"/>
        <v>-2</v>
      </c>
      <c r="L52" s="394">
        <f t="shared" si="4"/>
        <v>1</v>
      </c>
    </row>
    <row r="53" spans="1:12" x14ac:dyDescent="0.5">
      <c r="A53" s="480">
        <v>47</v>
      </c>
      <c r="B53" s="780" t="s">
        <v>185</v>
      </c>
      <c r="C53" s="794">
        <v>1519.78</v>
      </c>
      <c r="D53" s="794">
        <v>5</v>
      </c>
      <c r="E53" s="794">
        <v>1543.54</v>
      </c>
      <c r="F53" s="794">
        <v>1</v>
      </c>
      <c r="G53" s="783">
        <f t="shared" si="1"/>
        <v>3063.3199999999997</v>
      </c>
      <c r="H53" s="800">
        <v>6</v>
      </c>
      <c r="I53" s="783">
        <f t="shared" si="2"/>
        <v>6</v>
      </c>
      <c r="J53" s="482">
        <f t="shared" si="3"/>
        <v>0</v>
      </c>
      <c r="L53" s="394">
        <f t="shared" si="4"/>
        <v>1</v>
      </c>
    </row>
    <row r="54" spans="1:12" x14ac:dyDescent="0.5">
      <c r="A54" s="480">
        <v>48</v>
      </c>
      <c r="B54" s="780" t="s">
        <v>186</v>
      </c>
      <c r="C54" s="794">
        <v>10206.49</v>
      </c>
      <c r="D54" s="794">
        <v>32</v>
      </c>
      <c r="E54" s="787">
        <v>70689.3</v>
      </c>
      <c r="F54" s="794">
        <v>205</v>
      </c>
      <c r="G54" s="783">
        <f t="shared" si="1"/>
        <v>80895.790000000008</v>
      </c>
      <c r="H54" s="800">
        <v>245</v>
      </c>
      <c r="I54" s="783">
        <f t="shared" si="2"/>
        <v>237</v>
      </c>
      <c r="J54" s="482">
        <f t="shared" si="3"/>
        <v>-8</v>
      </c>
      <c r="L54" s="394">
        <f t="shared" si="4"/>
        <v>1</v>
      </c>
    </row>
    <row r="55" spans="1:12" x14ac:dyDescent="0.5">
      <c r="A55" s="480">
        <v>49</v>
      </c>
      <c r="B55" s="780" t="s">
        <v>187</v>
      </c>
      <c r="C55" s="781">
        <v>185.5</v>
      </c>
      <c r="D55" s="781">
        <v>0</v>
      </c>
      <c r="E55" s="781">
        <v>39521</v>
      </c>
      <c r="F55" s="781">
        <v>0</v>
      </c>
      <c r="G55" s="783">
        <f t="shared" si="1"/>
        <v>39706.5</v>
      </c>
      <c r="H55" s="783">
        <v>0</v>
      </c>
      <c r="I55" s="783">
        <f t="shared" si="2"/>
        <v>0</v>
      </c>
      <c r="J55" s="482">
        <f t="shared" si="3"/>
        <v>0</v>
      </c>
      <c r="L55" s="394">
        <f t="shared" si="4"/>
        <v>0</v>
      </c>
    </row>
    <row r="56" spans="1:12" x14ac:dyDescent="0.5">
      <c r="A56" s="480">
        <v>50</v>
      </c>
      <c r="B56" s="780" t="s">
        <v>188</v>
      </c>
      <c r="C56" s="781">
        <v>3026</v>
      </c>
      <c r="D56" s="781">
        <v>0</v>
      </c>
      <c r="E56" s="781">
        <v>15922.73</v>
      </c>
      <c r="F56" s="781">
        <v>0.25</v>
      </c>
      <c r="G56" s="783">
        <f t="shared" si="1"/>
        <v>18948.73</v>
      </c>
      <c r="H56" s="784">
        <v>0.25</v>
      </c>
      <c r="I56" s="783">
        <f t="shared" si="2"/>
        <v>0.25</v>
      </c>
      <c r="J56" s="482">
        <f t="shared" si="3"/>
        <v>0</v>
      </c>
      <c r="L56" s="394">
        <f t="shared" si="4"/>
        <v>1</v>
      </c>
    </row>
    <row r="57" spans="1:12" x14ac:dyDescent="0.5">
      <c r="A57" s="480">
        <v>51</v>
      </c>
      <c r="B57" s="780" t="s">
        <v>189</v>
      </c>
      <c r="C57" s="781">
        <v>429.11</v>
      </c>
      <c r="D57" s="781">
        <v>2</v>
      </c>
      <c r="E57" s="781">
        <v>6607.87</v>
      </c>
      <c r="F57" s="781">
        <v>7.5</v>
      </c>
      <c r="G57" s="783">
        <f t="shared" si="1"/>
        <v>7036.98</v>
      </c>
      <c r="H57" s="793">
        <v>9.5</v>
      </c>
      <c r="I57" s="783">
        <f t="shared" si="2"/>
        <v>9.5</v>
      </c>
      <c r="J57" s="482">
        <f t="shared" si="3"/>
        <v>0</v>
      </c>
      <c r="L57" s="394">
        <f t="shared" si="4"/>
        <v>1</v>
      </c>
    </row>
    <row r="58" spans="1:12" x14ac:dyDescent="0.5">
      <c r="A58" s="480">
        <v>52</v>
      </c>
      <c r="B58" s="780" t="s">
        <v>190</v>
      </c>
      <c r="C58" s="781">
        <v>2185</v>
      </c>
      <c r="D58" s="781">
        <v>0</v>
      </c>
      <c r="E58" s="787">
        <v>4206</v>
      </c>
      <c r="F58" s="781">
        <v>0</v>
      </c>
      <c r="G58" s="783">
        <f t="shared" si="1"/>
        <v>6391</v>
      </c>
      <c r="H58" s="784">
        <v>0</v>
      </c>
      <c r="I58" s="783">
        <f t="shared" si="2"/>
        <v>0</v>
      </c>
      <c r="J58" s="482">
        <f t="shared" si="3"/>
        <v>0</v>
      </c>
      <c r="L58" s="394">
        <f t="shared" si="4"/>
        <v>0</v>
      </c>
    </row>
    <row r="59" spans="1:12" x14ac:dyDescent="0.5">
      <c r="A59" s="480">
        <v>53</v>
      </c>
      <c r="B59" s="780" t="s">
        <v>191</v>
      </c>
      <c r="C59" s="781">
        <v>1833</v>
      </c>
      <c r="D59" s="781">
        <v>14</v>
      </c>
      <c r="E59" s="781">
        <v>4909</v>
      </c>
      <c r="F59" s="781">
        <v>4.2</v>
      </c>
      <c r="G59" s="783">
        <f t="shared" si="1"/>
        <v>6742</v>
      </c>
      <c r="H59" s="784">
        <v>18.2</v>
      </c>
      <c r="I59" s="783">
        <f t="shared" si="2"/>
        <v>18.2</v>
      </c>
      <c r="J59" s="482">
        <f t="shared" si="3"/>
        <v>0</v>
      </c>
      <c r="L59" s="394">
        <f t="shared" si="4"/>
        <v>1</v>
      </c>
    </row>
    <row r="60" spans="1:12" x14ac:dyDescent="0.5">
      <c r="A60" s="480">
        <v>54</v>
      </c>
      <c r="B60" s="780" t="s">
        <v>192</v>
      </c>
      <c r="C60" s="781">
        <v>180.75</v>
      </c>
      <c r="D60" s="781">
        <v>0</v>
      </c>
      <c r="E60" s="787">
        <v>5462.5</v>
      </c>
      <c r="F60" s="781">
        <v>0</v>
      </c>
      <c r="G60" s="783">
        <f t="shared" si="1"/>
        <v>5643.25</v>
      </c>
      <c r="H60" s="784">
        <v>0</v>
      </c>
      <c r="I60" s="783">
        <f t="shared" si="2"/>
        <v>0</v>
      </c>
      <c r="J60" s="482">
        <f t="shared" si="3"/>
        <v>0</v>
      </c>
      <c r="L60" s="394">
        <f t="shared" si="4"/>
        <v>0</v>
      </c>
    </row>
    <row r="61" spans="1:12" x14ac:dyDescent="0.5">
      <c r="A61" s="480">
        <v>55</v>
      </c>
      <c r="B61" s="780" t="s">
        <v>193</v>
      </c>
      <c r="C61" s="781">
        <v>49</v>
      </c>
      <c r="D61" s="781">
        <v>0</v>
      </c>
      <c r="E61" s="781">
        <v>4497.55</v>
      </c>
      <c r="F61" s="781">
        <v>0</v>
      </c>
      <c r="G61" s="783">
        <f t="shared" si="1"/>
        <v>4546.55</v>
      </c>
      <c r="H61" s="784">
        <v>0</v>
      </c>
      <c r="I61" s="783">
        <f t="shared" si="2"/>
        <v>0</v>
      </c>
      <c r="J61" s="482">
        <f t="shared" si="3"/>
        <v>0</v>
      </c>
      <c r="L61" s="394">
        <f t="shared" si="4"/>
        <v>0</v>
      </c>
    </row>
    <row r="62" spans="1:12" x14ac:dyDescent="0.5">
      <c r="A62" s="480">
        <v>56</v>
      </c>
      <c r="B62" s="780" t="s">
        <v>194</v>
      </c>
      <c r="C62" s="794">
        <v>13517.34</v>
      </c>
      <c r="D62" s="794">
        <v>18.54</v>
      </c>
      <c r="E62" s="794">
        <v>11940.2</v>
      </c>
      <c r="F62" s="794">
        <v>5</v>
      </c>
      <c r="G62" s="783">
        <f t="shared" si="1"/>
        <v>25457.54</v>
      </c>
      <c r="H62" s="793">
        <v>23.52</v>
      </c>
      <c r="I62" s="783">
        <f t="shared" si="2"/>
        <v>23.54</v>
      </c>
      <c r="J62" s="482">
        <f t="shared" si="3"/>
        <v>1.9999999999999574E-2</v>
      </c>
      <c r="L62" s="394">
        <f t="shared" si="4"/>
        <v>1</v>
      </c>
    </row>
    <row r="63" spans="1:12" x14ac:dyDescent="0.5">
      <c r="A63" s="480">
        <v>57</v>
      </c>
      <c r="B63" s="780" t="s">
        <v>195</v>
      </c>
      <c r="C63" s="787">
        <v>352</v>
      </c>
      <c r="D63" s="794">
        <v>0</v>
      </c>
      <c r="E63" s="787">
        <v>2752.55</v>
      </c>
      <c r="F63" s="781">
        <v>51</v>
      </c>
      <c r="G63" s="783">
        <f t="shared" si="1"/>
        <v>3104.55</v>
      </c>
      <c r="H63" s="784">
        <v>51.4</v>
      </c>
      <c r="I63" s="783">
        <f t="shared" si="2"/>
        <v>51</v>
      </c>
      <c r="J63" s="482">
        <f t="shared" si="3"/>
        <v>-0.39999999999999858</v>
      </c>
      <c r="L63" s="394">
        <f t="shared" si="4"/>
        <v>1</v>
      </c>
    </row>
    <row r="64" spans="1:12" x14ac:dyDescent="0.5">
      <c r="A64" s="480">
        <v>58</v>
      </c>
      <c r="B64" s="785" t="s">
        <v>196</v>
      </c>
      <c r="C64" s="788">
        <v>4076.17</v>
      </c>
      <c r="D64" s="788">
        <v>17.5</v>
      </c>
      <c r="E64" s="788">
        <v>65767.649999999994</v>
      </c>
      <c r="F64" s="788">
        <v>196.75</v>
      </c>
      <c r="G64" s="790">
        <f t="shared" si="1"/>
        <v>69843.819999999992</v>
      </c>
      <c r="H64" s="790">
        <v>214</v>
      </c>
      <c r="I64" s="790">
        <f t="shared" si="2"/>
        <v>214.25</v>
      </c>
      <c r="J64" s="482">
        <f t="shared" si="3"/>
        <v>0.25</v>
      </c>
      <c r="L64" s="394">
        <f t="shared" si="4"/>
        <v>1</v>
      </c>
    </row>
    <row r="65" spans="1:12" x14ac:dyDescent="0.5">
      <c r="A65" s="480">
        <v>59</v>
      </c>
      <c r="B65" s="775" t="s">
        <v>117</v>
      </c>
      <c r="C65" s="781">
        <v>206.59</v>
      </c>
      <c r="D65" s="781">
        <v>0</v>
      </c>
      <c r="E65" s="781">
        <v>0</v>
      </c>
      <c r="F65" s="781">
        <v>0</v>
      </c>
      <c r="G65" s="783">
        <f t="shared" si="1"/>
        <v>206.59</v>
      </c>
      <c r="H65" s="784">
        <v>0</v>
      </c>
      <c r="I65" s="793">
        <f t="shared" si="2"/>
        <v>0</v>
      </c>
      <c r="J65" s="482">
        <f t="shared" si="3"/>
        <v>0</v>
      </c>
      <c r="L65" s="394">
        <f t="shared" si="4"/>
        <v>0</v>
      </c>
    </row>
    <row r="66" spans="1:12" x14ac:dyDescent="0.5">
      <c r="A66" s="480">
        <v>60</v>
      </c>
      <c r="B66" s="780" t="s">
        <v>120</v>
      </c>
      <c r="C66" s="781">
        <v>16</v>
      </c>
      <c r="D66" s="781">
        <v>0</v>
      </c>
      <c r="E66" s="781">
        <v>0</v>
      </c>
      <c r="F66" s="781">
        <v>0</v>
      </c>
      <c r="G66" s="783">
        <f t="shared" si="1"/>
        <v>16</v>
      </c>
      <c r="H66" s="784">
        <v>0</v>
      </c>
      <c r="I66" s="783">
        <f t="shared" si="2"/>
        <v>0</v>
      </c>
      <c r="J66" s="482">
        <f t="shared" si="3"/>
        <v>0</v>
      </c>
      <c r="L66" s="394">
        <f t="shared" si="4"/>
        <v>0</v>
      </c>
    </row>
    <row r="67" spans="1:12" x14ac:dyDescent="0.5">
      <c r="A67" s="480">
        <v>61</v>
      </c>
      <c r="B67" s="780" t="s">
        <v>123</v>
      </c>
      <c r="C67" s="781">
        <v>160</v>
      </c>
      <c r="D67" s="781">
        <v>0</v>
      </c>
      <c r="E67" s="781">
        <v>0</v>
      </c>
      <c r="F67" s="781">
        <v>0</v>
      </c>
      <c r="G67" s="783">
        <f t="shared" si="1"/>
        <v>160</v>
      </c>
      <c r="H67" s="784">
        <v>0</v>
      </c>
      <c r="I67" s="783">
        <f t="shared" si="2"/>
        <v>0</v>
      </c>
      <c r="J67" s="482">
        <f t="shared" si="3"/>
        <v>0</v>
      </c>
      <c r="L67" s="394">
        <f t="shared" si="4"/>
        <v>0</v>
      </c>
    </row>
    <row r="68" spans="1:12" x14ac:dyDescent="0.5">
      <c r="A68" s="480">
        <v>62</v>
      </c>
      <c r="B68" s="780" t="s">
        <v>124</v>
      </c>
      <c r="C68" s="781">
        <v>37</v>
      </c>
      <c r="D68" s="781">
        <v>0</v>
      </c>
      <c r="E68" s="781">
        <v>155</v>
      </c>
      <c r="F68" s="781">
        <v>0</v>
      </c>
      <c r="G68" s="783">
        <f t="shared" si="1"/>
        <v>192</v>
      </c>
      <c r="H68" s="784">
        <v>0</v>
      </c>
      <c r="I68" s="783">
        <f t="shared" si="2"/>
        <v>0</v>
      </c>
      <c r="J68" s="482">
        <f t="shared" si="3"/>
        <v>0</v>
      </c>
      <c r="L68" s="394">
        <f t="shared" si="4"/>
        <v>0</v>
      </c>
    </row>
    <row r="69" spans="1:12" x14ac:dyDescent="0.5">
      <c r="A69" s="480">
        <v>63</v>
      </c>
      <c r="B69" s="780" t="s">
        <v>125</v>
      </c>
      <c r="C69" s="781">
        <v>1265.93</v>
      </c>
      <c r="D69" s="781">
        <v>13.5</v>
      </c>
      <c r="E69" s="781">
        <v>716</v>
      </c>
      <c r="F69" s="781">
        <v>0</v>
      </c>
      <c r="G69" s="783">
        <f t="shared" si="1"/>
        <v>1981.93</v>
      </c>
      <c r="H69" s="784">
        <v>13.5</v>
      </c>
      <c r="I69" s="783">
        <f t="shared" si="2"/>
        <v>13.5</v>
      </c>
      <c r="J69" s="482">
        <f t="shared" si="3"/>
        <v>0</v>
      </c>
      <c r="L69" s="394">
        <f t="shared" si="4"/>
        <v>1</v>
      </c>
    </row>
    <row r="70" spans="1:12" x14ac:dyDescent="0.5">
      <c r="A70" s="480">
        <v>64</v>
      </c>
      <c r="B70" s="780" t="s">
        <v>126</v>
      </c>
      <c r="C70" s="781">
        <v>77.73</v>
      </c>
      <c r="D70" s="781">
        <v>0</v>
      </c>
      <c r="E70" s="781">
        <v>0</v>
      </c>
      <c r="F70" s="781">
        <v>0</v>
      </c>
      <c r="G70" s="783">
        <f t="shared" si="1"/>
        <v>77.73</v>
      </c>
      <c r="H70" s="784">
        <v>0</v>
      </c>
      <c r="I70" s="783">
        <f t="shared" si="2"/>
        <v>0</v>
      </c>
      <c r="J70" s="482">
        <f t="shared" si="3"/>
        <v>0</v>
      </c>
      <c r="L70" s="394">
        <f t="shared" si="4"/>
        <v>0</v>
      </c>
    </row>
    <row r="71" spans="1:12" x14ac:dyDescent="0.5">
      <c r="A71" s="480">
        <v>65</v>
      </c>
      <c r="B71" s="780" t="s">
        <v>128</v>
      </c>
      <c r="C71" s="781">
        <v>315</v>
      </c>
      <c r="D71" s="781">
        <v>0</v>
      </c>
      <c r="E71" s="781">
        <v>27.75</v>
      </c>
      <c r="F71" s="781">
        <v>0</v>
      </c>
      <c r="G71" s="783">
        <f t="shared" si="1"/>
        <v>342.75</v>
      </c>
      <c r="H71" s="784">
        <v>0</v>
      </c>
      <c r="I71" s="783">
        <f>SUM(F71,D71)</f>
        <v>0</v>
      </c>
      <c r="J71" s="482">
        <f t="shared" ref="J71:J75" si="5">+I71-H71</f>
        <v>0</v>
      </c>
      <c r="L71" s="394">
        <f t="shared" ref="L71:L75" si="6">IF(I71&gt;0,1,0)</f>
        <v>0</v>
      </c>
    </row>
    <row r="72" spans="1:12" x14ac:dyDescent="0.5">
      <c r="A72" s="480">
        <v>66</v>
      </c>
      <c r="B72" s="780" t="s">
        <v>129</v>
      </c>
      <c r="C72" s="781">
        <v>11</v>
      </c>
      <c r="D72" s="781">
        <v>0</v>
      </c>
      <c r="E72" s="781">
        <v>0</v>
      </c>
      <c r="F72" s="781">
        <v>0</v>
      </c>
      <c r="G72" s="783">
        <f t="shared" si="1"/>
        <v>11</v>
      </c>
      <c r="H72" s="784">
        <v>0</v>
      </c>
      <c r="I72" s="783">
        <f>SUM(F72,D72)</f>
        <v>0</v>
      </c>
      <c r="J72" s="482">
        <f t="shared" si="5"/>
        <v>0</v>
      </c>
      <c r="L72" s="394">
        <f t="shared" si="6"/>
        <v>0</v>
      </c>
    </row>
    <row r="73" spans="1:12" x14ac:dyDescent="0.5">
      <c r="A73" s="480">
        <v>67</v>
      </c>
      <c r="B73" s="780" t="s">
        <v>130</v>
      </c>
      <c r="C73" s="781">
        <v>444.25</v>
      </c>
      <c r="D73" s="781">
        <v>0</v>
      </c>
      <c r="E73" s="781">
        <v>197</v>
      </c>
      <c r="F73" s="781">
        <v>0</v>
      </c>
      <c r="G73" s="783">
        <f t="shared" ref="G73:G75" si="7">C73+E73</f>
        <v>641.25</v>
      </c>
      <c r="H73" s="784">
        <v>0</v>
      </c>
      <c r="I73" s="783">
        <f t="shared" si="2"/>
        <v>0</v>
      </c>
      <c r="J73" s="482">
        <f t="shared" si="5"/>
        <v>0</v>
      </c>
      <c r="L73" s="394">
        <f t="shared" si="6"/>
        <v>0</v>
      </c>
    </row>
    <row r="74" spans="1:12" x14ac:dyDescent="0.5">
      <c r="A74" s="480">
        <v>68</v>
      </c>
      <c r="B74" s="780" t="s">
        <v>132</v>
      </c>
      <c r="C74" s="781">
        <v>125.55</v>
      </c>
      <c r="D74" s="781">
        <v>0</v>
      </c>
      <c r="E74" s="781">
        <v>46</v>
      </c>
      <c r="F74" s="781">
        <v>0</v>
      </c>
      <c r="G74" s="783">
        <f t="shared" si="7"/>
        <v>171.55</v>
      </c>
      <c r="H74" s="784">
        <v>0</v>
      </c>
      <c r="I74" s="783">
        <f t="shared" ref="I74:I75" si="8">SUM(F74,D74)</f>
        <v>0</v>
      </c>
      <c r="J74" s="482">
        <f t="shared" si="5"/>
        <v>0</v>
      </c>
      <c r="L74" s="394">
        <f t="shared" si="6"/>
        <v>0</v>
      </c>
    </row>
    <row r="75" spans="1:12" x14ac:dyDescent="0.5">
      <c r="A75" s="480">
        <v>69</v>
      </c>
      <c r="B75" s="803" t="s">
        <v>131</v>
      </c>
      <c r="C75" s="795">
        <v>45</v>
      </c>
      <c r="D75" s="795">
        <v>0</v>
      </c>
      <c r="E75" s="795">
        <v>0</v>
      </c>
      <c r="F75" s="795">
        <v>0</v>
      </c>
      <c r="G75" s="790">
        <f t="shared" si="7"/>
        <v>45</v>
      </c>
      <c r="H75" s="796">
        <v>0</v>
      </c>
      <c r="I75" s="790">
        <f t="shared" si="8"/>
        <v>0</v>
      </c>
      <c r="J75" s="482">
        <f t="shared" si="5"/>
        <v>0</v>
      </c>
      <c r="L75" s="394">
        <f t="shared" si="6"/>
        <v>0</v>
      </c>
    </row>
    <row r="76" spans="1:12" x14ac:dyDescent="0.5">
      <c r="C76" s="670"/>
      <c r="D76" s="671"/>
      <c r="E76" s="672"/>
      <c r="F76" s="672"/>
      <c r="G76" s="672"/>
      <c r="H76" s="671"/>
      <c r="I76" s="670"/>
      <c r="J76" s="670"/>
    </row>
    <row r="77" spans="1:12" ht="24" x14ac:dyDescent="0.5">
      <c r="A77" s="674"/>
      <c r="B77" s="675"/>
      <c r="C77" s="675"/>
      <c r="D77" s="676"/>
      <c r="E77" s="677"/>
      <c r="F77" s="677"/>
      <c r="G77" s="677"/>
      <c r="H77" s="676"/>
      <c r="I77" s="675"/>
      <c r="J77" s="675"/>
    </row>
    <row r="78" spans="1:12" ht="24" x14ac:dyDescent="0.5">
      <c r="A78" s="678"/>
      <c r="B78" s="679"/>
      <c r="C78" s="679"/>
      <c r="D78" s="676"/>
      <c r="E78" s="680"/>
      <c r="F78" s="680"/>
      <c r="G78" s="680"/>
      <c r="H78" s="676"/>
      <c r="I78" s="679"/>
      <c r="J78" s="679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21.75" x14ac:dyDescent="0.5"/>
  <cols>
    <col min="1" max="1" width="4.75" style="670" customWidth="1"/>
    <col min="2" max="2" width="15.75" style="670" customWidth="1"/>
    <col min="3" max="3" width="12.625" style="671" customWidth="1"/>
    <col min="4" max="4" width="25.625" style="670" customWidth="1"/>
    <col min="5" max="5" width="12.625" style="671" customWidth="1"/>
    <col min="6" max="6" width="25.625" style="670" customWidth="1"/>
    <col min="7" max="9" width="13.75" style="673" customWidth="1"/>
    <col min="10" max="10" width="13.75" style="435" customWidth="1"/>
    <col min="11" max="16384" width="9.125" style="394"/>
  </cols>
  <sheetData>
    <row r="1" spans="1:12" x14ac:dyDescent="0.5">
      <c r="A1" s="1252" t="s">
        <v>530</v>
      </c>
      <c r="B1" s="1252"/>
      <c r="C1" s="1252"/>
      <c r="D1" s="1252"/>
      <c r="E1" s="1252"/>
      <c r="F1" s="1252"/>
      <c r="G1" s="1252"/>
      <c r="H1" s="1252"/>
      <c r="I1" s="1252"/>
      <c r="J1" s="1252"/>
    </row>
    <row r="2" spans="1:12" x14ac:dyDescent="0.5">
      <c r="A2" s="1262" t="s">
        <v>227</v>
      </c>
      <c r="B2" s="1262" t="s">
        <v>4</v>
      </c>
      <c r="C2" s="1253" t="s">
        <v>238</v>
      </c>
      <c r="D2" s="1254"/>
      <c r="E2" s="1253" t="s">
        <v>239</v>
      </c>
      <c r="F2" s="1254"/>
      <c r="G2" s="1249" t="s">
        <v>515</v>
      </c>
      <c r="H2" s="1249" t="s">
        <v>241</v>
      </c>
      <c r="I2" s="1249" t="s">
        <v>242</v>
      </c>
      <c r="J2" s="1249" t="s">
        <v>231</v>
      </c>
    </row>
    <row r="3" spans="1:12" x14ac:dyDescent="0.5">
      <c r="A3" s="1262"/>
      <c r="B3" s="1262"/>
      <c r="C3" s="1249" t="s">
        <v>243</v>
      </c>
      <c r="D3" s="1259" t="s">
        <v>259</v>
      </c>
      <c r="E3" s="1249" t="s">
        <v>243</v>
      </c>
      <c r="F3" s="1259" t="s">
        <v>259</v>
      </c>
      <c r="G3" s="1250"/>
      <c r="H3" s="1250"/>
      <c r="I3" s="1250"/>
      <c r="J3" s="1250"/>
    </row>
    <row r="4" spans="1:12" ht="24" x14ac:dyDescent="0.55000000000000004">
      <c r="A4" s="1262"/>
      <c r="B4" s="1262"/>
      <c r="C4" s="1251"/>
      <c r="D4" s="1261"/>
      <c r="E4" s="1251"/>
      <c r="F4" s="1261"/>
      <c r="G4" s="1251"/>
      <c r="H4" s="1251"/>
      <c r="I4" s="1251"/>
      <c r="J4" s="1251"/>
      <c r="L4" s="684" t="s">
        <v>318</v>
      </c>
    </row>
    <row r="5" spans="1:12" x14ac:dyDescent="0.5">
      <c r="A5" s="1262" t="s">
        <v>40</v>
      </c>
      <c r="B5" s="1262"/>
      <c r="C5" s="666">
        <f>SUM(C6:C75)</f>
        <v>305147.52000000008</v>
      </c>
      <c r="D5" s="666">
        <f t="shared" ref="D5:J5" si="0">SUM(D6:D75)</f>
        <v>174.39</v>
      </c>
      <c r="E5" s="666">
        <f t="shared" si="0"/>
        <v>807192.35000000009</v>
      </c>
      <c r="F5" s="666">
        <f t="shared" si="0"/>
        <v>809.13</v>
      </c>
      <c r="G5" s="666">
        <f t="shared" si="0"/>
        <v>1112339.8700000001</v>
      </c>
      <c r="H5" s="666">
        <f t="shared" si="0"/>
        <v>1006.0699999999999</v>
      </c>
      <c r="I5" s="666">
        <f t="shared" si="0"/>
        <v>983.52</v>
      </c>
      <c r="J5" s="666">
        <f t="shared" si="0"/>
        <v>-22.549999999999997</v>
      </c>
      <c r="L5" s="682">
        <f>SUM(L6:L75)</f>
        <v>18</v>
      </c>
    </row>
    <row r="6" spans="1:12" x14ac:dyDescent="0.5">
      <c r="A6" s="480">
        <v>1</v>
      </c>
      <c r="B6" s="775" t="s">
        <v>155</v>
      </c>
      <c r="C6" s="776">
        <v>1464.79</v>
      </c>
      <c r="D6" s="778">
        <v>15</v>
      </c>
      <c r="E6" s="776">
        <v>1464.77</v>
      </c>
      <c r="F6" s="778">
        <v>66.75</v>
      </c>
      <c r="G6" s="779">
        <f>C6+E6</f>
        <v>2929.56</v>
      </c>
      <c r="H6" s="779">
        <v>80.75</v>
      </c>
      <c r="I6" s="815">
        <f>SUM(F6,D6)</f>
        <v>81.75</v>
      </c>
      <c r="J6" s="482">
        <f>+I6-H6</f>
        <v>1</v>
      </c>
      <c r="L6" s="394">
        <f>IF(I6&gt;0,1,0)</f>
        <v>1</v>
      </c>
    </row>
    <row r="7" spans="1:12" x14ac:dyDescent="0.5">
      <c r="A7" s="480">
        <v>2</v>
      </c>
      <c r="B7" s="780" t="s">
        <v>156</v>
      </c>
      <c r="C7" s="781">
        <v>404</v>
      </c>
      <c r="D7" s="782">
        <v>0</v>
      </c>
      <c r="E7" s="781">
        <v>268.62</v>
      </c>
      <c r="F7" s="782">
        <v>0</v>
      </c>
      <c r="G7" s="783">
        <f t="shared" ref="G7:G72" si="1">C7+E7</f>
        <v>672.62</v>
      </c>
      <c r="H7" s="784">
        <v>0</v>
      </c>
      <c r="I7" s="783">
        <f t="shared" ref="I7:I73" si="2">SUM(F7,D7)</f>
        <v>0</v>
      </c>
      <c r="J7" s="482">
        <f t="shared" ref="J7:J70" si="3">+I7-H7</f>
        <v>0</v>
      </c>
      <c r="L7" s="394">
        <f t="shared" ref="L7:L70" si="4">IF(I7&gt;0,1,0)</f>
        <v>0</v>
      </c>
    </row>
    <row r="8" spans="1:12" x14ac:dyDescent="0.5">
      <c r="A8" s="480">
        <v>3</v>
      </c>
      <c r="B8" s="780" t="s">
        <v>157</v>
      </c>
      <c r="C8" s="781">
        <v>364</v>
      </c>
      <c r="D8" s="782">
        <v>0</v>
      </c>
      <c r="E8" s="781">
        <v>0</v>
      </c>
      <c r="F8" s="782">
        <v>0</v>
      </c>
      <c r="G8" s="783">
        <f t="shared" si="1"/>
        <v>364</v>
      </c>
      <c r="H8" s="784">
        <v>0</v>
      </c>
      <c r="I8" s="783">
        <f t="shared" si="2"/>
        <v>0</v>
      </c>
      <c r="J8" s="482">
        <f t="shared" si="3"/>
        <v>0</v>
      </c>
      <c r="L8" s="394">
        <f t="shared" si="4"/>
        <v>0</v>
      </c>
    </row>
    <row r="9" spans="1:12" x14ac:dyDescent="0.5">
      <c r="A9" s="480">
        <v>4</v>
      </c>
      <c r="B9" s="785" t="s">
        <v>217</v>
      </c>
      <c r="C9" s="781">
        <v>3588.57</v>
      </c>
      <c r="D9" s="782">
        <v>0</v>
      </c>
      <c r="E9" s="787">
        <v>841.5</v>
      </c>
      <c r="F9" s="782">
        <v>0</v>
      </c>
      <c r="G9" s="783">
        <f t="shared" si="1"/>
        <v>4430.07</v>
      </c>
      <c r="H9" s="784">
        <v>0</v>
      </c>
      <c r="I9" s="783">
        <f t="shared" si="2"/>
        <v>0</v>
      </c>
      <c r="J9" s="482">
        <f t="shared" si="3"/>
        <v>0</v>
      </c>
      <c r="L9" s="394">
        <f t="shared" si="4"/>
        <v>0</v>
      </c>
    </row>
    <row r="10" spans="1:12" x14ac:dyDescent="0.5">
      <c r="A10" s="480">
        <v>5</v>
      </c>
      <c r="B10" s="780" t="s">
        <v>158</v>
      </c>
      <c r="C10" s="786">
        <v>1249.9000000000001</v>
      </c>
      <c r="D10" s="782">
        <v>0</v>
      </c>
      <c r="E10" s="786">
        <v>174.5</v>
      </c>
      <c r="F10" s="782">
        <v>0</v>
      </c>
      <c r="G10" s="783">
        <f t="shared" si="1"/>
        <v>1424.4</v>
      </c>
      <c r="H10" s="784">
        <v>0</v>
      </c>
      <c r="I10" s="783">
        <f t="shared" si="2"/>
        <v>0</v>
      </c>
      <c r="J10" s="482">
        <f t="shared" si="3"/>
        <v>0</v>
      </c>
      <c r="L10" s="394">
        <f t="shared" si="4"/>
        <v>0</v>
      </c>
    </row>
    <row r="11" spans="1:12" x14ac:dyDescent="0.5">
      <c r="A11" s="480">
        <v>6</v>
      </c>
      <c r="B11" s="780" t="s">
        <v>160</v>
      </c>
      <c r="C11" s="781">
        <v>874.05</v>
      </c>
      <c r="D11" s="782">
        <v>0</v>
      </c>
      <c r="E11" s="781">
        <v>356.6</v>
      </c>
      <c r="F11" s="782">
        <v>0</v>
      </c>
      <c r="G11" s="783">
        <f t="shared" si="1"/>
        <v>1230.6500000000001</v>
      </c>
      <c r="H11" s="784">
        <v>0</v>
      </c>
      <c r="I11" s="783">
        <f t="shared" si="2"/>
        <v>0</v>
      </c>
      <c r="J11" s="482">
        <f t="shared" si="3"/>
        <v>0</v>
      </c>
      <c r="L11" s="394">
        <f t="shared" si="4"/>
        <v>0</v>
      </c>
    </row>
    <row r="12" spans="1:12" x14ac:dyDescent="0.5">
      <c r="A12" s="480">
        <v>7</v>
      </c>
      <c r="B12" s="780" t="s">
        <v>161</v>
      </c>
      <c r="C12" s="786">
        <v>22</v>
      </c>
      <c r="D12" s="782">
        <v>0</v>
      </c>
      <c r="E12" s="786">
        <v>0</v>
      </c>
      <c r="F12" s="782">
        <v>0</v>
      </c>
      <c r="G12" s="783">
        <f t="shared" si="1"/>
        <v>22</v>
      </c>
      <c r="H12" s="784">
        <v>0</v>
      </c>
      <c r="I12" s="783">
        <f t="shared" si="2"/>
        <v>0</v>
      </c>
      <c r="J12" s="482">
        <f t="shared" si="3"/>
        <v>0</v>
      </c>
      <c r="L12" s="394">
        <f t="shared" si="4"/>
        <v>0</v>
      </c>
    </row>
    <row r="13" spans="1:12" x14ac:dyDescent="0.5">
      <c r="A13" s="480">
        <v>8</v>
      </c>
      <c r="B13" s="785" t="s">
        <v>162</v>
      </c>
      <c r="C13" s="788">
        <v>449.5</v>
      </c>
      <c r="D13" s="789">
        <v>0</v>
      </c>
      <c r="E13" s="788">
        <v>36</v>
      </c>
      <c r="F13" s="789">
        <v>0</v>
      </c>
      <c r="G13" s="790">
        <f t="shared" si="1"/>
        <v>485.5</v>
      </c>
      <c r="H13" s="791">
        <v>0</v>
      </c>
      <c r="I13" s="816">
        <f t="shared" si="2"/>
        <v>0</v>
      </c>
      <c r="J13" s="482">
        <f t="shared" si="3"/>
        <v>0</v>
      </c>
      <c r="L13" s="394">
        <f t="shared" si="4"/>
        <v>0</v>
      </c>
    </row>
    <row r="14" spans="1:12" x14ac:dyDescent="0.5">
      <c r="A14" s="480">
        <v>9</v>
      </c>
      <c r="B14" s="775" t="s">
        <v>174</v>
      </c>
      <c r="C14" s="781">
        <v>1342</v>
      </c>
      <c r="D14" s="792">
        <v>0</v>
      </c>
      <c r="E14" s="781">
        <v>1209</v>
      </c>
      <c r="F14" s="792">
        <v>0</v>
      </c>
      <c r="G14" s="793">
        <f t="shared" si="1"/>
        <v>2551</v>
      </c>
      <c r="H14" s="784">
        <v>0</v>
      </c>
      <c r="I14" s="779">
        <f t="shared" si="2"/>
        <v>0</v>
      </c>
      <c r="J14" s="482">
        <f t="shared" si="3"/>
        <v>0</v>
      </c>
      <c r="L14" s="394">
        <f t="shared" si="4"/>
        <v>0</v>
      </c>
    </row>
    <row r="15" spans="1:12" x14ac:dyDescent="0.5">
      <c r="A15" s="480">
        <v>10</v>
      </c>
      <c r="B15" s="780" t="s">
        <v>175</v>
      </c>
      <c r="C15" s="794">
        <v>14337.25</v>
      </c>
      <c r="D15" s="781">
        <v>0</v>
      </c>
      <c r="E15" s="794">
        <v>612.25</v>
      </c>
      <c r="F15" s="781">
        <v>0</v>
      </c>
      <c r="G15" s="783">
        <f t="shared" si="1"/>
        <v>14949.5</v>
      </c>
      <c r="H15" s="793">
        <v>0</v>
      </c>
      <c r="I15" s="783">
        <f t="shared" si="2"/>
        <v>0</v>
      </c>
      <c r="J15" s="482">
        <f t="shared" si="3"/>
        <v>0</v>
      </c>
      <c r="L15" s="394">
        <f t="shared" si="4"/>
        <v>0</v>
      </c>
    </row>
    <row r="16" spans="1:12" x14ac:dyDescent="0.5">
      <c r="A16" s="480">
        <v>11</v>
      </c>
      <c r="B16" s="780" t="s">
        <v>176</v>
      </c>
      <c r="C16" s="781">
        <v>11878</v>
      </c>
      <c r="D16" s="781">
        <v>3.5</v>
      </c>
      <c r="E16" s="781">
        <v>359335.5</v>
      </c>
      <c r="F16" s="781">
        <v>119.5</v>
      </c>
      <c r="G16" s="783">
        <f t="shared" si="1"/>
        <v>371213.5</v>
      </c>
      <c r="H16" s="783">
        <v>123.5</v>
      </c>
      <c r="I16" s="783">
        <f t="shared" si="2"/>
        <v>123</v>
      </c>
      <c r="J16" s="482">
        <f t="shared" si="3"/>
        <v>-0.5</v>
      </c>
      <c r="L16" s="394">
        <f t="shared" si="4"/>
        <v>1</v>
      </c>
    </row>
    <row r="17" spans="1:12" x14ac:dyDescent="0.5">
      <c r="A17" s="480">
        <v>12</v>
      </c>
      <c r="B17" s="780" t="s">
        <v>177</v>
      </c>
      <c r="C17" s="781">
        <v>11912.5</v>
      </c>
      <c r="D17" s="781">
        <v>0</v>
      </c>
      <c r="E17" s="781">
        <v>15423.5</v>
      </c>
      <c r="F17" s="781">
        <v>8</v>
      </c>
      <c r="G17" s="783">
        <f t="shared" si="1"/>
        <v>27336</v>
      </c>
      <c r="H17" s="783">
        <v>10</v>
      </c>
      <c r="I17" s="783">
        <f t="shared" si="2"/>
        <v>8</v>
      </c>
      <c r="J17" s="482">
        <f t="shared" si="3"/>
        <v>-2</v>
      </c>
      <c r="L17" s="394">
        <f t="shared" si="4"/>
        <v>1</v>
      </c>
    </row>
    <row r="18" spans="1:12" x14ac:dyDescent="0.5">
      <c r="A18" s="480">
        <v>13</v>
      </c>
      <c r="B18" s="780" t="s">
        <v>178</v>
      </c>
      <c r="C18" s="787">
        <v>66903.53</v>
      </c>
      <c r="D18" s="781">
        <v>3</v>
      </c>
      <c r="E18" s="787">
        <v>10987.76</v>
      </c>
      <c r="F18" s="794">
        <v>0</v>
      </c>
      <c r="G18" s="783">
        <f t="shared" si="1"/>
        <v>77891.289999999994</v>
      </c>
      <c r="H18" s="793">
        <v>3</v>
      </c>
      <c r="I18" s="783">
        <f t="shared" si="2"/>
        <v>3</v>
      </c>
      <c r="J18" s="482">
        <f t="shared" si="3"/>
        <v>0</v>
      </c>
      <c r="L18" s="394">
        <f t="shared" si="4"/>
        <v>1</v>
      </c>
    </row>
    <row r="19" spans="1:12" x14ac:dyDescent="0.5">
      <c r="A19" s="480">
        <v>14</v>
      </c>
      <c r="B19" s="780" t="s">
        <v>179</v>
      </c>
      <c r="C19" s="781">
        <v>13634</v>
      </c>
      <c r="D19" s="781">
        <v>37.89</v>
      </c>
      <c r="E19" s="781">
        <v>59430</v>
      </c>
      <c r="F19" s="794">
        <v>28.73</v>
      </c>
      <c r="G19" s="783">
        <f t="shared" si="1"/>
        <v>73064</v>
      </c>
      <c r="H19" s="793">
        <v>66.67</v>
      </c>
      <c r="I19" s="783">
        <f t="shared" si="2"/>
        <v>66.62</v>
      </c>
      <c r="J19" s="482">
        <f t="shared" si="3"/>
        <v>-4.9999999999997158E-2</v>
      </c>
      <c r="L19" s="394">
        <f t="shared" si="4"/>
        <v>1</v>
      </c>
    </row>
    <row r="20" spans="1:12" x14ac:dyDescent="0.5">
      <c r="A20" s="480">
        <v>15</v>
      </c>
      <c r="B20" s="780" t="s">
        <v>180</v>
      </c>
      <c r="C20" s="781">
        <v>71730.929999999993</v>
      </c>
      <c r="D20" s="781">
        <v>3</v>
      </c>
      <c r="E20" s="781">
        <v>1170.47</v>
      </c>
      <c r="F20" s="781">
        <v>4</v>
      </c>
      <c r="G20" s="783">
        <f t="shared" si="1"/>
        <v>72901.399999999994</v>
      </c>
      <c r="H20" s="783">
        <v>7</v>
      </c>
      <c r="I20" s="783">
        <f t="shared" si="2"/>
        <v>7</v>
      </c>
      <c r="J20" s="482">
        <f t="shared" si="3"/>
        <v>0</v>
      </c>
      <c r="L20" s="394">
        <f t="shared" si="4"/>
        <v>1</v>
      </c>
    </row>
    <row r="21" spans="1:12" x14ac:dyDescent="0.5">
      <c r="A21" s="480">
        <v>16</v>
      </c>
      <c r="B21" s="785" t="s">
        <v>181</v>
      </c>
      <c r="C21" s="795">
        <v>1147.5</v>
      </c>
      <c r="D21" s="795">
        <v>0</v>
      </c>
      <c r="E21" s="795">
        <v>58</v>
      </c>
      <c r="F21" s="795">
        <v>0</v>
      </c>
      <c r="G21" s="790">
        <f t="shared" si="1"/>
        <v>1205.5</v>
      </c>
      <c r="H21" s="797">
        <v>0</v>
      </c>
      <c r="I21" s="797">
        <f t="shared" si="2"/>
        <v>0</v>
      </c>
      <c r="J21" s="482">
        <f t="shared" si="3"/>
        <v>0</v>
      </c>
      <c r="L21" s="394">
        <f t="shared" si="4"/>
        <v>0</v>
      </c>
    </row>
    <row r="22" spans="1:12" x14ac:dyDescent="0.5">
      <c r="A22" s="480">
        <v>17</v>
      </c>
      <c r="B22" s="775" t="s">
        <v>164</v>
      </c>
      <c r="C22" s="787">
        <v>682</v>
      </c>
      <c r="D22" s="794">
        <v>11.25</v>
      </c>
      <c r="E22" s="787">
        <v>733</v>
      </c>
      <c r="F22" s="794">
        <v>2.65</v>
      </c>
      <c r="G22" s="793">
        <f t="shared" si="1"/>
        <v>1415</v>
      </c>
      <c r="H22" s="793">
        <v>15.9</v>
      </c>
      <c r="I22" s="793">
        <f t="shared" si="2"/>
        <v>13.9</v>
      </c>
      <c r="J22" s="482">
        <f t="shared" si="3"/>
        <v>-2</v>
      </c>
      <c r="L22" s="394">
        <f t="shared" si="4"/>
        <v>1</v>
      </c>
    </row>
    <row r="23" spans="1:12" x14ac:dyDescent="0.5">
      <c r="A23" s="480">
        <v>18</v>
      </c>
      <c r="B23" s="780" t="s">
        <v>165</v>
      </c>
      <c r="C23" s="781">
        <v>9826.4500000000007</v>
      </c>
      <c r="D23" s="781">
        <v>25.5</v>
      </c>
      <c r="E23" s="781">
        <v>1280.3</v>
      </c>
      <c r="F23" s="781">
        <v>12</v>
      </c>
      <c r="G23" s="783">
        <f t="shared" si="1"/>
        <v>11106.75</v>
      </c>
      <c r="H23" s="793">
        <v>46</v>
      </c>
      <c r="I23" s="783">
        <f t="shared" si="2"/>
        <v>37.5</v>
      </c>
      <c r="J23" s="482">
        <f t="shared" si="3"/>
        <v>-8.5</v>
      </c>
      <c r="L23" s="394">
        <f t="shared" si="4"/>
        <v>1</v>
      </c>
    </row>
    <row r="24" spans="1:12" x14ac:dyDescent="0.5">
      <c r="A24" s="480">
        <v>19</v>
      </c>
      <c r="B24" s="780" t="s">
        <v>166</v>
      </c>
      <c r="C24" s="787">
        <v>6821.39</v>
      </c>
      <c r="D24" s="781">
        <v>2.25</v>
      </c>
      <c r="E24" s="787">
        <v>32753.5</v>
      </c>
      <c r="F24" s="781">
        <v>425</v>
      </c>
      <c r="G24" s="783">
        <f t="shared" si="1"/>
        <v>39574.89</v>
      </c>
      <c r="H24" s="793">
        <v>437.75</v>
      </c>
      <c r="I24" s="783">
        <f t="shared" si="2"/>
        <v>427.25</v>
      </c>
      <c r="J24" s="482">
        <f t="shared" si="3"/>
        <v>-10.5</v>
      </c>
      <c r="L24" s="394">
        <f t="shared" si="4"/>
        <v>1</v>
      </c>
    </row>
    <row r="25" spans="1:12" x14ac:dyDescent="0.5">
      <c r="A25" s="480">
        <v>20</v>
      </c>
      <c r="B25" s="780" t="s">
        <v>167</v>
      </c>
      <c r="C25" s="781">
        <v>3062</v>
      </c>
      <c r="D25" s="781">
        <v>42</v>
      </c>
      <c r="E25" s="781">
        <v>12274</v>
      </c>
      <c r="F25" s="781">
        <v>103.5</v>
      </c>
      <c r="G25" s="783">
        <f t="shared" si="1"/>
        <v>15336</v>
      </c>
      <c r="H25" s="793">
        <v>145.5</v>
      </c>
      <c r="I25" s="783">
        <f t="shared" si="2"/>
        <v>145.5</v>
      </c>
      <c r="J25" s="482">
        <f t="shared" si="3"/>
        <v>0</v>
      </c>
      <c r="L25" s="394">
        <f t="shared" si="4"/>
        <v>1</v>
      </c>
    </row>
    <row r="26" spans="1:12" x14ac:dyDescent="0.5">
      <c r="A26" s="480">
        <v>21</v>
      </c>
      <c r="B26" s="780" t="s">
        <v>168</v>
      </c>
      <c r="C26" s="781">
        <v>439</v>
      </c>
      <c r="D26" s="786">
        <v>0</v>
      </c>
      <c r="E26" s="781">
        <v>75</v>
      </c>
      <c r="F26" s="786">
        <v>0</v>
      </c>
      <c r="G26" s="783">
        <f t="shared" si="1"/>
        <v>514</v>
      </c>
      <c r="H26" s="784">
        <v>0</v>
      </c>
      <c r="I26" s="783">
        <f t="shared" si="2"/>
        <v>0</v>
      </c>
      <c r="J26" s="482">
        <f t="shared" si="3"/>
        <v>0</v>
      </c>
      <c r="L26" s="394">
        <f t="shared" si="4"/>
        <v>0</v>
      </c>
    </row>
    <row r="27" spans="1:12" x14ac:dyDescent="0.5">
      <c r="A27" s="480">
        <v>22</v>
      </c>
      <c r="B27" s="780" t="s">
        <v>169</v>
      </c>
      <c r="C27" s="781">
        <v>1376</v>
      </c>
      <c r="D27" s="781">
        <v>0</v>
      </c>
      <c r="E27" s="781">
        <v>255.06</v>
      </c>
      <c r="F27" s="781">
        <v>0</v>
      </c>
      <c r="G27" s="783">
        <f t="shared" si="1"/>
        <v>1631.06</v>
      </c>
      <c r="H27" s="784">
        <v>0</v>
      </c>
      <c r="I27" s="783">
        <f t="shared" si="2"/>
        <v>0</v>
      </c>
      <c r="J27" s="482">
        <f t="shared" si="3"/>
        <v>0</v>
      </c>
      <c r="L27" s="394">
        <f t="shared" si="4"/>
        <v>0</v>
      </c>
    </row>
    <row r="28" spans="1:12" x14ac:dyDescent="0.5">
      <c r="A28" s="480">
        <v>23</v>
      </c>
      <c r="B28" s="780" t="s">
        <v>170</v>
      </c>
      <c r="C28" s="781">
        <v>1432.73</v>
      </c>
      <c r="D28" s="781">
        <v>0</v>
      </c>
      <c r="E28" s="781">
        <v>2670.25</v>
      </c>
      <c r="F28" s="781">
        <v>0</v>
      </c>
      <c r="G28" s="783">
        <f t="shared" si="1"/>
        <v>4102.9799999999996</v>
      </c>
      <c r="H28" s="784">
        <v>0</v>
      </c>
      <c r="I28" s="783">
        <f t="shared" si="2"/>
        <v>0</v>
      </c>
      <c r="J28" s="482">
        <f t="shared" si="3"/>
        <v>0</v>
      </c>
      <c r="L28" s="394">
        <f t="shared" si="4"/>
        <v>0</v>
      </c>
    </row>
    <row r="29" spans="1:12" x14ac:dyDescent="0.5">
      <c r="A29" s="480">
        <v>24</v>
      </c>
      <c r="B29" s="780" t="s">
        <v>171</v>
      </c>
      <c r="C29" s="794">
        <v>1087.6300000000001</v>
      </c>
      <c r="D29" s="781">
        <v>0</v>
      </c>
      <c r="E29" s="794">
        <v>939.45</v>
      </c>
      <c r="F29" s="781">
        <v>0</v>
      </c>
      <c r="G29" s="783">
        <f t="shared" si="1"/>
        <v>2027.0800000000002</v>
      </c>
      <c r="H29" s="784">
        <v>0</v>
      </c>
      <c r="I29" s="783">
        <f t="shared" si="2"/>
        <v>0</v>
      </c>
      <c r="J29" s="482">
        <f t="shared" si="3"/>
        <v>0</v>
      </c>
      <c r="L29" s="394">
        <f t="shared" si="4"/>
        <v>0</v>
      </c>
    </row>
    <row r="30" spans="1:12" x14ac:dyDescent="0.5">
      <c r="A30" s="480">
        <v>25</v>
      </c>
      <c r="B30" s="785" t="s">
        <v>172</v>
      </c>
      <c r="C30" s="795">
        <v>570.5</v>
      </c>
      <c r="D30" s="795">
        <v>0</v>
      </c>
      <c r="E30" s="795">
        <v>166.5</v>
      </c>
      <c r="F30" s="795">
        <v>0</v>
      </c>
      <c r="G30" s="790">
        <f t="shared" si="1"/>
        <v>737</v>
      </c>
      <c r="H30" s="791">
        <v>0</v>
      </c>
      <c r="I30" s="790">
        <f t="shared" si="2"/>
        <v>0</v>
      </c>
      <c r="J30" s="482">
        <f t="shared" si="3"/>
        <v>0</v>
      </c>
      <c r="L30" s="394">
        <f t="shared" si="4"/>
        <v>0</v>
      </c>
    </row>
    <row r="31" spans="1:12" x14ac:dyDescent="0.5">
      <c r="A31" s="480">
        <v>26</v>
      </c>
      <c r="B31" s="775" t="s">
        <v>134</v>
      </c>
      <c r="C31" s="794">
        <v>436.5</v>
      </c>
      <c r="D31" s="794">
        <v>1</v>
      </c>
      <c r="E31" s="794">
        <v>234.5</v>
      </c>
      <c r="F31" s="794">
        <v>0</v>
      </c>
      <c r="G31" s="793">
        <f t="shared" si="1"/>
        <v>671</v>
      </c>
      <c r="H31" s="800">
        <v>1</v>
      </c>
      <c r="I31" s="793">
        <f t="shared" si="2"/>
        <v>1</v>
      </c>
      <c r="J31" s="482">
        <f t="shared" si="3"/>
        <v>0</v>
      </c>
      <c r="L31" s="394">
        <f t="shared" si="4"/>
        <v>1</v>
      </c>
    </row>
    <row r="32" spans="1:12" x14ac:dyDescent="0.5">
      <c r="A32" s="480">
        <v>27</v>
      </c>
      <c r="B32" s="780" t="s">
        <v>135</v>
      </c>
      <c r="C32" s="781">
        <v>1143</v>
      </c>
      <c r="D32" s="794">
        <v>1</v>
      </c>
      <c r="E32" s="794">
        <v>59.5</v>
      </c>
      <c r="F32" s="794">
        <v>0</v>
      </c>
      <c r="G32" s="783">
        <f t="shared" si="1"/>
        <v>1202.5</v>
      </c>
      <c r="H32" s="784">
        <v>1</v>
      </c>
      <c r="I32" s="783">
        <f t="shared" si="2"/>
        <v>1</v>
      </c>
      <c r="J32" s="482">
        <f t="shared" si="3"/>
        <v>0</v>
      </c>
      <c r="L32" s="394">
        <f t="shared" si="4"/>
        <v>1</v>
      </c>
    </row>
    <row r="33" spans="1:12" x14ac:dyDescent="0.5">
      <c r="A33" s="480">
        <v>28</v>
      </c>
      <c r="B33" s="780" t="s">
        <v>136</v>
      </c>
      <c r="C33" s="781">
        <v>410.5</v>
      </c>
      <c r="D33" s="794">
        <v>0</v>
      </c>
      <c r="E33" s="794">
        <v>4.75</v>
      </c>
      <c r="F33" s="794">
        <v>0</v>
      </c>
      <c r="G33" s="783">
        <f t="shared" si="1"/>
        <v>415.25</v>
      </c>
      <c r="H33" s="784">
        <v>0</v>
      </c>
      <c r="I33" s="783">
        <f t="shared" si="2"/>
        <v>0</v>
      </c>
      <c r="J33" s="482">
        <f t="shared" si="3"/>
        <v>0</v>
      </c>
      <c r="L33" s="394">
        <f t="shared" si="4"/>
        <v>0</v>
      </c>
    </row>
    <row r="34" spans="1:12" x14ac:dyDescent="0.5">
      <c r="A34" s="480">
        <v>29</v>
      </c>
      <c r="B34" s="780" t="s">
        <v>137</v>
      </c>
      <c r="C34" s="781">
        <v>656.2</v>
      </c>
      <c r="D34" s="794">
        <v>0</v>
      </c>
      <c r="E34" s="794">
        <v>41</v>
      </c>
      <c r="F34" s="794">
        <v>0</v>
      </c>
      <c r="G34" s="783">
        <f t="shared" si="1"/>
        <v>697.2</v>
      </c>
      <c r="H34" s="784">
        <v>0</v>
      </c>
      <c r="I34" s="783">
        <f t="shared" si="2"/>
        <v>0</v>
      </c>
      <c r="J34" s="482">
        <f t="shared" si="3"/>
        <v>0</v>
      </c>
      <c r="L34" s="394">
        <f t="shared" si="4"/>
        <v>0</v>
      </c>
    </row>
    <row r="35" spans="1:12" x14ac:dyDescent="0.5">
      <c r="A35" s="480">
        <v>30</v>
      </c>
      <c r="B35" s="780" t="s">
        <v>138</v>
      </c>
      <c r="C35" s="781">
        <v>1477.78</v>
      </c>
      <c r="D35" s="794">
        <v>4</v>
      </c>
      <c r="E35" s="781">
        <v>1683.1</v>
      </c>
      <c r="F35" s="794">
        <v>0</v>
      </c>
      <c r="G35" s="783">
        <f t="shared" si="1"/>
        <v>3160.88</v>
      </c>
      <c r="H35" s="784">
        <v>4</v>
      </c>
      <c r="I35" s="783">
        <f t="shared" si="2"/>
        <v>4</v>
      </c>
      <c r="J35" s="482">
        <f t="shared" si="3"/>
        <v>0</v>
      </c>
      <c r="L35" s="394">
        <f t="shared" si="4"/>
        <v>1</v>
      </c>
    </row>
    <row r="36" spans="1:12" x14ac:dyDescent="0.5">
      <c r="A36" s="480">
        <v>31</v>
      </c>
      <c r="B36" s="780" t="s">
        <v>139</v>
      </c>
      <c r="C36" s="781">
        <v>194.5</v>
      </c>
      <c r="D36" s="794">
        <v>0</v>
      </c>
      <c r="E36" s="794">
        <v>0</v>
      </c>
      <c r="F36" s="794">
        <v>0</v>
      </c>
      <c r="G36" s="783">
        <f t="shared" si="1"/>
        <v>194.5</v>
      </c>
      <c r="H36" s="784">
        <v>0</v>
      </c>
      <c r="I36" s="783">
        <f t="shared" si="2"/>
        <v>0</v>
      </c>
      <c r="J36" s="482">
        <f t="shared" si="3"/>
        <v>0</v>
      </c>
      <c r="L36" s="394">
        <f t="shared" si="4"/>
        <v>0</v>
      </c>
    </row>
    <row r="37" spans="1:12" x14ac:dyDescent="0.5">
      <c r="A37" s="480">
        <v>32</v>
      </c>
      <c r="B37" s="780" t="s">
        <v>140</v>
      </c>
      <c r="C37" s="781">
        <v>1063</v>
      </c>
      <c r="D37" s="794">
        <v>14</v>
      </c>
      <c r="E37" s="794">
        <v>430.5</v>
      </c>
      <c r="F37" s="794">
        <v>0</v>
      </c>
      <c r="G37" s="783">
        <f t="shared" si="1"/>
        <v>1493.5</v>
      </c>
      <c r="H37" s="784">
        <v>14</v>
      </c>
      <c r="I37" s="783">
        <f t="shared" si="2"/>
        <v>14</v>
      </c>
      <c r="J37" s="482">
        <f t="shared" si="3"/>
        <v>0</v>
      </c>
      <c r="L37" s="394">
        <f t="shared" si="4"/>
        <v>1</v>
      </c>
    </row>
    <row r="38" spans="1:12" x14ac:dyDescent="0.5">
      <c r="A38" s="480">
        <v>33</v>
      </c>
      <c r="B38" s="780" t="s">
        <v>141</v>
      </c>
      <c r="C38" s="781">
        <v>154.19999999999999</v>
      </c>
      <c r="D38" s="794">
        <v>0</v>
      </c>
      <c r="E38" s="781">
        <v>0</v>
      </c>
      <c r="F38" s="781">
        <v>0</v>
      </c>
      <c r="G38" s="783">
        <f t="shared" si="1"/>
        <v>154.19999999999999</v>
      </c>
      <c r="H38" s="784">
        <v>0</v>
      </c>
      <c r="I38" s="783">
        <f t="shared" si="2"/>
        <v>0</v>
      </c>
      <c r="J38" s="482">
        <f t="shared" si="3"/>
        <v>0</v>
      </c>
      <c r="L38" s="394">
        <f t="shared" si="4"/>
        <v>0</v>
      </c>
    </row>
    <row r="39" spans="1:12" x14ac:dyDescent="0.5">
      <c r="A39" s="480">
        <v>34</v>
      </c>
      <c r="B39" s="780" t="s">
        <v>142</v>
      </c>
      <c r="C39" s="781">
        <v>325.5</v>
      </c>
      <c r="D39" s="794">
        <v>0</v>
      </c>
      <c r="E39" s="784">
        <v>0.5</v>
      </c>
      <c r="F39" s="781">
        <v>0</v>
      </c>
      <c r="G39" s="783">
        <f t="shared" si="1"/>
        <v>326</v>
      </c>
      <c r="H39" s="784">
        <v>0</v>
      </c>
      <c r="I39" s="783">
        <f t="shared" si="2"/>
        <v>0</v>
      </c>
      <c r="J39" s="482">
        <f t="shared" si="3"/>
        <v>0</v>
      </c>
      <c r="L39" s="394">
        <f t="shared" si="4"/>
        <v>0</v>
      </c>
    </row>
    <row r="40" spans="1:12" x14ac:dyDescent="0.5">
      <c r="A40" s="480">
        <v>35</v>
      </c>
      <c r="B40" s="780" t="s">
        <v>143</v>
      </c>
      <c r="C40" s="781">
        <v>79.25</v>
      </c>
      <c r="D40" s="794">
        <v>0</v>
      </c>
      <c r="E40" s="801">
        <v>0</v>
      </c>
      <c r="F40" s="781">
        <v>0</v>
      </c>
      <c r="G40" s="783">
        <f t="shared" si="1"/>
        <v>79.25</v>
      </c>
      <c r="H40" s="784">
        <v>0</v>
      </c>
      <c r="I40" s="783">
        <f t="shared" si="2"/>
        <v>0</v>
      </c>
      <c r="J40" s="482">
        <f t="shared" si="3"/>
        <v>0</v>
      </c>
      <c r="L40" s="394">
        <f t="shared" si="4"/>
        <v>0</v>
      </c>
    </row>
    <row r="41" spans="1:12" x14ac:dyDescent="0.5">
      <c r="A41" s="480">
        <v>36</v>
      </c>
      <c r="B41" s="780" t="s">
        <v>144</v>
      </c>
      <c r="C41" s="781">
        <v>74</v>
      </c>
      <c r="D41" s="794">
        <v>0</v>
      </c>
      <c r="E41" s="801">
        <v>10</v>
      </c>
      <c r="F41" s="781">
        <v>0</v>
      </c>
      <c r="G41" s="783">
        <f t="shared" si="1"/>
        <v>84</v>
      </c>
      <c r="H41" s="784">
        <v>0</v>
      </c>
      <c r="I41" s="783">
        <f t="shared" si="2"/>
        <v>0</v>
      </c>
      <c r="J41" s="482">
        <f t="shared" si="3"/>
        <v>0</v>
      </c>
      <c r="L41" s="394">
        <f t="shared" si="4"/>
        <v>0</v>
      </c>
    </row>
    <row r="42" spans="1:12" x14ac:dyDescent="0.5">
      <c r="A42" s="480">
        <v>37</v>
      </c>
      <c r="B42" s="780" t="s">
        <v>145</v>
      </c>
      <c r="C42" s="781">
        <v>72.81</v>
      </c>
      <c r="D42" s="781">
        <v>0</v>
      </c>
      <c r="E42" s="786">
        <v>43</v>
      </c>
      <c r="F42" s="781">
        <v>0</v>
      </c>
      <c r="G42" s="783">
        <f t="shared" si="1"/>
        <v>115.81</v>
      </c>
      <c r="H42" s="784">
        <v>0</v>
      </c>
      <c r="I42" s="783">
        <f t="shared" si="2"/>
        <v>0</v>
      </c>
      <c r="J42" s="482">
        <f t="shared" si="3"/>
        <v>0</v>
      </c>
      <c r="L42" s="394">
        <f t="shared" si="4"/>
        <v>0</v>
      </c>
    </row>
    <row r="43" spans="1:12" x14ac:dyDescent="0.5">
      <c r="A43" s="480">
        <v>38</v>
      </c>
      <c r="B43" s="780" t="s">
        <v>146</v>
      </c>
      <c r="C43" s="781">
        <v>426.25</v>
      </c>
      <c r="D43" s="781">
        <v>0</v>
      </c>
      <c r="E43" s="781">
        <v>98</v>
      </c>
      <c r="F43" s="781">
        <v>0</v>
      </c>
      <c r="G43" s="783">
        <f t="shared" si="1"/>
        <v>524.25</v>
      </c>
      <c r="H43" s="784">
        <v>0</v>
      </c>
      <c r="I43" s="783">
        <f t="shared" si="2"/>
        <v>0</v>
      </c>
      <c r="J43" s="482">
        <f t="shared" si="3"/>
        <v>0</v>
      </c>
      <c r="L43" s="394">
        <f t="shared" si="4"/>
        <v>0</v>
      </c>
    </row>
    <row r="44" spans="1:12" x14ac:dyDescent="0.5">
      <c r="A44" s="480">
        <v>39</v>
      </c>
      <c r="B44" s="780" t="s">
        <v>147</v>
      </c>
      <c r="C44" s="781">
        <v>66.7</v>
      </c>
      <c r="D44" s="781">
        <v>0</v>
      </c>
      <c r="E44" s="794">
        <v>0</v>
      </c>
      <c r="F44" s="781">
        <v>0</v>
      </c>
      <c r="G44" s="783">
        <f t="shared" si="1"/>
        <v>66.7</v>
      </c>
      <c r="H44" s="784">
        <v>0</v>
      </c>
      <c r="I44" s="783">
        <f t="shared" si="2"/>
        <v>0</v>
      </c>
      <c r="J44" s="482">
        <f t="shared" si="3"/>
        <v>0</v>
      </c>
      <c r="L44" s="394">
        <f t="shared" si="4"/>
        <v>0</v>
      </c>
    </row>
    <row r="45" spans="1:12" x14ac:dyDescent="0.5">
      <c r="A45" s="480">
        <v>40</v>
      </c>
      <c r="B45" s="780" t="s">
        <v>148</v>
      </c>
      <c r="C45" s="781">
        <v>238</v>
      </c>
      <c r="D45" s="781">
        <v>0</v>
      </c>
      <c r="E45" s="794">
        <v>9.75</v>
      </c>
      <c r="F45" s="781">
        <v>0</v>
      </c>
      <c r="G45" s="783">
        <f t="shared" si="1"/>
        <v>247.75</v>
      </c>
      <c r="H45" s="784">
        <v>0</v>
      </c>
      <c r="I45" s="783">
        <f t="shared" si="2"/>
        <v>0</v>
      </c>
      <c r="J45" s="482">
        <f t="shared" si="3"/>
        <v>0</v>
      </c>
      <c r="L45" s="394">
        <f t="shared" si="4"/>
        <v>0</v>
      </c>
    </row>
    <row r="46" spans="1:12" x14ac:dyDescent="0.5">
      <c r="A46" s="480">
        <v>41</v>
      </c>
      <c r="B46" s="780" t="s">
        <v>149</v>
      </c>
      <c r="C46" s="786">
        <v>1094.8</v>
      </c>
      <c r="D46" s="781">
        <v>0</v>
      </c>
      <c r="E46" s="794">
        <v>0</v>
      </c>
      <c r="F46" s="781">
        <v>0</v>
      </c>
      <c r="G46" s="783">
        <f t="shared" si="1"/>
        <v>1094.8</v>
      </c>
      <c r="H46" s="784">
        <v>0</v>
      </c>
      <c r="I46" s="783">
        <f t="shared" si="2"/>
        <v>0</v>
      </c>
      <c r="J46" s="482">
        <f t="shared" si="3"/>
        <v>0</v>
      </c>
      <c r="L46" s="394">
        <f t="shared" si="4"/>
        <v>0</v>
      </c>
    </row>
    <row r="47" spans="1:12" x14ac:dyDescent="0.5">
      <c r="A47" s="480">
        <v>42</v>
      </c>
      <c r="B47" s="780" t="s">
        <v>150</v>
      </c>
      <c r="C47" s="786">
        <v>69</v>
      </c>
      <c r="D47" s="781">
        <v>0</v>
      </c>
      <c r="E47" s="794">
        <v>0</v>
      </c>
      <c r="F47" s="781">
        <v>0</v>
      </c>
      <c r="G47" s="783">
        <f t="shared" si="1"/>
        <v>69</v>
      </c>
      <c r="H47" s="784">
        <v>0</v>
      </c>
      <c r="I47" s="783">
        <f t="shared" si="2"/>
        <v>0</v>
      </c>
      <c r="J47" s="482">
        <f t="shared" si="3"/>
        <v>0</v>
      </c>
      <c r="L47" s="394">
        <f t="shared" si="4"/>
        <v>0</v>
      </c>
    </row>
    <row r="48" spans="1:12" x14ac:dyDescent="0.5">
      <c r="A48" s="480">
        <v>43</v>
      </c>
      <c r="B48" s="780" t="s">
        <v>151</v>
      </c>
      <c r="C48" s="786">
        <v>131.5</v>
      </c>
      <c r="D48" s="781">
        <v>0</v>
      </c>
      <c r="E48" s="786">
        <v>47.58</v>
      </c>
      <c r="F48" s="786">
        <v>0</v>
      </c>
      <c r="G48" s="783">
        <f t="shared" si="1"/>
        <v>179.07999999999998</v>
      </c>
      <c r="H48" s="784">
        <v>0</v>
      </c>
      <c r="I48" s="783">
        <f t="shared" si="2"/>
        <v>0</v>
      </c>
      <c r="J48" s="482">
        <f t="shared" si="3"/>
        <v>0</v>
      </c>
      <c r="L48" s="394">
        <f t="shared" si="4"/>
        <v>0</v>
      </c>
    </row>
    <row r="49" spans="1:12" x14ac:dyDescent="0.5">
      <c r="A49" s="480">
        <v>44</v>
      </c>
      <c r="B49" s="780" t="s">
        <v>152</v>
      </c>
      <c r="C49" s="786">
        <v>670.75</v>
      </c>
      <c r="D49" s="781">
        <v>0</v>
      </c>
      <c r="E49" s="786">
        <v>65</v>
      </c>
      <c r="F49" s="786">
        <v>0</v>
      </c>
      <c r="G49" s="783">
        <f t="shared" si="1"/>
        <v>735.75</v>
      </c>
      <c r="H49" s="784">
        <v>0</v>
      </c>
      <c r="I49" s="783">
        <f t="shared" si="2"/>
        <v>0</v>
      </c>
      <c r="J49" s="482">
        <f t="shared" si="3"/>
        <v>0</v>
      </c>
      <c r="L49" s="394">
        <f t="shared" si="4"/>
        <v>0</v>
      </c>
    </row>
    <row r="50" spans="1:12" x14ac:dyDescent="0.5">
      <c r="A50" s="480">
        <v>45</v>
      </c>
      <c r="B50" s="785" t="s">
        <v>153</v>
      </c>
      <c r="C50" s="788">
        <v>348.25</v>
      </c>
      <c r="D50" s="795">
        <v>0</v>
      </c>
      <c r="E50" s="788">
        <v>33</v>
      </c>
      <c r="F50" s="788">
        <v>0</v>
      </c>
      <c r="G50" s="790">
        <f t="shared" si="1"/>
        <v>381.25</v>
      </c>
      <c r="H50" s="796">
        <v>0</v>
      </c>
      <c r="I50" s="816">
        <f t="shared" si="2"/>
        <v>0</v>
      </c>
      <c r="J50" s="482">
        <f t="shared" si="3"/>
        <v>0</v>
      </c>
      <c r="L50" s="394">
        <f t="shared" si="4"/>
        <v>0</v>
      </c>
    </row>
    <row r="51" spans="1:12" x14ac:dyDescent="0.5">
      <c r="A51" s="480">
        <v>45</v>
      </c>
      <c r="B51" s="775" t="s">
        <v>183</v>
      </c>
      <c r="C51" s="787">
        <v>9099.6200000000008</v>
      </c>
      <c r="D51" s="794">
        <v>0</v>
      </c>
      <c r="E51" s="777">
        <v>2442.2399999999998</v>
      </c>
      <c r="F51" s="794">
        <v>0</v>
      </c>
      <c r="G51" s="793">
        <f t="shared" si="1"/>
        <v>11541.86</v>
      </c>
      <c r="H51" s="800">
        <v>0</v>
      </c>
      <c r="I51" s="779">
        <f t="shared" si="2"/>
        <v>0</v>
      </c>
      <c r="J51" s="482">
        <f t="shared" si="3"/>
        <v>0</v>
      </c>
      <c r="L51" s="394">
        <f t="shared" si="4"/>
        <v>0</v>
      </c>
    </row>
    <row r="52" spans="1:12" x14ac:dyDescent="0.5">
      <c r="A52" s="480">
        <v>46</v>
      </c>
      <c r="B52" s="780" t="s">
        <v>184</v>
      </c>
      <c r="C52" s="781">
        <v>20051</v>
      </c>
      <c r="D52" s="781">
        <v>0</v>
      </c>
      <c r="E52" s="794">
        <v>64512.76</v>
      </c>
      <c r="F52" s="781">
        <v>0</v>
      </c>
      <c r="G52" s="783">
        <f t="shared" si="1"/>
        <v>84563.760000000009</v>
      </c>
      <c r="H52" s="784">
        <v>0</v>
      </c>
      <c r="I52" s="783">
        <f t="shared" si="2"/>
        <v>0</v>
      </c>
      <c r="J52" s="482">
        <f t="shared" si="3"/>
        <v>0</v>
      </c>
      <c r="L52" s="394">
        <f t="shared" si="4"/>
        <v>0</v>
      </c>
    </row>
    <row r="53" spans="1:12" x14ac:dyDescent="0.5">
      <c r="A53" s="480">
        <v>47</v>
      </c>
      <c r="B53" s="780" t="s">
        <v>185</v>
      </c>
      <c r="C53" s="794">
        <v>1519.78</v>
      </c>
      <c r="D53" s="794">
        <v>0</v>
      </c>
      <c r="E53" s="794">
        <v>1543.54</v>
      </c>
      <c r="F53" s="794">
        <v>0</v>
      </c>
      <c r="G53" s="783">
        <f t="shared" si="1"/>
        <v>3063.3199999999997</v>
      </c>
      <c r="H53" s="800">
        <v>0</v>
      </c>
      <c r="I53" s="783">
        <f t="shared" si="2"/>
        <v>0</v>
      </c>
      <c r="J53" s="482">
        <f t="shared" si="3"/>
        <v>0</v>
      </c>
      <c r="L53" s="394">
        <f t="shared" si="4"/>
        <v>0</v>
      </c>
    </row>
    <row r="54" spans="1:12" x14ac:dyDescent="0.5">
      <c r="A54" s="480">
        <v>48</v>
      </c>
      <c r="B54" s="780" t="s">
        <v>186</v>
      </c>
      <c r="C54" s="794">
        <v>10206.49</v>
      </c>
      <c r="D54" s="794">
        <v>10</v>
      </c>
      <c r="E54" s="787">
        <v>70689.3</v>
      </c>
      <c r="F54" s="794">
        <v>0</v>
      </c>
      <c r="G54" s="783">
        <f t="shared" si="1"/>
        <v>80895.790000000008</v>
      </c>
      <c r="H54" s="800">
        <v>10</v>
      </c>
      <c r="I54" s="783">
        <f t="shared" si="2"/>
        <v>10</v>
      </c>
      <c r="J54" s="482">
        <f t="shared" si="3"/>
        <v>0</v>
      </c>
      <c r="L54" s="394">
        <f t="shared" si="4"/>
        <v>1</v>
      </c>
    </row>
    <row r="55" spans="1:12" x14ac:dyDescent="0.5">
      <c r="A55" s="480">
        <v>49</v>
      </c>
      <c r="B55" s="780" t="s">
        <v>187</v>
      </c>
      <c r="C55" s="781">
        <v>185.5</v>
      </c>
      <c r="D55" s="781">
        <v>0</v>
      </c>
      <c r="E55" s="781">
        <v>39521</v>
      </c>
      <c r="F55" s="781">
        <v>0</v>
      </c>
      <c r="G55" s="783">
        <f t="shared" si="1"/>
        <v>39706.5</v>
      </c>
      <c r="H55" s="783">
        <v>0</v>
      </c>
      <c r="I55" s="783">
        <f t="shared" si="2"/>
        <v>0</v>
      </c>
      <c r="J55" s="482">
        <f t="shared" si="3"/>
        <v>0</v>
      </c>
      <c r="L55" s="394">
        <f t="shared" si="4"/>
        <v>0</v>
      </c>
    </row>
    <row r="56" spans="1:12" x14ac:dyDescent="0.5">
      <c r="A56" s="480">
        <v>50</v>
      </c>
      <c r="B56" s="780" t="s">
        <v>188</v>
      </c>
      <c r="C56" s="781">
        <v>3026</v>
      </c>
      <c r="D56" s="781">
        <v>0</v>
      </c>
      <c r="E56" s="781">
        <v>15922.73</v>
      </c>
      <c r="F56" s="781">
        <v>0</v>
      </c>
      <c r="G56" s="783">
        <f t="shared" si="1"/>
        <v>18948.73</v>
      </c>
      <c r="H56" s="784">
        <v>0</v>
      </c>
      <c r="I56" s="783">
        <f t="shared" si="2"/>
        <v>0</v>
      </c>
      <c r="J56" s="482">
        <f t="shared" si="3"/>
        <v>0</v>
      </c>
      <c r="L56" s="394">
        <f t="shared" si="4"/>
        <v>0</v>
      </c>
    </row>
    <row r="57" spans="1:12" x14ac:dyDescent="0.5">
      <c r="A57" s="480">
        <v>51</v>
      </c>
      <c r="B57" s="780" t="s">
        <v>189</v>
      </c>
      <c r="C57" s="781">
        <v>429.11</v>
      </c>
      <c r="D57" s="781">
        <v>0</v>
      </c>
      <c r="E57" s="781">
        <v>6607.87</v>
      </c>
      <c r="F57" s="781">
        <v>5</v>
      </c>
      <c r="G57" s="783">
        <f t="shared" si="1"/>
        <v>7036.98</v>
      </c>
      <c r="H57" s="793">
        <v>5</v>
      </c>
      <c r="I57" s="783">
        <f t="shared" si="2"/>
        <v>5</v>
      </c>
      <c r="J57" s="482">
        <f t="shared" si="3"/>
        <v>0</v>
      </c>
      <c r="L57" s="394">
        <f t="shared" si="4"/>
        <v>1</v>
      </c>
    </row>
    <row r="58" spans="1:12" x14ac:dyDescent="0.5">
      <c r="A58" s="480">
        <v>52</v>
      </c>
      <c r="B58" s="780" t="s">
        <v>190</v>
      </c>
      <c r="C58" s="781">
        <v>2185</v>
      </c>
      <c r="D58" s="781">
        <v>0</v>
      </c>
      <c r="E58" s="787">
        <v>4206</v>
      </c>
      <c r="F58" s="781">
        <v>0</v>
      </c>
      <c r="G58" s="783">
        <f t="shared" si="1"/>
        <v>6391</v>
      </c>
      <c r="H58" s="784">
        <v>0</v>
      </c>
      <c r="I58" s="783">
        <f t="shared" si="2"/>
        <v>0</v>
      </c>
      <c r="J58" s="482">
        <f t="shared" si="3"/>
        <v>0</v>
      </c>
      <c r="L58" s="394">
        <f t="shared" si="4"/>
        <v>0</v>
      </c>
    </row>
    <row r="59" spans="1:12" x14ac:dyDescent="0.5">
      <c r="A59" s="480">
        <v>53</v>
      </c>
      <c r="B59" s="780" t="s">
        <v>191</v>
      </c>
      <c r="C59" s="781">
        <v>1833</v>
      </c>
      <c r="D59" s="781">
        <v>1</v>
      </c>
      <c r="E59" s="781">
        <v>4909</v>
      </c>
      <c r="F59" s="781">
        <v>0</v>
      </c>
      <c r="G59" s="783">
        <f t="shared" si="1"/>
        <v>6742</v>
      </c>
      <c r="H59" s="784">
        <v>1</v>
      </c>
      <c r="I59" s="783">
        <f t="shared" si="2"/>
        <v>1</v>
      </c>
      <c r="J59" s="482">
        <f t="shared" si="3"/>
        <v>0</v>
      </c>
      <c r="L59" s="394">
        <f t="shared" si="4"/>
        <v>1</v>
      </c>
    </row>
    <row r="60" spans="1:12" x14ac:dyDescent="0.5">
      <c r="A60" s="480">
        <v>54</v>
      </c>
      <c r="B60" s="780" t="s">
        <v>192</v>
      </c>
      <c r="C60" s="781">
        <v>180.75</v>
      </c>
      <c r="D60" s="781">
        <v>0</v>
      </c>
      <c r="E60" s="787">
        <v>5462.5</v>
      </c>
      <c r="F60" s="781">
        <v>0</v>
      </c>
      <c r="G60" s="783">
        <f t="shared" si="1"/>
        <v>5643.25</v>
      </c>
      <c r="H60" s="784">
        <v>0</v>
      </c>
      <c r="I60" s="783">
        <f t="shared" si="2"/>
        <v>0</v>
      </c>
      <c r="J60" s="482">
        <f t="shared" si="3"/>
        <v>0</v>
      </c>
      <c r="L60" s="394">
        <f t="shared" si="4"/>
        <v>0</v>
      </c>
    </row>
    <row r="61" spans="1:12" x14ac:dyDescent="0.5">
      <c r="A61" s="480">
        <v>55</v>
      </c>
      <c r="B61" s="780" t="s">
        <v>193</v>
      </c>
      <c r="C61" s="781">
        <v>49</v>
      </c>
      <c r="D61" s="781">
        <v>0</v>
      </c>
      <c r="E61" s="781">
        <v>4497.55</v>
      </c>
      <c r="F61" s="781">
        <v>0</v>
      </c>
      <c r="G61" s="783">
        <f t="shared" si="1"/>
        <v>4546.55</v>
      </c>
      <c r="H61" s="784">
        <v>0</v>
      </c>
      <c r="I61" s="783">
        <f t="shared" si="2"/>
        <v>0</v>
      </c>
      <c r="J61" s="482">
        <f t="shared" si="3"/>
        <v>0</v>
      </c>
      <c r="L61" s="394">
        <f t="shared" si="4"/>
        <v>0</v>
      </c>
    </row>
    <row r="62" spans="1:12" x14ac:dyDescent="0.5">
      <c r="A62" s="480">
        <v>56</v>
      </c>
      <c r="B62" s="780" t="s">
        <v>194</v>
      </c>
      <c r="C62" s="794">
        <v>13517.34</v>
      </c>
      <c r="D62" s="794">
        <v>0</v>
      </c>
      <c r="E62" s="794">
        <v>11940.2</v>
      </c>
      <c r="F62" s="794">
        <v>0</v>
      </c>
      <c r="G62" s="783">
        <f t="shared" si="1"/>
        <v>25457.54</v>
      </c>
      <c r="H62" s="793">
        <v>0</v>
      </c>
      <c r="I62" s="783">
        <f t="shared" si="2"/>
        <v>0</v>
      </c>
      <c r="J62" s="482">
        <f t="shared" si="3"/>
        <v>0</v>
      </c>
      <c r="L62" s="394">
        <f t="shared" si="4"/>
        <v>0</v>
      </c>
    </row>
    <row r="63" spans="1:12" x14ac:dyDescent="0.5">
      <c r="A63" s="480">
        <v>57</v>
      </c>
      <c r="B63" s="780" t="s">
        <v>195</v>
      </c>
      <c r="C63" s="787">
        <v>352</v>
      </c>
      <c r="D63" s="794">
        <v>0</v>
      </c>
      <c r="E63" s="787">
        <v>2752.55</v>
      </c>
      <c r="F63" s="781">
        <v>0</v>
      </c>
      <c r="G63" s="783">
        <f t="shared" si="1"/>
        <v>3104.55</v>
      </c>
      <c r="H63" s="784">
        <v>0</v>
      </c>
      <c r="I63" s="783">
        <f t="shared" si="2"/>
        <v>0</v>
      </c>
      <c r="J63" s="482">
        <f t="shared" si="3"/>
        <v>0</v>
      </c>
      <c r="L63" s="394">
        <f t="shared" si="4"/>
        <v>0</v>
      </c>
    </row>
    <row r="64" spans="1:12" x14ac:dyDescent="0.5">
      <c r="A64" s="480">
        <v>58</v>
      </c>
      <c r="B64" s="785" t="s">
        <v>196</v>
      </c>
      <c r="C64" s="788">
        <v>4076.17</v>
      </c>
      <c r="D64" s="788">
        <v>0</v>
      </c>
      <c r="E64" s="788">
        <v>65767.649999999994</v>
      </c>
      <c r="F64" s="788">
        <v>34</v>
      </c>
      <c r="G64" s="790">
        <f t="shared" si="1"/>
        <v>69843.819999999992</v>
      </c>
      <c r="H64" s="790">
        <v>34</v>
      </c>
      <c r="I64" s="790">
        <f t="shared" si="2"/>
        <v>34</v>
      </c>
      <c r="J64" s="482">
        <f t="shared" si="3"/>
        <v>0</v>
      </c>
      <c r="L64" s="394">
        <f t="shared" si="4"/>
        <v>1</v>
      </c>
    </row>
    <row r="65" spans="1:12" x14ac:dyDescent="0.5">
      <c r="A65" s="480">
        <v>59</v>
      </c>
      <c r="B65" s="775" t="s">
        <v>117</v>
      </c>
      <c r="C65" s="781">
        <v>206.59</v>
      </c>
      <c r="D65" s="781">
        <v>0</v>
      </c>
      <c r="E65" s="781">
        <v>0</v>
      </c>
      <c r="F65" s="781">
        <v>0</v>
      </c>
      <c r="G65" s="783">
        <f t="shared" si="1"/>
        <v>206.59</v>
      </c>
      <c r="H65" s="784">
        <v>0</v>
      </c>
      <c r="I65" s="793">
        <f t="shared" si="2"/>
        <v>0</v>
      </c>
      <c r="J65" s="482">
        <f t="shared" si="3"/>
        <v>0</v>
      </c>
      <c r="L65" s="394">
        <f t="shared" si="4"/>
        <v>0</v>
      </c>
    </row>
    <row r="66" spans="1:12" x14ac:dyDescent="0.5">
      <c r="A66" s="480">
        <v>60</v>
      </c>
      <c r="B66" s="780" t="s">
        <v>120</v>
      </c>
      <c r="C66" s="781">
        <v>16</v>
      </c>
      <c r="D66" s="781">
        <v>0</v>
      </c>
      <c r="E66" s="781">
        <v>0</v>
      </c>
      <c r="F66" s="781">
        <v>0</v>
      </c>
      <c r="G66" s="783">
        <f t="shared" si="1"/>
        <v>16</v>
      </c>
      <c r="H66" s="784">
        <v>0</v>
      </c>
      <c r="I66" s="783">
        <f t="shared" si="2"/>
        <v>0</v>
      </c>
      <c r="J66" s="482">
        <f t="shared" si="3"/>
        <v>0</v>
      </c>
      <c r="L66" s="394">
        <f t="shared" si="4"/>
        <v>0</v>
      </c>
    </row>
    <row r="67" spans="1:12" x14ac:dyDescent="0.5">
      <c r="A67" s="480">
        <v>61</v>
      </c>
      <c r="B67" s="780" t="s">
        <v>123</v>
      </c>
      <c r="C67" s="781">
        <v>160</v>
      </c>
      <c r="D67" s="781">
        <v>0</v>
      </c>
      <c r="E67" s="781">
        <v>0</v>
      </c>
      <c r="F67" s="781">
        <v>0</v>
      </c>
      <c r="G67" s="783">
        <f t="shared" si="1"/>
        <v>160</v>
      </c>
      <c r="H67" s="784">
        <v>0</v>
      </c>
      <c r="I67" s="783">
        <f t="shared" si="2"/>
        <v>0</v>
      </c>
      <c r="J67" s="482">
        <f t="shared" si="3"/>
        <v>0</v>
      </c>
      <c r="L67" s="394">
        <f t="shared" si="4"/>
        <v>0</v>
      </c>
    </row>
    <row r="68" spans="1:12" x14ac:dyDescent="0.5">
      <c r="A68" s="480">
        <v>62</v>
      </c>
      <c r="B68" s="780" t="s">
        <v>124</v>
      </c>
      <c r="C68" s="781">
        <v>37</v>
      </c>
      <c r="D68" s="781">
        <v>0</v>
      </c>
      <c r="E68" s="781">
        <v>155</v>
      </c>
      <c r="F68" s="781">
        <v>0</v>
      </c>
      <c r="G68" s="783">
        <f t="shared" si="1"/>
        <v>192</v>
      </c>
      <c r="H68" s="784">
        <v>0</v>
      </c>
      <c r="I68" s="783">
        <f t="shared" si="2"/>
        <v>0</v>
      </c>
      <c r="J68" s="482">
        <f t="shared" si="3"/>
        <v>0</v>
      </c>
      <c r="L68" s="394">
        <f t="shared" si="4"/>
        <v>0</v>
      </c>
    </row>
    <row r="69" spans="1:12" x14ac:dyDescent="0.5">
      <c r="A69" s="480">
        <v>63</v>
      </c>
      <c r="B69" s="780" t="s">
        <v>125</v>
      </c>
      <c r="C69" s="781">
        <v>1265.93</v>
      </c>
      <c r="D69" s="781">
        <v>0</v>
      </c>
      <c r="E69" s="781">
        <v>716</v>
      </c>
      <c r="F69" s="781">
        <v>0</v>
      </c>
      <c r="G69" s="783">
        <f t="shared" si="1"/>
        <v>1981.93</v>
      </c>
      <c r="H69" s="784">
        <v>0</v>
      </c>
      <c r="I69" s="783">
        <f t="shared" si="2"/>
        <v>0</v>
      </c>
      <c r="J69" s="482">
        <f t="shared" si="3"/>
        <v>0</v>
      </c>
      <c r="L69" s="394">
        <f t="shared" si="4"/>
        <v>0</v>
      </c>
    </row>
    <row r="70" spans="1:12" x14ac:dyDescent="0.5">
      <c r="A70" s="480">
        <v>64</v>
      </c>
      <c r="B70" s="780" t="s">
        <v>126</v>
      </c>
      <c r="C70" s="781">
        <v>77.73</v>
      </c>
      <c r="D70" s="781">
        <v>0</v>
      </c>
      <c r="E70" s="781">
        <v>0</v>
      </c>
      <c r="F70" s="781">
        <v>0</v>
      </c>
      <c r="G70" s="783">
        <f t="shared" si="1"/>
        <v>77.73</v>
      </c>
      <c r="H70" s="784">
        <v>0</v>
      </c>
      <c r="I70" s="783">
        <f t="shared" si="2"/>
        <v>0</v>
      </c>
      <c r="J70" s="482">
        <f t="shared" si="3"/>
        <v>0</v>
      </c>
      <c r="L70" s="394">
        <f t="shared" si="4"/>
        <v>0</v>
      </c>
    </row>
    <row r="71" spans="1:12" x14ac:dyDescent="0.5">
      <c r="A71" s="480">
        <v>65</v>
      </c>
      <c r="B71" s="780" t="s">
        <v>128</v>
      </c>
      <c r="C71" s="781">
        <v>315</v>
      </c>
      <c r="D71" s="781">
        <v>0</v>
      </c>
      <c r="E71" s="781">
        <v>27.75</v>
      </c>
      <c r="F71" s="781">
        <v>0</v>
      </c>
      <c r="G71" s="783">
        <f t="shared" si="1"/>
        <v>342.75</v>
      </c>
      <c r="H71" s="784">
        <v>0</v>
      </c>
      <c r="I71" s="783">
        <f t="shared" si="2"/>
        <v>0</v>
      </c>
      <c r="J71" s="482">
        <f t="shared" ref="J71:J75" si="5">+I71-H71</f>
        <v>0</v>
      </c>
      <c r="L71" s="394">
        <f t="shared" ref="L71:L74" si="6">IF(I71&gt;0,1,0)</f>
        <v>0</v>
      </c>
    </row>
    <row r="72" spans="1:12" x14ac:dyDescent="0.5">
      <c r="A72" s="480">
        <v>66</v>
      </c>
      <c r="B72" s="780" t="s">
        <v>129</v>
      </c>
      <c r="C72" s="781">
        <v>11</v>
      </c>
      <c r="D72" s="781">
        <v>0</v>
      </c>
      <c r="E72" s="781">
        <v>0</v>
      </c>
      <c r="F72" s="781">
        <v>0</v>
      </c>
      <c r="G72" s="783">
        <f t="shared" si="1"/>
        <v>11</v>
      </c>
      <c r="H72" s="784">
        <v>0</v>
      </c>
      <c r="I72" s="783">
        <f t="shared" si="2"/>
        <v>0</v>
      </c>
      <c r="J72" s="482">
        <f t="shared" si="5"/>
        <v>0</v>
      </c>
      <c r="L72" s="394">
        <f t="shared" si="6"/>
        <v>0</v>
      </c>
    </row>
    <row r="73" spans="1:12" x14ac:dyDescent="0.5">
      <c r="A73" s="480">
        <v>67</v>
      </c>
      <c r="B73" s="780" t="s">
        <v>130</v>
      </c>
      <c r="C73" s="781">
        <v>444.25</v>
      </c>
      <c r="D73" s="781">
        <v>0</v>
      </c>
      <c r="E73" s="781">
        <v>197</v>
      </c>
      <c r="F73" s="781">
        <v>0</v>
      </c>
      <c r="G73" s="783">
        <f t="shared" ref="G73:G75" si="7">C73+E73</f>
        <v>641.25</v>
      </c>
      <c r="H73" s="784">
        <v>0</v>
      </c>
      <c r="I73" s="783">
        <f t="shared" si="2"/>
        <v>0</v>
      </c>
      <c r="J73" s="482">
        <f t="shared" si="5"/>
        <v>0</v>
      </c>
      <c r="L73" s="394">
        <f t="shared" si="6"/>
        <v>0</v>
      </c>
    </row>
    <row r="74" spans="1:12" x14ac:dyDescent="0.5">
      <c r="A74" s="480">
        <v>68</v>
      </c>
      <c r="B74" s="780" t="s">
        <v>132</v>
      </c>
      <c r="C74" s="781">
        <v>125.55</v>
      </c>
      <c r="D74" s="781">
        <v>0</v>
      </c>
      <c r="E74" s="781">
        <v>46</v>
      </c>
      <c r="F74" s="781">
        <v>0</v>
      </c>
      <c r="G74" s="783">
        <f t="shared" si="7"/>
        <v>171.55</v>
      </c>
      <c r="H74" s="784">
        <v>0</v>
      </c>
      <c r="I74" s="783">
        <f t="shared" ref="I74:I75" si="8">SUM(F74,D74)</f>
        <v>0</v>
      </c>
      <c r="J74" s="482">
        <f t="shared" si="5"/>
        <v>0</v>
      </c>
      <c r="L74" s="394">
        <f t="shared" si="6"/>
        <v>0</v>
      </c>
    </row>
    <row r="75" spans="1:12" x14ac:dyDescent="0.5">
      <c r="A75" s="480">
        <v>69</v>
      </c>
      <c r="B75" s="803" t="s">
        <v>131</v>
      </c>
      <c r="C75" s="795">
        <v>45</v>
      </c>
      <c r="D75" s="788">
        <v>0</v>
      </c>
      <c r="E75" s="795">
        <v>0</v>
      </c>
      <c r="F75" s="795">
        <v>0</v>
      </c>
      <c r="G75" s="790">
        <f t="shared" si="7"/>
        <v>45</v>
      </c>
      <c r="H75" s="796">
        <v>0</v>
      </c>
      <c r="I75" s="790">
        <f t="shared" si="8"/>
        <v>0</v>
      </c>
      <c r="J75" s="482">
        <f t="shared" si="5"/>
        <v>0</v>
      </c>
      <c r="L75" s="394">
        <f>IF(I75&gt;0,1,0)</f>
        <v>0</v>
      </c>
    </row>
    <row r="77" spans="1:12" ht="24" x14ac:dyDescent="0.5">
      <c r="A77" s="674"/>
      <c r="B77" s="675"/>
      <c r="C77" s="675"/>
      <c r="D77" s="676"/>
      <c r="E77" s="677"/>
      <c r="F77" s="677"/>
      <c r="G77" s="677"/>
      <c r="H77" s="676"/>
      <c r="I77" s="675"/>
      <c r="J77" s="675"/>
    </row>
    <row r="78" spans="1:12" ht="24" x14ac:dyDescent="0.5">
      <c r="A78" s="678"/>
      <c r="B78" s="679"/>
      <c r="C78" s="679"/>
      <c r="D78" s="676"/>
      <c r="E78" s="680"/>
      <c r="F78" s="680"/>
      <c r="G78" s="680"/>
      <c r="H78" s="676"/>
      <c r="I78" s="679"/>
      <c r="J78" s="679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6" activePane="bottomRight" state="frozen"/>
      <selection pane="topRight" activeCell="D1" sqref="D1"/>
      <selection pane="bottomLeft" activeCell="A6" sqref="A6"/>
      <selection pane="bottomRight" activeCell="F78" sqref="F78"/>
    </sheetView>
  </sheetViews>
  <sheetFormatPr defaultColWidth="9.125" defaultRowHeight="21.75" x14ac:dyDescent="0.5"/>
  <cols>
    <col min="1" max="1" width="4.75" style="670" customWidth="1"/>
    <col min="2" max="2" width="15.75" style="670" customWidth="1"/>
    <col min="3" max="3" width="12.625" style="671" customWidth="1"/>
    <col min="4" max="4" width="25.625" style="670" customWidth="1"/>
    <col min="5" max="5" width="12.625" style="671" customWidth="1"/>
    <col min="6" max="6" width="25.625" style="670" customWidth="1"/>
    <col min="7" max="9" width="13.75" style="673" customWidth="1"/>
    <col min="10" max="10" width="13.75" style="435" customWidth="1"/>
    <col min="11" max="16384" width="9.125" style="394"/>
  </cols>
  <sheetData>
    <row r="1" spans="1:12" x14ac:dyDescent="0.5">
      <c r="A1" s="1252" t="s">
        <v>531</v>
      </c>
      <c r="B1" s="1252"/>
      <c r="C1" s="1252"/>
      <c r="D1" s="1252"/>
      <c r="E1" s="1252"/>
      <c r="F1" s="1252"/>
      <c r="G1" s="1252"/>
      <c r="H1" s="1252"/>
      <c r="I1" s="1252"/>
      <c r="J1" s="1252"/>
    </row>
    <row r="2" spans="1:12" x14ac:dyDescent="0.5">
      <c r="A2" s="1262" t="s">
        <v>227</v>
      </c>
      <c r="B2" s="1262" t="s">
        <v>4</v>
      </c>
      <c r="C2" s="1253" t="s">
        <v>238</v>
      </c>
      <c r="D2" s="1254"/>
      <c r="E2" s="1253" t="s">
        <v>239</v>
      </c>
      <c r="F2" s="1254"/>
      <c r="G2" s="1249" t="s">
        <v>515</v>
      </c>
      <c r="H2" s="1249" t="s">
        <v>241</v>
      </c>
      <c r="I2" s="1249" t="s">
        <v>242</v>
      </c>
      <c r="J2" s="1249" t="s">
        <v>231</v>
      </c>
    </row>
    <row r="3" spans="1:12" x14ac:dyDescent="0.5">
      <c r="A3" s="1262"/>
      <c r="B3" s="1262"/>
      <c r="C3" s="1249" t="s">
        <v>243</v>
      </c>
      <c r="D3" s="1259" t="s">
        <v>259</v>
      </c>
      <c r="E3" s="1249" t="s">
        <v>243</v>
      </c>
      <c r="F3" s="1259" t="s">
        <v>259</v>
      </c>
      <c r="G3" s="1250"/>
      <c r="H3" s="1250"/>
      <c r="I3" s="1250"/>
      <c r="J3" s="1250"/>
    </row>
    <row r="4" spans="1:12" ht="24" x14ac:dyDescent="0.55000000000000004">
      <c r="A4" s="1262"/>
      <c r="B4" s="1262"/>
      <c r="C4" s="1251"/>
      <c r="D4" s="1261"/>
      <c r="E4" s="1251"/>
      <c r="F4" s="1261"/>
      <c r="G4" s="1251"/>
      <c r="H4" s="1251"/>
      <c r="I4" s="1251"/>
      <c r="J4" s="1251"/>
      <c r="L4" s="684" t="s">
        <v>318</v>
      </c>
    </row>
    <row r="5" spans="1:12" x14ac:dyDescent="0.5">
      <c r="A5" s="1263" t="s">
        <v>40</v>
      </c>
      <c r="B5" s="1264"/>
      <c r="C5" s="666">
        <f>SUM(C6:C75)</f>
        <v>305147.52000000008</v>
      </c>
      <c r="D5" s="666">
        <f t="shared" ref="D5:J5" si="0">SUM(D6:D75)</f>
        <v>528.75</v>
      </c>
      <c r="E5" s="666">
        <f t="shared" si="0"/>
        <v>807192.35000000009</v>
      </c>
      <c r="F5" s="666">
        <f t="shared" si="0"/>
        <v>170.85</v>
      </c>
      <c r="G5" s="666">
        <f t="shared" si="0"/>
        <v>1112339.8700000001</v>
      </c>
      <c r="H5" s="666">
        <f t="shared" si="0"/>
        <v>700.6</v>
      </c>
      <c r="I5" s="666">
        <f t="shared" si="0"/>
        <v>699.6</v>
      </c>
      <c r="J5" s="666">
        <f t="shared" si="0"/>
        <v>-1</v>
      </c>
      <c r="L5" s="682">
        <f>SUM(L6:L75)</f>
        <v>15</v>
      </c>
    </row>
    <row r="6" spans="1:12" x14ac:dyDescent="0.5">
      <c r="A6" s="480">
        <v>1</v>
      </c>
      <c r="B6" s="736" t="s">
        <v>155</v>
      </c>
      <c r="C6" s="737">
        <v>1464.79</v>
      </c>
      <c r="D6" s="738">
        <v>4</v>
      </c>
      <c r="E6" s="739">
        <v>1464.77</v>
      </c>
      <c r="F6" s="740">
        <v>115</v>
      </c>
      <c r="G6" s="805">
        <f>C6+E6</f>
        <v>2929.56</v>
      </c>
      <c r="H6" s="807">
        <v>119</v>
      </c>
      <c r="I6" s="806">
        <f>SUM(F6,D6)</f>
        <v>119</v>
      </c>
      <c r="J6" s="685">
        <f>+I6-H6</f>
        <v>0</v>
      </c>
      <c r="L6" s="394">
        <f>IF(I6&gt;0,1,0)</f>
        <v>1</v>
      </c>
    </row>
    <row r="7" spans="1:12" x14ac:dyDescent="0.5">
      <c r="A7" s="480">
        <v>2</v>
      </c>
      <c r="B7" s="741" t="s">
        <v>156</v>
      </c>
      <c r="C7" s="742">
        <v>404</v>
      </c>
      <c r="D7" s="744">
        <v>0</v>
      </c>
      <c r="E7" s="745">
        <v>268.62</v>
      </c>
      <c r="F7" s="747">
        <v>1</v>
      </c>
      <c r="G7" s="804">
        <f t="shared" ref="G7:G72" si="1">C7+E7</f>
        <v>672.62</v>
      </c>
      <c r="H7" s="807">
        <v>1</v>
      </c>
      <c r="I7" s="804">
        <f t="shared" ref="I7:I73" si="2">SUM(F7,D7)</f>
        <v>1</v>
      </c>
      <c r="J7" s="685">
        <f t="shared" ref="J7:J70" si="3">+I7-H7</f>
        <v>0</v>
      </c>
      <c r="L7" s="394">
        <f t="shared" ref="L7:L70" si="4">IF(I7&gt;0,1,0)</f>
        <v>1</v>
      </c>
    </row>
    <row r="8" spans="1:12" x14ac:dyDescent="0.5">
      <c r="A8" s="480">
        <v>3</v>
      </c>
      <c r="B8" s="741" t="s">
        <v>157</v>
      </c>
      <c r="C8" s="742">
        <v>364</v>
      </c>
      <c r="D8" s="744">
        <v>0</v>
      </c>
      <c r="E8" s="745">
        <v>0</v>
      </c>
      <c r="F8" s="747">
        <v>0</v>
      </c>
      <c r="G8" s="804">
        <f t="shared" si="1"/>
        <v>364</v>
      </c>
      <c r="H8" s="807">
        <v>0</v>
      </c>
      <c r="I8" s="804">
        <f t="shared" si="2"/>
        <v>0</v>
      </c>
      <c r="J8" s="685">
        <f t="shared" si="3"/>
        <v>0</v>
      </c>
      <c r="L8" s="394">
        <f t="shared" si="4"/>
        <v>0</v>
      </c>
    </row>
    <row r="9" spans="1:12" x14ac:dyDescent="0.5">
      <c r="A9" s="480">
        <v>4</v>
      </c>
      <c r="B9" s="748" t="s">
        <v>217</v>
      </c>
      <c r="C9" s="742">
        <v>3588.57</v>
      </c>
      <c r="D9" s="744">
        <v>0</v>
      </c>
      <c r="E9" s="750">
        <v>841.5</v>
      </c>
      <c r="F9" s="747">
        <v>0</v>
      </c>
      <c r="G9" s="804">
        <f t="shared" si="1"/>
        <v>4430.07</v>
      </c>
      <c r="H9" s="807">
        <v>0</v>
      </c>
      <c r="I9" s="804">
        <f t="shared" si="2"/>
        <v>0</v>
      </c>
      <c r="J9" s="685">
        <f t="shared" si="3"/>
        <v>0</v>
      </c>
      <c r="L9" s="394">
        <f t="shared" si="4"/>
        <v>0</v>
      </c>
    </row>
    <row r="10" spans="1:12" x14ac:dyDescent="0.5">
      <c r="A10" s="480">
        <v>5</v>
      </c>
      <c r="B10" s="741" t="s">
        <v>158</v>
      </c>
      <c r="C10" s="749">
        <v>1249.9000000000001</v>
      </c>
      <c r="D10" s="744">
        <v>0</v>
      </c>
      <c r="E10" s="751">
        <v>174.5</v>
      </c>
      <c r="F10" s="747">
        <v>0</v>
      </c>
      <c r="G10" s="804">
        <f t="shared" si="1"/>
        <v>1424.4</v>
      </c>
      <c r="H10" s="807">
        <v>0</v>
      </c>
      <c r="I10" s="804">
        <f t="shared" si="2"/>
        <v>0</v>
      </c>
      <c r="J10" s="685">
        <f t="shared" si="3"/>
        <v>0</v>
      </c>
      <c r="L10" s="394">
        <f t="shared" si="4"/>
        <v>0</v>
      </c>
    </row>
    <row r="11" spans="1:12" x14ac:dyDescent="0.5">
      <c r="A11" s="480">
        <v>6</v>
      </c>
      <c r="B11" s="741" t="s">
        <v>160</v>
      </c>
      <c r="C11" s="742">
        <v>874.05</v>
      </c>
      <c r="D11" s="744">
        <v>0</v>
      </c>
      <c r="E11" s="745">
        <v>356.6</v>
      </c>
      <c r="F11" s="747">
        <v>0</v>
      </c>
      <c r="G11" s="804">
        <f t="shared" si="1"/>
        <v>1230.6500000000001</v>
      </c>
      <c r="H11" s="807">
        <v>0</v>
      </c>
      <c r="I11" s="804">
        <f t="shared" si="2"/>
        <v>0</v>
      </c>
      <c r="J11" s="685">
        <f t="shared" si="3"/>
        <v>0</v>
      </c>
      <c r="L11" s="394">
        <f t="shared" si="4"/>
        <v>0</v>
      </c>
    </row>
    <row r="12" spans="1:12" x14ac:dyDescent="0.5">
      <c r="A12" s="480">
        <v>7</v>
      </c>
      <c r="B12" s="741" t="s">
        <v>161</v>
      </c>
      <c r="C12" s="749">
        <v>22</v>
      </c>
      <c r="D12" s="744">
        <v>0</v>
      </c>
      <c r="E12" s="751">
        <v>0</v>
      </c>
      <c r="F12" s="747">
        <v>0</v>
      </c>
      <c r="G12" s="804">
        <f t="shared" si="1"/>
        <v>22</v>
      </c>
      <c r="H12" s="807">
        <v>0</v>
      </c>
      <c r="I12" s="804">
        <f t="shared" si="2"/>
        <v>0</v>
      </c>
      <c r="J12" s="685">
        <f t="shared" si="3"/>
        <v>0</v>
      </c>
      <c r="L12" s="394">
        <f t="shared" si="4"/>
        <v>0</v>
      </c>
    </row>
    <row r="13" spans="1:12" x14ac:dyDescent="0.5">
      <c r="A13" s="480">
        <v>8</v>
      </c>
      <c r="B13" s="748" t="s">
        <v>162</v>
      </c>
      <c r="C13" s="752">
        <v>449.5</v>
      </c>
      <c r="D13" s="754">
        <v>0</v>
      </c>
      <c r="E13" s="755">
        <v>36</v>
      </c>
      <c r="F13" s="757">
        <v>0</v>
      </c>
      <c r="G13" s="808">
        <f t="shared" si="1"/>
        <v>485.5</v>
      </c>
      <c r="H13" s="809">
        <v>0</v>
      </c>
      <c r="I13" s="810">
        <f t="shared" si="2"/>
        <v>0</v>
      </c>
      <c r="J13" s="685">
        <f t="shared" si="3"/>
        <v>0</v>
      </c>
      <c r="L13" s="394">
        <f t="shared" si="4"/>
        <v>0</v>
      </c>
    </row>
    <row r="14" spans="1:12" x14ac:dyDescent="0.5">
      <c r="A14" s="480">
        <v>9</v>
      </c>
      <c r="B14" s="736" t="s">
        <v>174</v>
      </c>
      <c r="C14" s="742">
        <v>1342</v>
      </c>
      <c r="D14" s="758">
        <v>0</v>
      </c>
      <c r="E14" s="745">
        <v>1209</v>
      </c>
      <c r="F14" s="759">
        <v>0</v>
      </c>
      <c r="G14" s="811">
        <f t="shared" si="1"/>
        <v>2551</v>
      </c>
      <c r="H14" s="807">
        <v>0</v>
      </c>
      <c r="I14" s="805">
        <f t="shared" si="2"/>
        <v>0</v>
      </c>
      <c r="J14" s="685">
        <f t="shared" si="3"/>
        <v>0</v>
      </c>
      <c r="L14" s="394">
        <f t="shared" si="4"/>
        <v>0</v>
      </c>
    </row>
    <row r="15" spans="1:12" x14ac:dyDescent="0.5">
      <c r="A15" s="480">
        <v>10</v>
      </c>
      <c r="B15" s="741" t="s">
        <v>175</v>
      </c>
      <c r="C15" s="760">
        <v>14337.25</v>
      </c>
      <c r="D15" s="743">
        <v>7</v>
      </c>
      <c r="E15" s="762">
        <v>612.25</v>
      </c>
      <c r="F15" s="746">
        <v>0</v>
      </c>
      <c r="G15" s="804">
        <f t="shared" si="1"/>
        <v>14949.5</v>
      </c>
      <c r="H15" s="811">
        <v>7</v>
      </c>
      <c r="I15" s="804">
        <f t="shared" si="2"/>
        <v>7</v>
      </c>
      <c r="J15" s="685">
        <f t="shared" si="3"/>
        <v>0</v>
      </c>
      <c r="L15" s="394">
        <f t="shared" si="4"/>
        <v>1</v>
      </c>
    </row>
    <row r="16" spans="1:12" x14ac:dyDescent="0.5">
      <c r="A16" s="480">
        <v>11</v>
      </c>
      <c r="B16" s="741" t="s">
        <v>176</v>
      </c>
      <c r="C16" s="742">
        <v>11878</v>
      </c>
      <c r="D16" s="743">
        <v>3</v>
      </c>
      <c r="E16" s="745">
        <v>359335.5</v>
      </c>
      <c r="F16" s="746">
        <v>0</v>
      </c>
      <c r="G16" s="804">
        <f t="shared" si="1"/>
        <v>371213.5</v>
      </c>
      <c r="H16" s="804">
        <v>3</v>
      </c>
      <c r="I16" s="804">
        <f t="shared" si="2"/>
        <v>3</v>
      </c>
      <c r="J16" s="685">
        <f t="shared" si="3"/>
        <v>0</v>
      </c>
      <c r="L16" s="394">
        <f t="shared" si="4"/>
        <v>1</v>
      </c>
    </row>
    <row r="17" spans="1:12" x14ac:dyDescent="0.5">
      <c r="A17" s="480">
        <v>12</v>
      </c>
      <c r="B17" s="741" t="s">
        <v>177</v>
      </c>
      <c r="C17" s="742">
        <v>11912.5</v>
      </c>
      <c r="D17" s="743">
        <v>1</v>
      </c>
      <c r="E17" s="745">
        <v>15423.5</v>
      </c>
      <c r="F17" s="746">
        <v>5</v>
      </c>
      <c r="G17" s="804">
        <f t="shared" si="1"/>
        <v>27336</v>
      </c>
      <c r="H17" s="804">
        <v>6</v>
      </c>
      <c r="I17" s="804">
        <f t="shared" si="2"/>
        <v>6</v>
      </c>
      <c r="J17" s="685">
        <f t="shared" si="3"/>
        <v>0</v>
      </c>
      <c r="L17" s="394">
        <f t="shared" si="4"/>
        <v>1</v>
      </c>
    </row>
    <row r="18" spans="1:12" x14ac:dyDescent="0.5">
      <c r="A18" s="480">
        <v>13</v>
      </c>
      <c r="B18" s="741" t="s">
        <v>178</v>
      </c>
      <c r="C18" s="763">
        <v>66903.53</v>
      </c>
      <c r="D18" s="761">
        <v>0</v>
      </c>
      <c r="E18" s="750">
        <v>10987.76</v>
      </c>
      <c r="F18" s="764">
        <v>0</v>
      </c>
      <c r="G18" s="804">
        <f t="shared" si="1"/>
        <v>77891.289999999994</v>
      </c>
      <c r="H18" s="811">
        <v>0</v>
      </c>
      <c r="I18" s="804">
        <f t="shared" si="2"/>
        <v>0</v>
      </c>
      <c r="J18" s="685">
        <f t="shared" si="3"/>
        <v>0</v>
      </c>
      <c r="L18" s="394">
        <f t="shared" si="4"/>
        <v>0</v>
      </c>
    </row>
    <row r="19" spans="1:12" x14ac:dyDescent="0.5">
      <c r="A19" s="480">
        <v>14</v>
      </c>
      <c r="B19" s="741" t="s">
        <v>179</v>
      </c>
      <c r="C19" s="742">
        <v>13634</v>
      </c>
      <c r="D19" s="761">
        <v>0</v>
      </c>
      <c r="E19" s="745">
        <v>59430</v>
      </c>
      <c r="F19" s="764">
        <v>0</v>
      </c>
      <c r="G19" s="804">
        <f t="shared" si="1"/>
        <v>73064</v>
      </c>
      <c r="H19" s="811">
        <v>0</v>
      </c>
      <c r="I19" s="804">
        <f t="shared" si="2"/>
        <v>0</v>
      </c>
      <c r="J19" s="685">
        <f t="shared" si="3"/>
        <v>0</v>
      </c>
      <c r="L19" s="394">
        <f t="shared" si="4"/>
        <v>0</v>
      </c>
    </row>
    <row r="20" spans="1:12" x14ac:dyDescent="0.5">
      <c r="A20" s="480">
        <v>15</v>
      </c>
      <c r="B20" s="741" t="s">
        <v>180</v>
      </c>
      <c r="C20" s="742">
        <v>71730.929999999993</v>
      </c>
      <c r="D20" s="743">
        <v>342.25</v>
      </c>
      <c r="E20" s="745">
        <v>1170.47</v>
      </c>
      <c r="F20" s="764">
        <v>1</v>
      </c>
      <c r="G20" s="804">
        <f t="shared" si="1"/>
        <v>72901.399999999994</v>
      </c>
      <c r="H20" s="804">
        <v>356.25</v>
      </c>
      <c r="I20" s="804">
        <f t="shared" si="2"/>
        <v>343.25</v>
      </c>
      <c r="J20" s="685">
        <f t="shared" si="3"/>
        <v>-13</v>
      </c>
      <c r="L20" s="394">
        <f t="shared" si="4"/>
        <v>1</v>
      </c>
    </row>
    <row r="21" spans="1:12" x14ac:dyDescent="0.5">
      <c r="A21" s="480">
        <v>16</v>
      </c>
      <c r="B21" s="748" t="s">
        <v>181</v>
      </c>
      <c r="C21" s="765">
        <v>1147.5</v>
      </c>
      <c r="D21" s="766">
        <v>0</v>
      </c>
      <c r="E21" s="767">
        <v>58</v>
      </c>
      <c r="F21" s="768">
        <v>0</v>
      </c>
      <c r="G21" s="808">
        <f t="shared" si="1"/>
        <v>1205.5</v>
      </c>
      <c r="H21" s="812">
        <v>0</v>
      </c>
      <c r="I21" s="812">
        <f t="shared" si="2"/>
        <v>0</v>
      </c>
      <c r="J21" s="685">
        <f t="shared" si="3"/>
        <v>0</v>
      </c>
      <c r="L21" s="394">
        <f t="shared" si="4"/>
        <v>0</v>
      </c>
    </row>
    <row r="22" spans="1:12" x14ac:dyDescent="0.5">
      <c r="A22" s="480">
        <v>17</v>
      </c>
      <c r="B22" s="736" t="s">
        <v>164</v>
      </c>
      <c r="C22" s="763">
        <v>682</v>
      </c>
      <c r="D22" s="761">
        <v>16.75</v>
      </c>
      <c r="E22" s="750">
        <v>733</v>
      </c>
      <c r="F22" s="764">
        <v>16.850000000000001</v>
      </c>
      <c r="G22" s="811">
        <f t="shared" si="1"/>
        <v>1415</v>
      </c>
      <c r="H22" s="811">
        <v>33.6</v>
      </c>
      <c r="I22" s="811">
        <f t="shared" si="2"/>
        <v>33.6</v>
      </c>
      <c r="J22" s="685">
        <f t="shared" si="3"/>
        <v>0</v>
      </c>
      <c r="L22" s="394">
        <f t="shared" si="4"/>
        <v>1</v>
      </c>
    </row>
    <row r="23" spans="1:12" x14ac:dyDescent="0.5">
      <c r="A23" s="480">
        <v>18</v>
      </c>
      <c r="B23" s="741" t="s">
        <v>165</v>
      </c>
      <c r="C23" s="742">
        <v>9826.4500000000007</v>
      </c>
      <c r="D23" s="743">
        <v>100.25</v>
      </c>
      <c r="E23" s="745">
        <v>1280.3</v>
      </c>
      <c r="F23" s="746">
        <v>1</v>
      </c>
      <c r="G23" s="804">
        <f t="shared" si="1"/>
        <v>11106.75</v>
      </c>
      <c r="H23" s="811">
        <v>105.25</v>
      </c>
      <c r="I23" s="804">
        <f t="shared" si="2"/>
        <v>101.25</v>
      </c>
      <c r="J23" s="685">
        <f t="shared" si="3"/>
        <v>-4</v>
      </c>
      <c r="L23" s="394">
        <f t="shared" si="4"/>
        <v>1</v>
      </c>
    </row>
    <row r="24" spans="1:12" x14ac:dyDescent="0.5">
      <c r="A24" s="480">
        <v>19</v>
      </c>
      <c r="B24" s="741" t="s">
        <v>166</v>
      </c>
      <c r="C24" s="763">
        <v>6821.39</v>
      </c>
      <c r="D24" s="743">
        <v>18</v>
      </c>
      <c r="E24" s="750">
        <v>32753.5</v>
      </c>
      <c r="F24" s="746">
        <v>19</v>
      </c>
      <c r="G24" s="804">
        <f t="shared" si="1"/>
        <v>39574.89</v>
      </c>
      <c r="H24" s="811">
        <v>20</v>
      </c>
      <c r="I24" s="804">
        <f t="shared" si="2"/>
        <v>37</v>
      </c>
      <c r="J24" s="685">
        <f t="shared" si="3"/>
        <v>17</v>
      </c>
      <c r="L24" s="394">
        <f t="shared" si="4"/>
        <v>1</v>
      </c>
    </row>
    <row r="25" spans="1:12" x14ac:dyDescent="0.5">
      <c r="A25" s="480">
        <v>20</v>
      </c>
      <c r="B25" s="741" t="s">
        <v>167</v>
      </c>
      <c r="C25" s="742">
        <v>3062</v>
      </c>
      <c r="D25" s="743">
        <v>1</v>
      </c>
      <c r="E25" s="745">
        <v>12274</v>
      </c>
      <c r="F25" s="746">
        <v>1</v>
      </c>
      <c r="G25" s="804">
        <f t="shared" si="1"/>
        <v>15336</v>
      </c>
      <c r="H25" s="811">
        <v>2</v>
      </c>
      <c r="I25" s="804">
        <f t="shared" si="2"/>
        <v>2</v>
      </c>
      <c r="J25" s="685">
        <f t="shared" si="3"/>
        <v>0</v>
      </c>
      <c r="L25" s="394">
        <f t="shared" si="4"/>
        <v>1</v>
      </c>
    </row>
    <row r="26" spans="1:12" x14ac:dyDescent="0.5">
      <c r="A26" s="480">
        <v>21</v>
      </c>
      <c r="B26" s="741" t="s">
        <v>168</v>
      </c>
      <c r="C26" s="742">
        <v>439</v>
      </c>
      <c r="D26" s="769">
        <v>0</v>
      </c>
      <c r="E26" s="745">
        <v>75</v>
      </c>
      <c r="F26" s="770">
        <v>0</v>
      </c>
      <c r="G26" s="804">
        <f t="shared" si="1"/>
        <v>514</v>
      </c>
      <c r="H26" s="807">
        <v>0</v>
      </c>
      <c r="I26" s="804">
        <f t="shared" si="2"/>
        <v>0</v>
      </c>
      <c r="J26" s="685">
        <f t="shared" si="3"/>
        <v>0</v>
      </c>
      <c r="L26" s="394">
        <f t="shared" si="4"/>
        <v>0</v>
      </c>
    </row>
    <row r="27" spans="1:12" x14ac:dyDescent="0.5">
      <c r="A27" s="480">
        <v>22</v>
      </c>
      <c r="B27" s="741" t="s">
        <v>169</v>
      </c>
      <c r="C27" s="742">
        <v>1376</v>
      </c>
      <c r="D27" s="743">
        <v>0</v>
      </c>
      <c r="E27" s="745">
        <v>255.06</v>
      </c>
      <c r="F27" s="746">
        <v>0</v>
      </c>
      <c r="G27" s="804">
        <f t="shared" si="1"/>
        <v>1631.06</v>
      </c>
      <c r="H27" s="807">
        <v>0</v>
      </c>
      <c r="I27" s="804">
        <f t="shared" si="2"/>
        <v>0</v>
      </c>
      <c r="J27" s="685">
        <f t="shared" si="3"/>
        <v>0</v>
      </c>
      <c r="L27" s="394">
        <f t="shared" si="4"/>
        <v>0</v>
      </c>
    </row>
    <row r="28" spans="1:12" x14ac:dyDescent="0.5">
      <c r="A28" s="480">
        <v>23</v>
      </c>
      <c r="B28" s="741" t="s">
        <v>170</v>
      </c>
      <c r="C28" s="742">
        <v>1432.73</v>
      </c>
      <c r="D28" s="743">
        <v>0</v>
      </c>
      <c r="E28" s="745">
        <v>2670.25</v>
      </c>
      <c r="F28" s="746">
        <v>0</v>
      </c>
      <c r="G28" s="804">
        <f t="shared" si="1"/>
        <v>4102.9799999999996</v>
      </c>
      <c r="H28" s="807">
        <v>0</v>
      </c>
      <c r="I28" s="804">
        <f t="shared" si="2"/>
        <v>0</v>
      </c>
      <c r="J28" s="685">
        <f t="shared" si="3"/>
        <v>0</v>
      </c>
      <c r="L28" s="394">
        <f t="shared" si="4"/>
        <v>0</v>
      </c>
    </row>
    <row r="29" spans="1:12" x14ac:dyDescent="0.5">
      <c r="A29" s="480">
        <v>24</v>
      </c>
      <c r="B29" s="741" t="s">
        <v>171</v>
      </c>
      <c r="C29" s="760">
        <v>1087.6300000000001</v>
      </c>
      <c r="D29" s="761">
        <v>12</v>
      </c>
      <c r="E29" s="762">
        <v>939.45</v>
      </c>
      <c r="F29" s="764">
        <v>8</v>
      </c>
      <c r="G29" s="804">
        <f t="shared" si="1"/>
        <v>2027.0800000000002</v>
      </c>
      <c r="H29" s="811">
        <v>21</v>
      </c>
      <c r="I29" s="804">
        <f t="shared" si="2"/>
        <v>20</v>
      </c>
      <c r="J29" s="685">
        <f t="shared" si="3"/>
        <v>-1</v>
      </c>
      <c r="L29" s="394">
        <f t="shared" si="4"/>
        <v>1</v>
      </c>
    </row>
    <row r="30" spans="1:12" x14ac:dyDescent="0.5">
      <c r="A30" s="480">
        <v>25</v>
      </c>
      <c r="B30" s="748" t="s">
        <v>172</v>
      </c>
      <c r="C30" s="765">
        <v>570.5</v>
      </c>
      <c r="D30" s="766">
        <v>3</v>
      </c>
      <c r="E30" s="767">
        <v>166.5</v>
      </c>
      <c r="F30" s="768">
        <v>0</v>
      </c>
      <c r="G30" s="808">
        <f t="shared" si="1"/>
        <v>737</v>
      </c>
      <c r="H30" s="809">
        <v>3</v>
      </c>
      <c r="I30" s="808">
        <f t="shared" si="2"/>
        <v>3</v>
      </c>
      <c r="J30" s="685">
        <f t="shared" si="3"/>
        <v>0</v>
      </c>
      <c r="L30" s="394">
        <f t="shared" si="4"/>
        <v>1</v>
      </c>
    </row>
    <row r="31" spans="1:12" x14ac:dyDescent="0.5">
      <c r="A31" s="480">
        <v>26</v>
      </c>
      <c r="B31" s="736" t="s">
        <v>134</v>
      </c>
      <c r="C31" s="760">
        <v>436.5</v>
      </c>
      <c r="D31" s="761">
        <v>10</v>
      </c>
      <c r="E31" s="762">
        <v>234.5</v>
      </c>
      <c r="F31" s="764">
        <v>0</v>
      </c>
      <c r="G31" s="811">
        <f t="shared" si="1"/>
        <v>671</v>
      </c>
      <c r="H31" s="813">
        <v>10</v>
      </c>
      <c r="I31" s="811">
        <f t="shared" si="2"/>
        <v>10</v>
      </c>
      <c r="J31" s="685">
        <f t="shared" si="3"/>
        <v>0</v>
      </c>
      <c r="L31" s="394">
        <f t="shared" si="4"/>
        <v>1</v>
      </c>
    </row>
    <row r="32" spans="1:12" x14ac:dyDescent="0.5">
      <c r="A32" s="480">
        <v>27</v>
      </c>
      <c r="B32" s="741" t="s">
        <v>135</v>
      </c>
      <c r="C32" s="742">
        <v>1143</v>
      </c>
      <c r="D32" s="761">
        <v>0</v>
      </c>
      <c r="E32" s="762">
        <v>59.5</v>
      </c>
      <c r="F32" s="764">
        <v>0</v>
      </c>
      <c r="G32" s="804">
        <f t="shared" si="1"/>
        <v>1202.5</v>
      </c>
      <c r="H32" s="807">
        <v>0</v>
      </c>
      <c r="I32" s="804">
        <f t="shared" si="2"/>
        <v>0</v>
      </c>
      <c r="J32" s="685">
        <f t="shared" si="3"/>
        <v>0</v>
      </c>
      <c r="L32" s="394">
        <f t="shared" si="4"/>
        <v>0</v>
      </c>
    </row>
    <row r="33" spans="1:12" x14ac:dyDescent="0.5">
      <c r="A33" s="480">
        <v>28</v>
      </c>
      <c r="B33" s="741" t="s">
        <v>136</v>
      </c>
      <c r="C33" s="742">
        <v>410.5</v>
      </c>
      <c r="D33" s="761">
        <v>0</v>
      </c>
      <c r="E33" s="762">
        <v>4.75</v>
      </c>
      <c r="F33" s="764">
        <v>0</v>
      </c>
      <c r="G33" s="804">
        <f t="shared" si="1"/>
        <v>415.25</v>
      </c>
      <c r="H33" s="807">
        <v>0</v>
      </c>
      <c r="I33" s="804">
        <f t="shared" si="2"/>
        <v>0</v>
      </c>
      <c r="J33" s="685">
        <f t="shared" si="3"/>
        <v>0</v>
      </c>
      <c r="L33" s="394">
        <f t="shared" si="4"/>
        <v>0</v>
      </c>
    </row>
    <row r="34" spans="1:12" x14ac:dyDescent="0.5">
      <c r="A34" s="480">
        <v>29</v>
      </c>
      <c r="B34" s="741" t="s">
        <v>137</v>
      </c>
      <c r="C34" s="742">
        <v>656.2</v>
      </c>
      <c r="D34" s="761">
        <v>0</v>
      </c>
      <c r="E34" s="745">
        <v>41</v>
      </c>
      <c r="F34" s="764">
        <v>0</v>
      </c>
      <c r="G34" s="804">
        <f t="shared" si="1"/>
        <v>697.2</v>
      </c>
      <c r="H34" s="807">
        <v>0</v>
      </c>
      <c r="I34" s="804">
        <f t="shared" si="2"/>
        <v>0</v>
      </c>
      <c r="J34" s="685">
        <f t="shared" si="3"/>
        <v>0</v>
      </c>
      <c r="L34" s="394">
        <f t="shared" si="4"/>
        <v>0</v>
      </c>
    </row>
    <row r="35" spans="1:12" x14ac:dyDescent="0.5">
      <c r="A35" s="480">
        <v>30</v>
      </c>
      <c r="B35" s="741" t="s">
        <v>138</v>
      </c>
      <c r="C35" s="742">
        <v>1477.78</v>
      </c>
      <c r="D35" s="743">
        <v>0</v>
      </c>
      <c r="E35" s="762">
        <v>1683.1</v>
      </c>
      <c r="F35" s="746">
        <v>0</v>
      </c>
      <c r="G35" s="804">
        <f t="shared" si="1"/>
        <v>3160.88</v>
      </c>
      <c r="H35" s="807">
        <v>0</v>
      </c>
      <c r="I35" s="804">
        <f t="shared" si="2"/>
        <v>0</v>
      </c>
      <c r="J35" s="685">
        <f t="shared" si="3"/>
        <v>0</v>
      </c>
      <c r="L35" s="394">
        <f t="shared" si="4"/>
        <v>0</v>
      </c>
    </row>
    <row r="36" spans="1:12" x14ac:dyDescent="0.5">
      <c r="A36" s="480">
        <v>31</v>
      </c>
      <c r="B36" s="741" t="s">
        <v>139</v>
      </c>
      <c r="C36" s="742">
        <v>194.5</v>
      </c>
      <c r="D36" s="743">
        <v>0</v>
      </c>
      <c r="E36" s="762">
        <v>0</v>
      </c>
      <c r="F36" s="764">
        <v>0</v>
      </c>
      <c r="G36" s="804">
        <f t="shared" si="1"/>
        <v>194.5</v>
      </c>
      <c r="H36" s="807">
        <v>0</v>
      </c>
      <c r="I36" s="804">
        <f>SUM(F36,D36)</f>
        <v>0</v>
      </c>
      <c r="J36" s="685">
        <f t="shared" si="3"/>
        <v>0</v>
      </c>
      <c r="L36" s="394">
        <f t="shared" si="4"/>
        <v>0</v>
      </c>
    </row>
    <row r="37" spans="1:12" x14ac:dyDescent="0.5">
      <c r="A37" s="480">
        <v>32</v>
      </c>
      <c r="B37" s="741" t="s">
        <v>140</v>
      </c>
      <c r="C37" s="742">
        <v>1063</v>
      </c>
      <c r="D37" s="743">
        <v>0</v>
      </c>
      <c r="E37" s="762">
        <v>430.5</v>
      </c>
      <c r="F37" s="764">
        <v>0</v>
      </c>
      <c r="G37" s="804">
        <f t="shared" si="1"/>
        <v>1493.5</v>
      </c>
      <c r="H37" s="807">
        <v>0</v>
      </c>
      <c r="I37" s="804">
        <f t="shared" si="2"/>
        <v>0</v>
      </c>
      <c r="J37" s="685">
        <f t="shared" si="3"/>
        <v>0</v>
      </c>
      <c r="L37" s="394">
        <f t="shared" si="4"/>
        <v>0</v>
      </c>
    </row>
    <row r="38" spans="1:12" x14ac:dyDescent="0.5">
      <c r="A38" s="480">
        <v>33</v>
      </c>
      <c r="B38" s="741" t="s">
        <v>141</v>
      </c>
      <c r="C38" s="742">
        <v>154.19999999999999</v>
      </c>
      <c r="D38" s="743">
        <v>0</v>
      </c>
      <c r="E38" s="745">
        <v>0</v>
      </c>
      <c r="F38" s="746">
        <v>0</v>
      </c>
      <c r="G38" s="804">
        <f t="shared" si="1"/>
        <v>154.19999999999999</v>
      </c>
      <c r="H38" s="807">
        <v>0</v>
      </c>
      <c r="I38" s="804">
        <f t="shared" si="2"/>
        <v>0</v>
      </c>
      <c r="J38" s="685">
        <f t="shared" si="3"/>
        <v>0</v>
      </c>
      <c r="L38" s="394">
        <f t="shared" si="4"/>
        <v>0</v>
      </c>
    </row>
    <row r="39" spans="1:12" x14ac:dyDescent="0.5">
      <c r="A39" s="480">
        <v>34</v>
      </c>
      <c r="B39" s="741" t="s">
        <v>142</v>
      </c>
      <c r="C39" s="742">
        <v>325.5</v>
      </c>
      <c r="D39" s="743">
        <v>0</v>
      </c>
      <c r="E39" s="771">
        <v>0.5</v>
      </c>
      <c r="F39" s="746">
        <v>0</v>
      </c>
      <c r="G39" s="804">
        <f t="shared" si="1"/>
        <v>326</v>
      </c>
      <c r="H39" s="807">
        <v>0</v>
      </c>
      <c r="I39" s="804">
        <f t="shared" si="2"/>
        <v>0</v>
      </c>
      <c r="J39" s="685">
        <f t="shared" si="3"/>
        <v>0</v>
      </c>
      <c r="L39" s="394">
        <f t="shared" si="4"/>
        <v>0</v>
      </c>
    </row>
    <row r="40" spans="1:12" x14ac:dyDescent="0.5">
      <c r="A40" s="480">
        <v>35</v>
      </c>
      <c r="B40" s="741" t="s">
        <v>143</v>
      </c>
      <c r="C40" s="742">
        <v>79.25</v>
      </c>
      <c r="D40" s="743">
        <v>0</v>
      </c>
      <c r="E40" s="771">
        <v>0</v>
      </c>
      <c r="F40" s="746">
        <v>0</v>
      </c>
      <c r="G40" s="804">
        <f t="shared" si="1"/>
        <v>79.25</v>
      </c>
      <c r="H40" s="807">
        <v>0</v>
      </c>
      <c r="I40" s="804">
        <f t="shared" si="2"/>
        <v>0</v>
      </c>
      <c r="J40" s="685">
        <f t="shared" si="3"/>
        <v>0</v>
      </c>
      <c r="L40" s="394">
        <f t="shared" si="4"/>
        <v>0</v>
      </c>
    </row>
    <row r="41" spans="1:12" x14ac:dyDescent="0.5">
      <c r="A41" s="480">
        <v>36</v>
      </c>
      <c r="B41" s="741" t="s">
        <v>144</v>
      </c>
      <c r="C41" s="742">
        <v>74</v>
      </c>
      <c r="D41" s="743">
        <v>0</v>
      </c>
      <c r="E41" s="772">
        <v>10</v>
      </c>
      <c r="F41" s="746">
        <v>0</v>
      </c>
      <c r="G41" s="804">
        <f t="shared" si="1"/>
        <v>84</v>
      </c>
      <c r="H41" s="807">
        <v>0</v>
      </c>
      <c r="I41" s="804">
        <f t="shared" si="2"/>
        <v>0</v>
      </c>
      <c r="J41" s="685">
        <f t="shared" si="3"/>
        <v>0</v>
      </c>
      <c r="L41" s="394">
        <f t="shared" si="4"/>
        <v>0</v>
      </c>
    </row>
    <row r="42" spans="1:12" x14ac:dyDescent="0.5">
      <c r="A42" s="480">
        <v>37</v>
      </c>
      <c r="B42" s="741" t="s">
        <v>145</v>
      </c>
      <c r="C42" s="742">
        <v>72.81</v>
      </c>
      <c r="D42" s="743">
        <v>0</v>
      </c>
      <c r="E42" s="751">
        <v>43</v>
      </c>
      <c r="F42" s="746">
        <v>0</v>
      </c>
      <c r="G42" s="804">
        <f t="shared" si="1"/>
        <v>115.81</v>
      </c>
      <c r="H42" s="807">
        <v>0</v>
      </c>
      <c r="I42" s="804">
        <f t="shared" si="2"/>
        <v>0</v>
      </c>
      <c r="J42" s="685">
        <f t="shared" si="3"/>
        <v>0</v>
      </c>
      <c r="L42" s="394">
        <f t="shared" si="4"/>
        <v>0</v>
      </c>
    </row>
    <row r="43" spans="1:12" x14ac:dyDescent="0.5">
      <c r="A43" s="480">
        <v>38</v>
      </c>
      <c r="B43" s="741" t="s">
        <v>146</v>
      </c>
      <c r="C43" s="742">
        <v>426.25</v>
      </c>
      <c r="D43" s="743">
        <v>0</v>
      </c>
      <c r="E43" s="745">
        <v>98</v>
      </c>
      <c r="F43" s="746">
        <v>0</v>
      </c>
      <c r="G43" s="804">
        <f t="shared" si="1"/>
        <v>524.25</v>
      </c>
      <c r="H43" s="807">
        <v>0</v>
      </c>
      <c r="I43" s="804">
        <f t="shared" si="2"/>
        <v>0</v>
      </c>
      <c r="J43" s="685">
        <f t="shared" si="3"/>
        <v>0</v>
      </c>
      <c r="L43" s="394">
        <f t="shared" si="4"/>
        <v>0</v>
      </c>
    </row>
    <row r="44" spans="1:12" x14ac:dyDescent="0.5">
      <c r="A44" s="480">
        <v>39</v>
      </c>
      <c r="B44" s="741" t="s">
        <v>147</v>
      </c>
      <c r="C44" s="742">
        <v>66.7</v>
      </c>
      <c r="D44" s="743">
        <v>0</v>
      </c>
      <c r="E44" s="762">
        <v>0</v>
      </c>
      <c r="F44" s="746">
        <v>0</v>
      </c>
      <c r="G44" s="804">
        <f t="shared" si="1"/>
        <v>66.7</v>
      </c>
      <c r="H44" s="807">
        <v>0</v>
      </c>
      <c r="I44" s="804">
        <f t="shared" si="2"/>
        <v>0</v>
      </c>
      <c r="J44" s="685">
        <f t="shared" si="3"/>
        <v>0</v>
      </c>
      <c r="L44" s="394">
        <f t="shared" si="4"/>
        <v>0</v>
      </c>
    </row>
    <row r="45" spans="1:12" x14ac:dyDescent="0.5">
      <c r="A45" s="480">
        <v>40</v>
      </c>
      <c r="B45" s="741" t="s">
        <v>148</v>
      </c>
      <c r="C45" s="742">
        <v>238</v>
      </c>
      <c r="D45" s="743">
        <v>0</v>
      </c>
      <c r="E45" s="762">
        <v>9.75</v>
      </c>
      <c r="F45" s="746">
        <v>0</v>
      </c>
      <c r="G45" s="804">
        <f t="shared" si="1"/>
        <v>247.75</v>
      </c>
      <c r="H45" s="807">
        <v>0</v>
      </c>
      <c r="I45" s="804">
        <f t="shared" si="2"/>
        <v>0</v>
      </c>
      <c r="J45" s="685">
        <f t="shared" si="3"/>
        <v>0</v>
      </c>
      <c r="L45" s="394">
        <f t="shared" si="4"/>
        <v>0</v>
      </c>
    </row>
    <row r="46" spans="1:12" x14ac:dyDescent="0.5">
      <c r="A46" s="480">
        <v>41</v>
      </c>
      <c r="B46" s="741" t="s">
        <v>149</v>
      </c>
      <c r="C46" s="749">
        <v>1094.8</v>
      </c>
      <c r="D46" s="743">
        <v>0</v>
      </c>
      <c r="E46" s="762">
        <v>0</v>
      </c>
      <c r="F46" s="746">
        <v>0</v>
      </c>
      <c r="G46" s="804">
        <f t="shared" si="1"/>
        <v>1094.8</v>
      </c>
      <c r="H46" s="807">
        <v>0</v>
      </c>
      <c r="I46" s="804">
        <f t="shared" si="2"/>
        <v>0</v>
      </c>
      <c r="J46" s="685">
        <f t="shared" si="3"/>
        <v>0</v>
      </c>
      <c r="L46" s="394">
        <f t="shared" si="4"/>
        <v>0</v>
      </c>
    </row>
    <row r="47" spans="1:12" x14ac:dyDescent="0.5">
      <c r="A47" s="480">
        <v>42</v>
      </c>
      <c r="B47" s="741" t="s">
        <v>150</v>
      </c>
      <c r="C47" s="749">
        <v>69</v>
      </c>
      <c r="D47" s="743">
        <v>0</v>
      </c>
      <c r="E47" s="762">
        <v>0</v>
      </c>
      <c r="F47" s="746">
        <v>0</v>
      </c>
      <c r="G47" s="804">
        <f t="shared" si="1"/>
        <v>69</v>
      </c>
      <c r="H47" s="807">
        <v>0</v>
      </c>
      <c r="I47" s="804">
        <f t="shared" si="2"/>
        <v>0</v>
      </c>
      <c r="J47" s="685">
        <f t="shared" si="3"/>
        <v>0</v>
      </c>
      <c r="L47" s="394">
        <f t="shared" si="4"/>
        <v>0</v>
      </c>
    </row>
    <row r="48" spans="1:12" x14ac:dyDescent="0.5">
      <c r="A48" s="480">
        <v>43</v>
      </c>
      <c r="B48" s="741" t="s">
        <v>151</v>
      </c>
      <c r="C48" s="749">
        <v>131.5</v>
      </c>
      <c r="D48" s="743">
        <v>0</v>
      </c>
      <c r="E48" s="751">
        <v>47.58</v>
      </c>
      <c r="F48" s="770">
        <v>0</v>
      </c>
      <c r="G48" s="804">
        <f t="shared" si="1"/>
        <v>179.07999999999998</v>
      </c>
      <c r="H48" s="807">
        <v>0</v>
      </c>
      <c r="I48" s="804">
        <f t="shared" si="2"/>
        <v>0</v>
      </c>
      <c r="J48" s="685">
        <f t="shared" si="3"/>
        <v>0</v>
      </c>
      <c r="L48" s="394">
        <f t="shared" si="4"/>
        <v>0</v>
      </c>
    </row>
    <row r="49" spans="1:12" x14ac:dyDescent="0.5">
      <c r="A49" s="480">
        <v>44</v>
      </c>
      <c r="B49" s="741" t="s">
        <v>152</v>
      </c>
      <c r="C49" s="749">
        <v>670.75</v>
      </c>
      <c r="D49" s="743">
        <v>0</v>
      </c>
      <c r="E49" s="751">
        <v>65</v>
      </c>
      <c r="F49" s="770">
        <v>0</v>
      </c>
      <c r="G49" s="804">
        <f t="shared" si="1"/>
        <v>735.75</v>
      </c>
      <c r="H49" s="807">
        <v>0</v>
      </c>
      <c r="I49" s="804">
        <f t="shared" si="2"/>
        <v>0</v>
      </c>
      <c r="J49" s="685">
        <f t="shared" si="3"/>
        <v>0</v>
      </c>
      <c r="L49" s="394">
        <f t="shared" si="4"/>
        <v>0</v>
      </c>
    </row>
    <row r="50" spans="1:12" x14ac:dyDescent="0.5">
      <c r="A50" s="480">
        <v>45</v>
      </c>
      <c r="B50" s="748" t="s">
        <v>153</v>
      </c>
      <c r="C50" s="752">
        <v>348.25</v>
      </c>
      <c r="D50" s="766">
        <v>0</v>
      </c>
      <c r="E50" s="755">
        <v>33</v>
      </c>
      <c r="F50" s="756">
        <v>0</v>
      </c>
      <c r="G50" s="808">
        <f t="shared" si="1"/>
        <v>381.25</v>
      </c>
      <c r="H50" s="814">
        <v>0</v>
      </c>
      <c r="I50" s="810">
        <f t="shared" si="2"/>
        <v>0</v>
      </c>
      <c r="J50" s="685">
        <f t="shared" si="3"/>
        <v>0</v>
      </c>
      <c r="L50" s="394">
        <f t="shared" si="4"/>
        <v>0</v>
      </c>
    </row>
    <row r="51" spans="1:12" x14ac:dyDescent="0.5">
      <c r="A51" s="480">
        <v>45</v>
      </c>
      <c r="B51" s="736" t="s">
        <v>183</v>
      </c>
      <c r="C51" s="763">
        <v>9099.6200000000008</v>
      </c>
      <c r="D51" s="761">
        <v>0</v>
      </c>
      <c r="E51" s="773">
        <v>2442.2399999999998</v>
      </c>
      <c r="F51" s="764">
        <v>0</v>
      </c>
      <c r="G51" s="811">
        <f t="shared" si="1"/>
        <v>11541.86</v>
      </c>
      <c r="H51" s="813">
        <v>0</v>
      </c>
      <c r="I51" s="805">
        <f t="shared" si="2"/>
        <v>0</v>
      </c>
      <c r="J51" s="685">
        <f t="shared" si="3"/>
        <v>0</v>
      </c>
      <c r="L51" s="394">
        <f t="shared" si="4"/>
        <v>0</v>
      </c>
    </row>
    <row r="52" spans="1:12" x14ac:dyDescent="0.5">
      <c r="A52" s="480">
        <v>46</v>
      </c>
      <c r="B52" s="741" t="s">
        <v>184</v>
      </c>
      <c r="C52" s="742">
        <v>20051</v>
      </c>
      <c r="D52" s="743">
        <v>0</v>
      </c>
      <c r="E52" s="762">
        <v>64512.76</v>
      </c>
      <c r="F52" s="746">
        <v>3</v>
      </c>
      <c r="G52" s="804">
        <f t="shared" si="1"/>
        <v>84563.760000000009</v>
      </c>
      <c r="H52" s="807">
        <v>3</v>
      </c>
      <c r="I52" s="804">
        <f t="shared" si="2"/>
        <v>3</v>
      </c>
      <c r="J52" s="685">
        <f t="shared" si="3"/>
        <v>0</v>
      </c>
      <c r="L52" s="394">
        <f t="shared" si="4"/>
        <v>1</v>
      </c>
    </row>
    <row r="53" spans="1:12" x14ac:dyDescent="0.5">
      <c r="A53" s="480">
        <v>47</v>
      </c>
      <c r="B53" s="741" t="s">
        <v>185</v>
      </c>
      <c r="C53" s="760">
        <v>1519.78</v>
      </c>
      <c r="D53" s="761">
        <v>0</v>
      </c>
      <c r="E53" s="762">
        <v>1543.54</v>
      </c>
      <c r="F53" s="764">
        <v>0</v>
      </c>
      <c r="G53" s="804">
        <f t="shared" si="1"/>
        <v>3063.3199999999997</v>
      </c>
      <c r="H53" s="813">
        <v>0</v>
      </c>
      <c r="I53" s="804">
        <f t="shared" si="2"/>
        <v>0</v>
      </c>
      <c r="J53" s="685">
        <f t="shared" si="3"/>
        <v>0</v>
      </c>
      <c r="L53" s="394">
        <f t="shared" si="4"/>
        <v>0</v>
      </c>
    </row>
    <row r="54" spans="1:12" x14ac:dyDescent="0.5">
      <c r="A54" s="480">
        <v>48</v>
      </c>
      <c r="B54" s="741" t="s">
        <v>186</v>
      </c>
      <c r="C54" s="760">
        <v>10206.49</v>
      </c>
      <c r="D54" s="761">
        <v>0</v>
      </c>
      <c r="E54" s="750">
        <v>70689.3</v>
      </c>
      <c r="F54" s="764">
        <v>0</v>
      </c>
      <c r="G54" s="804">
        <f t="shared" si="1"/>
        <v>80895.790000000008</v>
      </c>
      <c r="H54" s="813">
        <v>0</v>
      </c>
      <c r="I54" s="804">
        <f t="shared" si="2"/>
        <v>0</v>
      </c>
      <c r="J54" s="685">
        <f t="shared" si="3"/>
        <v>0</v>
      </c>
      <c r="L54" s="394">
        <f t="shared" si="4"/>
        <v>0</v>
      </c>
    </row>
    <row r="55" spans="1:12" x14ac:dyDescent="0.5">
      <c r="A55" s="480">
        <v>49</v>
      </c>
      <c r="B55" s="741" t="s">
        <v>187</v>
      </c>
      <c r="C55" s="742">
        <v>185.5</v>
      </c>
      <c r="D55" s="743">
        <v>0</v>
      </c>
      <c r="E55" s="745">
        <v>39521</v>
      </c>
      <c r="F55" s="746">
        <v>0</v>
      </c>
      <c r="G55" s="804">
        <f t="shared" si="1"/>
        <v>39706.5</v>
      </c>
      <c r="H55" s="804">
        <v>0</v>
      </c>
      <c r="I55" s="804">
        <f t="shared" si="2"/>
        <v>0</v>
      </c>
      <c r="J55" s="685">
        <f t="shared" si="3"/>
        <v>0</v>
      </c>
      <c r="L55" s="394">
        <f t="shared" si="4"/>
        <v>0</v>
      </c>
    </row>
    <row r="56" spans="1:12" x14ac:dyDescent="0.5">
      <c r="A56" s="480">
        <v>50</v>
      </c>
      <c r="B56" s="741" t="s">
        <v>188</v>
      </c>
      <c r="C56" s="742">
        <v>3026</v>
      </c>
      <c r="D56" s="743">
        <v>0</v>
      </c>
      <c r="E56" s="745">
        <v>15922.73</v>
      </c>
      <c r="F56" s="746">
        <v>0</v>
      </c>
      <c r="G56" s="804">
        <f t="shared" si="1"/>
        <v>18948.73</v>
      </c>
      <c r="H56" s="807">
        <v>0</v>
      </c>
      <c r="I56" s="804">
        <f t="shared" si="2"/>
        <v>0</v>
      </c>
      <c r="J56" s="685">
        <f t="shared" si="3"/>
        <v>0</v>
      </c>
      <c r="L56" s="394">
        <f t="shared" si="4"/>
        <v>0</v>
      </c>
    </row>
    <row r="57" spans="1:12" x14ac:dyDescent="0.5">
      <c r="A57" s="480">
        <v>51</v>
      </c>
      <c r="B57" s="741" t="s">
        <v>189</v>
      </c>
      <c r="C57" s="742">
        <v>429.11</v>
      </c>
      <c r="D57" s="743">
        <v>0</v>
      </c>
      <c r="E57" s="745">
        <v>6607.87</v>
      </c>
      <c r="F57" s="746">
        <v>0</v>
      </c>
      <c r="G57" s="804">
        <f t="shared" si="1"/>
        <v>7036.98</v>
      </c>
      <c r="H57" s="811">
        <v>0</v>
      </c>
      <c r="I57" s="804">
        <f t="shared" si="2"/>
        <v>0</v>
      </c>
      <c r="J57" s="685">
        <f t="shared" si="3"/>
        <v>0</v>
      </c>
      <c r="L57" s="394">
        <f t="shared" si="4"/>
        <v>0</v>
      </c>
    </row>
    <row r="58" spans="1:12" x14ac:dyDescent="0.5">
      <c r="A58" s="480">
        <v>52</v>
      </c>
      <c r="B58" s="741" t="s">
        <v>190</v>
      </c>
      <c r="C58" s="742">
        <v>2185</v>
      </c>
      <c r="D58" s="743">
        <v>0</v>
      </c>
      <c r="E58" s="750">
        <v>4206</v>
      </c>
      <c r="F58" s="746">
        <v>0</v>
      </c>
      <c r="G58" s="804">
        <f t="shared" si="1"/>
        <v>6391</v>
      </c>
      <c r="H58" s="807">
        <v>0</v>
      </c>
      <c r="I58" s="804">
        <f t="shared" si="2"/>
        <v>0</v>
      </c>
      <c r="J58" s="685">
        <f t="shared" si="3"/>
        <v>0</v>
      </c>
      <c r="L58" s="394">
        <f t="shared" si="4"/>
        <v>0</v>
      </c>
    </row>
    <row r="59" spans="1:12" x14ac:dyDescent="0.5">
      <c r="A59" s="480">
        <v>53</v>
      </c>
      <c r="B59" s="741" t="s">
        <v>191</v>
      </c>
      <c r="C59" s="742">
        <v>1833</v>
      </c>
      <c r="D59" s="743">
        <v>0</v>
      </c>
      <c r="E59" s="745">
        <v>4909</v>
      </c>
      <c r="F59" s="746">
        <v>0</v>
      </c>
      <c r="G59" s="804">
        <f t="shared" si="1"/>
        <v>6742</v>
      </c>
      <c r="H59" s="807">
        <v>0</v>
      </c>
      <c r="I59" s="804">
        <f t="shared" si="2"/>
        <v>0</v>
      </c>
      <c r="J59" s="685">
        <f t="shared" si="3"/>
        <v>0</v>
      </c>
      <c r="L59" s="394">
        <f t="shared" si="4"/>
        <v>0</v>
      </c>
    </row>
    <row r="60" spans="1:12" x14ac:dyDescent="0.5">
      <c r="A60" s="480">
        <v>54</v>
      </c>
      <c r="B60" s="741" t="s">
        <v>192</v>
      </c>
      <c r="C60" s="742">
        <v>180.75</v>
      </c>
      <c r="D60" s="743">
        <v>0</v>
      </c>
      <c r="E60" s="750">
        <v>5462.5</v>
      </c>
      <c r="F60" s="746">
        <v>0</v>
      </c>
      <c r="G60" s="804">
        <f t="shared" si="1"/>
        <v>5643.25</v>
      </c>
      <c r="H60" s="807">
        <v>0</v>
      </c>
      <c r="I60" s="804">
        <f t="shared" si="2"/>
        <v>0</v>
      </c>
      <c r="J60" s="685">
        <f t="shared" si="3"/>
        <v>0</v>
      </c>
      <c r="L60" s="394">
        <f t="shared" si="4"/>
        <v>0</v>
      </c>
    </row>
    <row r="61" spans="1:12" x14ac:dyDescent="0.5">
      <c r="A61" s="480">
        <v>55</v>
      </c>
      <c r="B61" s="741" t="s">
        <v>193</v>
      </c>
      <c r="C61" s="742">
        <v>49</v>
      </c>
      <c r="D61" s="743">
        <v>0</v>
      </c>
      <c r="E61" s="745">
        <v>4497.55</v>
      </c>
      <c r="F61" s="746">
        <v>0</v>
      </c>
      <c r="G61" s="804">
        <f t="shared" si="1"/>
        <v>4546.55</v>
      </c>
      <c r="H61" s="807">
        <v>0</v>
      </c>
      <c r="I61" s="804">
        <f t="shared" si="2"/>
        <v>0</v>
      </c>
      <c r="J61" s="685">
        <f t="shared" si="3"/>
        <v>0</v>
      </c>
      <c r="L61" s="394">
        <f t="shared" si="4"/>
        <v>0</v>
      </c>
    </row>
    <row r="62" spans="1:12" x14ac:dyDescent="0.5">
      <c r="A62" s="480">
        <v>56</v>
      </c>
      <c r="B62" s="741" t="s">
        <v>194</v>
      </c>
      <c r="C62" s="760">
        <v>13517.34</v>
      </c>
      <c r="D62" s="743">
        <v>10.5</v>
      </c>
      <c r="E62" s="762">
        <v>11940.2</v>
      </c>
      <c r="F62" s="746">
        <v>0</v>
      </c>
      <c r="G62" s="804">
        <f t="shared" si="1"/>
        <v>25457.54</v>
      </c>
      <c r="H62" s="811">
        <v>10.5</v>
      </c>
      <c r="I62" s="804">
        <f t="shared" si="2"/>
        <v>10.5</v>
      </c>
      <c r="J62" s="685">
        <f t="shared" si="3"/>
        <v>0</v>
      </c>
      <c r="L62" s="394">
        <f t="shared" si="4"/>
        <v>1</v>
      </c>
    </row>
    <row r="63" spans="1:12" x14ac:dyDescent="0.5">
      <c r="A63" s="480">
        <v>57</v>
      </c>
      <c r="B63" s="741" t="s">
        <v>195</v>
      </c>
      <c r="C63" s="763">
        <v>352</v>
      </c>
      <c r="D63" s="743">
        <v>0</v>
      </c>
      <c r="E63" s="750">
        <v>2752.55</v>
      </c>
      <c r="F63" s="746">
        <v>0</v>
      </c>
      <c r="G63" s="804">
        <f t="shared" si="1"/>
        <v>3104.55</v>
      </c>
      <c r="H63" s="807">
        <v>0</v>
      </c>
      <c r="I63" s="804">
        <f t="shared" si="2"/>
        <v>0</v>
      </c>
      <c r="J63" s="685">
        <f t="shared" si="3"/>
        <v>0</v>
      </c>
      <c r="L63" s="394">
        <f t="shared" si="4"/>
        <v>0</v>
      </c>
    </row>
    <row r="64" spans="1:12" x14ac:dyDescent="0.5">
      <c r="A64" s="480">
        <v>58</v>
      </c>
      <c r="B64" s="748" t="s">
        <v>196</v>
      </c>
      <c r="C64" s="752">
        <v>4076.17</v>
      </c>
      <c r="D64" s="753">
        <v>0</v>
      </c>
      <c r="E64" s="755">
        <v>65767.649999999994</v>
      </c>
      <c r="F64" s="756">
        <v>0</v>
      </c>
      <c r="G64" s="808">
        <f t="shared" si="1"/>
        <v>69843.819999999992</v>
      </c>
      <c r="H64" s="808">
        <v>0</v>
      </c>
      <c r="I64" s="808">
        <f t="shared" si="2"/>
        <v>0</v>
      </c>
      <c r="J64" s="685">
        <f t="shared" si="3"/>
        <v>0</v>
      </c>
      <c r="L64" s="394">
        <f t="shared" si="4"/>
        <v>0</v>
      </c>
    </row>
    <row r="65" spans="1:12" x14ac:dyDescent="0.5">
      <c r="A65" s="480">
        <v>59</v>
      </c>
      <c r="B65" s="736" t="s">
        <v>117</v>
      </c>
      <c r="C65" s="742">
        <v>206.59</v>
      </c>
      <c r="D65" s="743">
        <v>0</v>
      </c>
      <c r="E65" s="745">
        <v>0</v>
      </c>
      <c r="F65" s="746">
        <v>0</v>
      </c>
      <c r="G65" s="804">
        <f t="shared" si="1"/>
        <v>206.59</v>
      </c>
      <c r="H65" s="807">
        <v>0</v>
      </c>
      <c r="I65" s="811">
        <f t="shared" si="2"/>
        <v>0</v>
      </c>
      <c r="J65" s="685">
        <f t="shared" si="3"/>
        <v>0</v>
      </c>
      <c r="L65" s="394">
        <f t="shared" si="4"/>
        <v>0</v>
      </c>
    </row>
    <row r="66" spans="1:12" x14ac:dyDescent="0.5">
      <c r="A66" s="480">
        <v>60</v>
      </c>
      <c r="B66" s="741" t="s">
        <v>120</v>
      </c>
      <c r="C66" s="742">
        <v>16</v>
      </c>
      <c r="D66" s="743">
        <v>0</v>
      </c>
      <c r="E66" s="745">
        <v>0</v>
      </c>
      <c r="F66" s="746">
        <v>0</v>
      </c>
      <c r="G66" s="804">
        <f t="shared" si="1"/>
        <v>16</v>
      </c>
      <c r="H66" s="807">
        <v>0</v>
      </c>
      <c r="I66" s="804">
        <f t="shared" si="2"/>
        <v>0</v>
      </c>
      <c r="J66" s="685">
        <f t="shared" si="3"/>
        <v>0</v>
      </c>
      <c r="L66" s="394">
        <f t="shared" si="4"/>
        <v>0</v>
      </c>
    </row>
    <row r="67" spans="1:12" x14ac:dyDescent="0.5">
      <c r="A67" s="480">
        <v>61</v>
      </c>
      <c r="B67" s="741" t="s">
        <v>123</v>
      </c>
      <c r="C67" s="742">
        <v>160</v>
      </c>
      <c r="D67" s="743">
        <v>0</v>
      </c>
      <c r="E67" s="745">
        <v>0</v>
      </c>
      <c r="F67" s="746">
        <v>0</v>
      </c>
      <c r="G67" s="804">
        <f t="shared" si="1"/>
        <v>160</v>
      </c>
      <c r="H67" s="807">
        <v>0</v>
      </c>
      <c r="I67" s="804">
        <f t="shared" si="2"/>
        <v>0</v>
      </c>
      <c r="J67" s="685">
        <f t="shared" si="3"/>
        <v>0</v>
      </c>
      <c r="L67" s="394">
        <f t="shared" si="4"/>
        <v>0</v>
      </c>
    </row>
    <row r="68" spans="1:12" x14ac:dyDescent="0.5">
      <c r="A68" s="480">
        <v>62</v>
      </c>
      <c r="B68" s="741" t="s">
        <v>124</v>
      </c>
      <c r="C68" s="742">
        <v>37</v>
      </c>
      <c r="D68" s="743">
        <v>0</v>
      </c>
      <c r="E68" s="745">
        <v>155</v>
      </c>
      <c r="F68" s="746">
        <v>0</v>
      </c>
      <c r="G68" s="804">
        <f t="shared" si="1"/>
        <v>192</v>
      </c>
      <c r="H68" s="807">
        <v>0</v>
      </c>
      <c r="I68" s="804">
        <f t="shared" si="2"/>
        <v>0</v>
      </c>
      <c r="J68" s="685">
        <f t="shared" si="3"/>
        <v>0</v>
      </c>
      <c r="L68" s="394">
        <f t="shared" si="4"/>
        <v>0</v>
      </c>
    </row>
    <row r="69" spans="1:12" x14ac:dyDescent="0.5">
      <c r="A69" s="480">
        <v>63</v>
      </c>
      <c r="B69" s="741" t="s">
        <v>125</v>
      </c>
      <c r="C69" s="742">
        <v>1265.93</v>
      </c>
      <c r="D69" s="743">
        <v>0</v>
      </c>
      <c r="E69" s="745">
        <v>716</v>
      </c>
      <c r="F69" s="746">
        <v>0</v>
      </c>
      <c r="G69" s="804">
        <f t="shared" si="1"/>
        <v>1981.93</v>
      </c>
      <c r="H69" s="807">
        <v>0</v>
      </c>
      <c r="I69" s="804">
        <f t="shared" si="2"/>
        <v>0</v>
      </c>
      <c r="J69" s="685">
        <f t="shared" si="3"/>
        <v>0</v>
      </c>
      <c r="L69" s="394">
        <f t="shared" si="4"/>
        <v>0</v>
      </c>
    </row>
    <row r="70" spans="1:12" x14ac:dyDescent="0.5">
      <c r="A70" s="480">
        <v>64</v>
      </c>
      <c r="B70" s="741" t="s">
        <v>126</v>
      </c>
      <c r="C70" s="742">
        <v>77.73</v>
      </c>
      <c r="D70" s="743">
        <v>0</v>
      </c>
      <c r="E70" s="745">
        <v>0</v>
      </c>
      <c r="F70" s="746">
        <v>0</v>
      </c>
      <c r="G70" s="804">
        <f t="shared" si="1"/>
        <v>77.73</v>
      </c>
      <c r="H70" s="807">
        <v>0</v>
      </c>
      <c r="I70" s="804">
        <f t="shared" si="2"/>
        <v>0</v>
      </c>
      <c r="J70" s="685">
        <f t="shared" si="3"/>
        <v>0</v>
      </c>
      <c r="L70" s="394">
        <f t="shared" si="4"/>
        <v>0</v>
      </c>
    </row>
    <row r="71" spans="1:12" x14ac:dyDescent="0.5">
      <c r="A71" s="480">
        <v>65</v>
      </c>
      <c r="B71" s="741" t="s">
        <v>128</v>
      </c>
      <c r="C71" s="742">
        <v>315</v>
      </c>
      <c r="D71" s="743">
        <v>0</v>
      </c>
      <c r="E71" s="745">
        <v>27.75</v>
      </c>
      <c r="F71" s="746">
        <v>0</v>
      </c>
      <c r="G71" s="804">
        <f t="shared" si="1"/>
        <v>342.75</v>
      </c>
      <c r="H71" s="807">
        <v>0</v>
      </c>
      <c r="I71" s="804">
        <f t="shared" si="2"/>
        <v>0</v>
      </c>
      <c r="J71" s="685">
        <f t="shared" ref="J71:J75" si="5">+I71-H71</f>
        <v>0</v>
      </c>
      <c r="L71" s="394">
        <f t="shared" ref="L71:L75" si="6">IF(I71&gt;0,1,0)</f>
        <v>0</v>
      </c>
    </row>
    <row r="72" spans="1:12" x14ac:dyDescent="0.5">
      <c r="A72" s="480">
        <v>66</v>
      </c>
      <c r="B72" s="741" t="s">
        <v>129</v>
      </c>
      <c r="C72" s="742">
        <v>11</v>
      </c>
      <c r="D72" s="743">
        <v>0</v>
      </c>
      <c r="E72" s="745">
        <v>0</v>
      </c>
      <c r="F72" s="746">
        <v>0</v>
      </c>
      <c r="G72" s="804">
        <f t="shared" si="1"/>
        <v>11</v>
      </c>
      <c r="H72" s="807">
        <v>0</v>
      </c>
      <c r="I72" s="804">
        <f t="shared" si="2"/>
        <v>0</v>
      </c>
      <c r="J72" s="685">
        <f t="shared" si="5"/>
        <v>0</v>
      </c>
      <c r="L72" s="394">
        <f t="shared" si="6"/>
        <v>0</v>
      </c>
    </row>
    <row r="73" spans="1:12" x14ac:dyDescent="0.5">
      <c r="A73" s="480">
        <v>67</v>
      </c>
      <c r="B73" s="741" t="s">
        <v>130</v>
      </c>
      <c r="C73" s="742">
        <v>444.25</v>
      </c>
      <c r="D73" s="743">
        <v>0</v>
      </c>
      <c r="E73" s="745">
        <v>197</v>
      </c>
      <c r="F73" s="746">
        <v>0</v>
      </c>
      <c r="G73" s="804">
        <f t="shared" ref="G73:G75" si="7">C73+E73</f>
        <v>641.25</v>
      </c>
      <c r="H73" s="807">
        <v>0</v>
      </c>
      <c r="I73" s="804">
        <f t="shared" si="2"/>
        <v>0</v>
      </c>
      <c r="J73" s="685">
        <f t="shared" si="5"/>
        <v>0</v>
      </c>
      <c r="L73" s="394">
        <f t="shared" si="6"/>
        <v>0</v>
      </c>
    </row>
    <row r="74" spans="1:12" x14ac:dyDescent="0.5">
      <c r="A74" s="480">
        <v>68</v>
      </c>
      <c r="B74" s="741" t="s">
        <v>132</v>
      </c>
      <c r="C74" s="742">
        <v>125.55</v>
      </c>
      <c r="D74" s="743">
        <v>0</v>
      </c>
      <c r="E74" s="745">
        <v>46</v>
      </c>
      <c r="F74" s="746">
        <v>0</v>
      </c>
      <c r="G74" s="804">
        <f t="shared" si="7"/>
        <v>171.55</v>
      </c>
      <c r="H74" s="807">
        <v>0</v>
      </c>
      <c r="I74" s="804">
        <f t="shared" ref="I74:I75" si="8">SUM(F74,D74)</f>
        <v>0</v>
      </c>
      <c r="J74" s="685">
        <f t="shared" si="5"/>
        <v>0</v>
      </c>
      <c r="L74" s="394">
        <f t="shared" si="6"/>
        <v>0</v>
      </c>
    </row>
    <row r="75" spans="1:12" x14ac:dyDescent="0.5">
      <c r="A75" s="480">
        <v>69</v>
      </c>
      <c r="B75" s="774" t="s">
        <v>131</v>
      </c>
      <c r="C75" s="765">
        <v>45</v>
      </c>
      <c r="D75" s="766">
        <v>0</v>
      </c>
      <c r="E75" s="767">
        <v>0</v>
      </c>
      <c r="F75" s="768">
        <v>0</v>
      </c>
      <c r="G75" s="808">
        <f t="shared" si="7"/>
        <v>45</v>
      </c>
      <c r="H75" s="814">
        <v>0</v>
      </c>
      <c r="I75" s="808">
        <f t="shared" si="8"/>
        <v>0</v>
      </c>
      <c r="J75" s="685">
        <f t="shared" si="5"/>
        <v>0</v>
      </c>
      <c r="L75" s="394">
        <f t="shared" si="6"/>
        <v>0</v>
      </c>
    </row>
    <row r="76" spans="1:12" x14ac:dyDescent="0.5">
      <c r="C76" s="670"/>
      <c r="D76" s="671"/>
      <c r="E76" s="672"/>
      <c r="F76" s="672"/>
      <c r="G76" s="672"/>
      <c r="H76" s="671"/>
      <c r="I76" s="670"/>
      <c r="J76" s="670"/>
    </row>
    <row r="77" spans="1:12" ht="24" x14ac:dyDescent="0.5">
      <c r="A77" s="674"/>
      <c r="B77" s="675"/>
      <c r="C77" s="675"/>
      <c r="D77" s="676"/>
      <c r="E77" s="677"/>
      <c r="F77" s="677"/>
      <c r="G77" s="677"/>
      <c r="H77" s="676"/>
      <c r="I77" s="675"/>
      <c r="J77" s="675"/>
    </row>
    <row r="78" spans="1:12" ht="24" x14ac:dyDescent="0.5">
      <c r="A78" s="678"/>
      <c r="B78" s="679"/>
      <c r="C78" s="679"/>
      <c r="D78" s="676"/>
      <c r="E78" s="680"/>
      <c r="F78" s="680"/>
      <c r="G78" s="680"/>
      <c r="H78" s="676"/>
      <c r="I78" s="679"/>
      <c r="J78" s="679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4" x14ac:dyDescent="0.55000000000000004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343" customWidth="1"/>
    <col min="14" max="16384" width="9.125" style="89"/>
  </cols>
  <sheetData>
    <row r="1" spans="1:13" x14ac:dyDescent="0.55000000000000004">
      <c r="A1" s="1252" t="s">
        <v>373</v>
      </c>
      <c r="B1" s="1252"/>
      <c r="C1" s="1252"/>
      <c r="D1" s="1252"/>
      <c r="E1" s="1252"/>
      <c r="F1" s="1252"/>
      <c r="G1" s="1252"/>
      <c r="H1" s="1252"/>
      <c r="I1" s="1252"/>
      <c r="J1" s="1252"/>
      <c r="K1" s="1252"/>
    </row>
    <row r="2" spans="1:13" x14ac:dyDescent="0.55000000000000004">
      <c r="A2" s="1267" t="s">
        <v>237</v>
      </c>
      <c r="B2" s="1267" t="s">
        <v>227</v>
      </c>
      <c r="C2" s="1267" t="s">
        <v>4</v>
      </c>
      <c r="D2" s="1268" t="s">
        <v>238</v>
      </c>
      <c r="E2" s="1269"/>
      <c r="F2" s="1268" t="s">
        <v>239</v>
      </c>
      <c r="G2" s="1269"/>
      <c r="H2" s="1270" t="s">
        <v>240</v>
      </c>
      <c r="I2" s="1270" t="s">
        <v>241</v>
      </c>
      <c r="J2" s="1270" t="s">
        <v>242</v>
      </c>
      <c r="K2" s="1270" t="s">
        <v>231</v>
      </c>
      <c r="M2" t="s">
        <v>318</v>
      </c>
    </row>
    <row r="3" spans="1:13" x14ac:dyDescent="0.55000000000000004">
      <c r="A3" s="1267"/>
      <c r="B3" s="1267"/>
      <c r="C3" s="1267"/>
      <c r="D3" s="1270" t="s">
        <v>243</v>
      </c>
      <c r="E3" s="1271" t="s">
        <v>259</v>
      </c>
      <c r="F3" s="1270" t="s">
        <v>243</v>
      </c>
      <c r="G3" s="1271" t="s">
        <v>259</v>
      </c>
      <c r="H3" s="1250"/>
      <c r="I3" s="1250"/>
      <c r="J3" s="1250"/>
      <c r="K3" s="1250"/>
    </row>
    <row r="4" spans="1:13" x14ac:dyDescent="0.55000000000000004">
      <c r="A4" s="1267"/>
      <c r="B4" s="1267"/>
      <c r="C4" s="1267"/>
      <c r="D4" s="1251"/>
      <c r="E4" s="1261"/>
      <c r="F4" s="1251"/>
      <c r="G4" s="1261"/>
      <c r="H4" s="1251"/>
      <c r="I4" s="1251"/>
      <c r="J4" s="1251"/>
      <c r="K4" s="1251"/>
    </row>
    <row r="5" spans="1:13" x14ac:dyDescent="0.55000000000000004">
      <c r="A5" s="1265" t="s">
        <v>40</v>
      </c>
      <c r="B5" s="1266"/>
      <c r="C5" s="1264"/>
      <c r="D5" s="167">
        <f t="shared" ref="D5:I5" si="0">SUM(D6:D67)</f>
        <v>0</v>
      </c>
      <c r="E5" s="167">
        <f t="shared" si="0"/>
        <v>0</v>
      </c>
      <c r="F5" s="167">
        <f t="shared" si="0"/>
        <v>0</v>
      </c>
      <c r="G5" s="167">
        <f>SUM(G6:G67)</f>
        <v>0</v>
      </c>
      <c r="H5" s="168">
        <f t="shared" si="0"/>
        <v>0</v>
      </c>
      <c r="I5" s="169">
        <f t="shared" si="0"/>
        <v>0</v>
      </c>
      <c r="J5" s="169">
        <f>SUM(J6:J67)</f>
        <v>0</v>
      </c>
      <c r="K5" s="169">
        <f>SUM(K6:K67)</f>
        <v>0</v>
      </c>
      <c r="M5" s="343">
        <f>SUM(M6:M67)</f>
        <v>0</v>
      </c>
    </row>
    <row r="6" spans="1:13" x14ac:dyDescent="0.55000000000000004">
      <c r="A6" s="170" t="s">
        <v>248</v>
      </c>
      <c r="B6" s="171">
        <v>1</v>
      </c>
      <c r="C6" s="348" t="s">
        <v>155</v>
      </c>
      <c r="D6" s="275"/>
      <c r="E6" s="173"/>
      <c r="F6" s="275"/>
      <c r="G6" s="173"/>
      <c r="H6" s="174"/>
      <c r="I6" s="181"/>
      <c r="J6" s="202"/>
      <c r="K6" s="175">
        <f>+J6-I6</f>
        <v>0</v>
      </c>
      <c r="M6" s="343">
        <f>IF(J6&gt;0,1,0)</f>
        <v>0</v>
      </c>
    </row>
    <row r="7" spans="1:13" x14ac:dyDescent="0.55000000000000004">
      <c r="A7" s="176" t="s">
        <v>249</v>
      </c>
      <c r="B7" s="177">
        <v>2</v>
      </c>
      <c r="C7" s="349" t="s">
        <v>156</v>
      </c>
      <c r="D7" s="178"/>
      <c r="E7" s="179"/>
      <c r="F7" s="178"/>
      <c r="G7" s="179"/>
      <c r="H7" s="180"/>
      <c r="I7" s="181"/>
      <c r="J7" s="180"/>
      <c r="K7" s="175">
        <f t="shared" ref="K7:K67" si="1">+J7-I7</f>
        <v>0</v>
      </c>
      <c r="M7" s="343">
        <f t="shared" ref="M7:M67" si="2">IF(J7&gt;0,1,0)</f>
        <v>0</v>
      </c>
    </row>
    <row r="8" spans="1:13" x14ac:dyDescent="0.55000000000000004">
      <c r="A8" s="176"/>
      <c r="B8" s="177">
        <v>3</v>
      </c>
      <c r="C8" s="350" t="s">
        <v>217</v>
      </c>
      <c r="D8" s="178"/>
      <c r="E8" s="179"/>
      <c r="F8" s="194"/>
      <c r="G8" s="179"/>
      <c r="H8" s="180"/>
      <c r="I8" s="181"/>
      <c r="J8" s="180"/>
      <c r="K8" s="175">
        <f t="shared" si="1"/>
        <v>0</v>
      </c>
      <c r="M8" s="343">
        <f t="shared" si="2"/>
        <v>0</v>
      </c>
    </row>
    <row r="9" spans="1:13" x14ac:dyDescent="0.55000000000000004">
      <c r="A9" s="176"/>
      <c r="B9" s="182">
        <v>4</v>
      </c>
      <c r="C9" s="349" t="s">
        <v>158</v>
      </c>
      <c r="D9" s="199"/>
      <c r="E9" s="179"/>
      <c r="F9" s="199"/>
      <c r="G9" s="179"/>
      <c r="H9" s="180"/>
      <c r="I9" s="181"/>
      <c r="J9" s="180"/>
      <c r="K9" s="175">
        <f t="shared" si="1"/>
        <v>0</v>
      </c>
      <c r="M9" s="343">
        <f t="shared" si="2"/>
        <v>0</v>
      </c>
    </row>
    <row r="10" spans="1:13" x14ac:dyDescent="0.55000000000000004">
      <c r="A10" s="176"/>
      <c r="B10" s="182">
        <v>5</v>
      </c>
      <c r="C10" s="349" t="s">
        <v>160</v>
      </c>
      <c r="D10" s="178"/>
      <c r="E10" s="179"/>
      <c r="F10" s="178"/>
      <c r="G10" s="179"/>
      <c r="H10" s="180"/>
      <c r="I10" s="181"/>
      <c r="J10" s="180"/>
      <c r="K10" s="175">
        <f t="shared" si="1"/>
        <v>0</v>
      </c>
      <c r="M10" s="343">
        <f t="shared" si="2"/>
        <v>0</v>
      </c>
    </row>
    <row r="11" spans="1:13" x14ac:dyDescent="0.55000000000000004">
      <c r="A11" s="176"/>
      <c r="B11" s="183">
        <v>6</v>
      </c>
      <c r="C11" s="349" t="s">
        <v>161</v>
      </c>
      <c r="D11" s="199"/>
      <c r="E11" s="179"/>
      <c r="F11" s="199"/>
      <c r="G11" s="179"/>
      <c r="H11" s="180"/>
      <c r="I11" s="181"/>
      <c r="J11" s="180"/>
      <c r="K11" s="175">
        <f t="shared" si="1"/>
        <v>0</v>
      </c>
      <c r="M11" s="343">
        <f t="shared" si="2"/>
        <v>0</v>
      </c>
    </row>
    <row r="12" spans="1:13" x14ac:dyDescent="0.55000000000000004">
      <c r="A12" s="184"/>
      <c r="B12" s="185">
        <v>7</v>
      </c>
      <c r="C12" s="350" t="s">
        <v>162</v>
      </c>
      <c r="D12" s="186"/>
      <c r="E12" s="187"/>
      <c r="F12" s="186"/>
      <c r="G12" s="187"/>
      <c r="H12" s="188"/>
      <c r="I12" s="189"/>
      <c r="J12" s="203"/>
      <c r="K12" s="175">
        <f t="shared" si="1"/>
        <v>0</v>
      </c>
      <c r="M12" s="343">
        <f t="shared" si="2"/>
        <v>0</v>
      </c>
    </row>
    <row r="13" spans="1:13" x14ac:dyDescent="0.55000000000000004">
      <c r="A13" s="170" t="s">
        <v>250</v>
      </c>
      <c r="B13" s="190">
        <v>8</v>
      </c>
      <c r="C13" s="348" t="s">
        <v>174</v>
      </c>
      <c r="D13" s="178"/>
      <c r="E13" s="191"/>
      <c r="F13" s="178"/>
      <c r="G13" s="191"/>
      <c r="H13" s="192"/>
      <c r="I13" s="181"/>
      <c r="J13" s="174"/>
      <c r="K13" s="175">
        <f t="shared" si="1"/>
        <v>0</v>
      </c>
      <c r="M13" s="343">
        <f t="shared" si="2"/>
        <v>0</v>
      </c>
    </row>
    <row r="14" spans="1:13" x14ac:dyDescent="0.55000000000000004">
      <c r="A14" s="176" t="s">
        <v>251</v>
      </c>
      <c r="B14" s="183">
        <v>9</v>
      </c>
      <c r="C14" s="349" t="s">
        <v>175</v>
      </c>
      <c r="D14" s="193"/>
      <c r="E14" s="178"/>
      <c r="F14" s="193"/>
      <c r="G14" s="178"/>
      <c r="H14" s="180"/>
      <c r="I14" s="192"/>
      <c r="J14" s="180"/>
      <c r="K14" s="175">
        <f t="shared" si="1"/>
        <v>0</v>
      </c>
      <c r="M14" s="343">
        <f t="shared" si="2"/>
        <v>0</v>
      </c>
    </row>
    <row r="15" spans="1:13" x14ac:dyDescent="0.55000000000000004">
      <c r="A15" s="176"/>
      <c r="B15" s="182">
        <v>10</v>
      </c>
      <c r="C15" s="349" t="s">
        <v>176</v>
      </c>
      <c r="D15" s="178"/>
      <c r="E15" s="178"/>
      <c r="F15" s="178"/>
      <c r="G15" s="178"/>
      <c r="H15" s="180"/>
      <c r="I15" s="180"/>
      <c r="J15" s="180"/>
      <c r="K15" s="175">
        <f t="shared" si="1"/>
        <v>0</v>
      </c>
      <c r="M15" s="343">
        <f t="shared" si="2"/>
        <v>0</v>
      </c>
    </row>
    <row r="16" spans="1:13" x14ac:dyDescent="0.55000000000000004">
      <c r="A16" s="176"/>
      <c r="B16" s="182">
        <v>11</v>
      </c>
      <c r="C16" s="349" t="s">
        <v>177</v>
      </c>
      <c r="D16" s="178"/>
      <c r="E16" s="178"/>
      <c r="F16" s="178"/>
      <c r="G16" s="178"/>
      <c r="H16" s="180"/>
      <c r="I16" s="180"/>
      <c r="J16" s="180"/>
      <c r="K16" s="175">
        <f t="shared" si="1"/>
        <v>0</v>
      </c>
      <c r="M16" s="343">
        <f t="shared" si="2"/>
        <v>0</v>
      </c>
    </row>
    <row r="17" spans="1:13" x14ac:dyDescent="0.55000000000000004">
      <c r="A17" s="176"/>
      <c r="B17" s="183">
        <v>12</v>
      </c>
      <c r="C17" s="349" t="s">
        <v>178</v>
      </c>
      <c r="D17" s="194"/>
      <c r="E17" s="193"/>
      <c r="F17" s="194"/>
      <c r="G17" s="193"/>
      <c r="H17" s="180"/>
      <c r="I17" s="192"/>
      <c r="J17" s="180"/>
      <c r="K17" s="175">
        <f t="shared" si="1"/>
        <v>0</v>
      </c>
      <c r="M17" s="343">
        <f t="shared" si="2"/>
        <v>0</v>
      </c>
    </row>
    <row r="18" spans="1:13" x14ac:dyDescent="0.55000000000000004">
      <c r="A18" s="183"/>
      <c r="B18" s="177">
        <v>13</v>
      </c>
      <c r="C18" s="349" t="s">
        <v>179</v>
      </c>
      <c r="D18" s="178"/>
      <c r="E18" s="193"/>
      <c r="F18" s="178"/>
      <c r="G18" s="193"/>
      <c r="H18" s="180"/>
      <c r="I18" s="192"/>
      <c r="J18" s="180"/>
      <c r="K18" s="175">
        <f t="shared" si="1"/>
        <v>0</v>
      </c>
      <c r="M18" s="343">
        <f t="shared" si="2"/>
        <v>0</v>
      </c>
    </row>
    <row r="19" spans="1:13" x14ac:dyDescent="0.55000000000000004">
      <c r="A19" s="183"/>
      <c r="B19" s="182">
        <v>14</v>
      </c>
      <c r="C19" s="349" t="s">
        <v>180</v>
      </c>
      <c r="D19" s="178"/>
      <c r="E19" s="178"/>
      <c r="F19" s="178"/>
      <c r="G19" s="193"/>
      <c r="H19" s="180"/>
      <c r="I19" s="180"/>
      <c r="J19" s="180"/>
      <c r="K19" s="175">
        <f t="shared" si="1"/>
        <v>0</v>
      </c>
      <c r="M19" s="343">
        <f t="shared" si="2"/>
        <v>0</v>
      </c>
    </row>
    <row r="20" spans="1:13" x14ac:dyDescent="0.55000000000000004">
      <c r="A20" s="195"/>
      <c r="B20" s="185">
        <v>15</v>
      </c>
      <c r="C20" s="350" t="s">
        <v>181</v>
      </c>
      <c r="D20" s="196"/>
      <c r="E20" s="196"/>
      <c r="F20" s="196"/>
      <c r="G20" s="196"/>
      <c r="H20" s="188"/>
      <c r="I20" s="198"/>
      <c r="J20" s="198"/>
      <c r="K20" s="175">
        <f t="shared" si="1"/>
        <v>0</v>
      </c>
      <c r="M20" s="343">
        <f t="shared" si="2"/>
        <v>0</v>
      </c>
    </row>
    <row r="21" spans="1:13" x14ac:dyDescent="0.55000000000000004">
      <c r="A21" s="176" t="s">
        <v>252</v>
      </c>
      <c r="B21" s="183">
        <v>16</v>
      </c>
      <c r="C21" s="348" t="s">
        <v>164</v>
      </c>
      <c r="D21" s="194"/>
      <c r="E21" s="193"/>
      <c r="F21" s="194"/>
      <c r="G21" s="193"/>
      <c r="H21" s="192"/>
      <c r="I21" s="192"/>
      <c r="J21" s="192"/>
      <c r="K21" s="175">
        <f t="shared" si="1"/>
        <v>0</v>
      </c>
      <c r="M21" s="343">
        <f t="shared" si="2"/>
        <v>0</v>
      </c>
    </row>
    <row r="22" spans="1:13" x14ac:dyDescent="0.55000000000000004">
      <c r="A22" s="176" t="s">
        <v>253</v>
      </c>
      <c r="B22" s="182">
        <v>17</v>
      </c>
      <c r="C22" s="349" t="s">
        <v>165</v>
      </c>
      <c r="D22" s="178"/>
      <c r="E22" s="178"/>
      <c r="F22" s="178"/>
      <c r="G22" s="178"/>
      <c r="H22" s="180"/>
      <c r="I22" s="192"/>
      <c r="J22" s="180"/>
      <c r="K22" s="175">
        <f t="shared" si="1"/>
        <v>0</v>
      </c>
      <c r="M22" s="343">
        <f t="shared" si="2"/>
        <v>0</v>
      </c>
    </row>
    <row r="23" spans="1:13" x14ac:dyDescent="0.55000000000000004">
      <c r="A23" s="176"/>
      <c r="B23" s="183">
        <v>18</v>
      </c>
      <c r="C23" s="349" t="s">
        <v>166</v>
      </c>
      <c r="D23" s="194"/>
      <c r="E23" s="178"/>
      <c r="F23" s="194"/>
      <c r="G23" s="178"/>
      <c r="H23" s="180"/>
      <c r="I23" s="192"/>
      <c r="J23" s="180"/>
      <c r="K23" s="175">
        <f t="shared" si="1"/>
        <v>0</v>
      </c>
      <c r="M23" s="343">
        <f t="shared" si="2"/>
        <v>0</v>
      </c>
    </row>
    <row r="24" spans="1:13" x14ac:dyDescent="0.55000000000000004">
      <c r="A24" s="176"/>
      <c r="B24" s="182">
        <v>19</v>
      </c>
      <c r="C24" s="349" t="s">
        <v>167</v>
      </c>
      <c r="D24" s="178"/>
      <c r="E24" s="178"/>
      <c r="F24" s="178"/>
      <c r="G24" s="178"/>
      <c r="H24" s="180"/>
      <c r="I24" s="192"/>
      <c r="J24" s="180"/>
      <c r="K24" s="175">
        <f t="shared" si="1"/>
        <v>0</v>
      </c>
      <c r="M24" s="343">
        <f t="shared" si="2"/>
        <v>0</v>
      </c>
    </row>
    <row r="25" spans="1:13" x14ac:dyDescent="0.55000000000000004">
      <c r="A25" s="176"/>
      <c r="B25" s="183">
        <v>20</v>
      </c>
      <c r="C25" s="349" t="s">
        <v>168</v>
      </c>
      <c r="D25" s="178"/>
      <c r="E25" s="199"/>
      <c r="F25" s="178"/>
      <c r="G25" s="199"/>
      <c r="H25" s="180"/>
      <c r="I25" s="181"/>
      <c r="J25" s="180"/>
      <c r="K25" s="175">
        <f t="shared" si="1"/>
        <v>0</v>
      </c>
      <c r="M25" s="343">
        <f t="shared" si="2"/>
        <v>0</v>
      </c>
    </row>
    <row r="26" spans="1:13" x14ac:dyDescent="0.55000000000000004">
      <c r="A26" s="183"/>
      <c r="B26" s="182">
        <v>21</v>
      </c>
      <c r="C26" s="349" t="s">
        <v>169</v>
      </c>
      <c r="D26" s="178"/>
      <c r="E26" s="178"/>
      <c r="F26" s="178"/>
      <c r="G26" s="178"/>
      <c r="H26" s="180"/>
      <c r="I26" s="181"/>
      <c r="J26" s="180"/>
      <c r="K26" s="175">
        <f t="shared" si="1"/>
        <v>0</v>
      </c>
      <c r="M26" s="343">
        <f t="shared" si="2"/>
        <v>0</v>
      </c>
    </row>
    <row r="27" spans="1:13" x14ac:dyDescent="0.55000000000000004">
      <c r="A27" s="183"/>
      <c r="B27" s="177">
        <v>22</v>
      </c>
      <c r="C27" s="349" t="s">
        <v>170</v>
      </c>
      <c r="D27" s="178"/>
      <c r="E27" s="178"/>
      <c r="F27" s="178"/>
      <c r="G27" s="178"/>
      <c r="H27" s="180"/>
      <c r="I27" s="181"/>
      <c r="J27" s="180"/>
      <c r="K27" s="175">
        <f t="shared" si="1"/>
        <v>0</v>
      </c>
      <c r="M27" s="343">
        <f t="shared" si="2"/>
        <v>0</v>
      </c>
    </row>
    <row r="28" spans="1:13" x14ac:dyDescent="0.55000000000000004">
      <c r="A28" s="183"/>
      <c r="B28" s="182">
        <v>23</v>
      </c>
      <c r="C28" s="349" t="s">
        <v>171</v>
      </c>
      <c r="D28" s="193"/>
      <c r="E28" s="193"/>
      <c r="F28" s="193"/>
      <c r="G28" s="193"/>
      <c r="H28" s="180"/>
      <c r="I28" s="192"/>
      <c r="J28" s="180"/>
      <c r="K28" s="175">
        <f t="shared" si="1"/>
        <v>0</v>
      </c>
      <c r="M28" s="343">
        <f t="shared" si="2"/>
        <v>0</v>
      </c>
    </row>
    <row r="29" spans="1:13" x14ac:dyDescent="0.55000000000000004">
      <c r="A29" s="195"/>
      <c r="B29" s="195">
        <v>24</v>
      </c>
      <c r="C29" s="350" t="s">
        <v>172</v>
      </c>
      <c r="D29" s="196"/>
      <c r="E29" s="196"/>
      <c r="F29" s="196"/>
      <c r="G29" s="196"/>
      <c r="H29" s="188"/>
      <c r="I29" s="189"/>
      <c r="J29" s="188"/>
      <c r="K29" s="175">
        <f t="shared" si="1"/>
        <v>0</v>
      </c>
      <c r="M29" s="343">
        <f t="shared" si="2"/>
        <v>0</v>
      </c>
    </row>
    <row r="30" spans="1:13" x14ac:dyDescent="0.55000000000000004">
      <c r="A30" s="176" t="s">
        <v>254</v>
      </c>
      <c r="B30" s="190">
        <v>25</v>
      </c>
      <c r="C30" s="348" t="s">
        <v>134</v>
      </c>
      <c r="D30" s="193"/>
      <c r="E30" s="193"/>
      <c r="F30" s="193"/>
      <c r="G30" s="193"/>
      <c r="H30" s="192"/>
      <c r="I30" s="200"/>
      <c r="J30" s="192"/>
      <c r="K30" s="175">
        <f t="shared" si="1"/>
        <v>0</v>
      </c>
      <c r="M30" s="343">
        <f t="shared" si="2"/>
        <v>0</v>
      </c>
    </row>
    <row r="31" spans="1:13" x14ac:dyDescent="0.55000000000000004">
      <c r="A31" s="176" t="s">
        <v>255</v>
      </c>
      <c r="B31" s="183">
        <v>26</v>
      </c>
      <c r="C31" s="349" t="s">
        <v>135</v>
      </c>
      <c r="D31" s="178"/>
      <c r="E31" s="193"/>
      <c r="F31" s="193"/>
      <c r="G31" s="193"/>
      <c r="H31" s="180"/>
      <c r="I31" s="181"/>
      <c r="J31" s="180"/>
      <c r="K31" s="175">
        <f t="shared" si="1"/>
        <v>0</v>
      </c>
      <c r="M31" s="343">
        <f t="shared" si="2"/>
        <v>0</v>
      </c>
    </row>
    <row r="32" spans="1:13" x14ac:dyDescent="0.55000000000000004">
      <c r="A32" s="176"/>
      <c r="B32" s="182">
        <v>27</v>
      </c>
      <c r="C32" s="349" t="s">
        <v>136</v>
      </c>
      <c r="D32" s="178"/>
      <c r="E32" s="193"/>
      <c r="F32" s="193"/>
      <c r="G32" s="193"/>
      <c r="H32" s="180"/>
      <c r="I32" s="181"/>
      <c r="J32" s="180"/>
      <c r="K32" s="175">
        <f t="shared" si="1"/>
        <v>0</v>
      </c>
      <c r="M32" s="343">
        <f t="shared" si="2"/>
        <v>0</v>
      </c>
    </row>
    <row r="33" spans="1:13" x14ac:dyDescent="0.55000000000000004">
      <c r="A33" s="176"/>
      <c r="B33" s="182">
        <v>28</v>
      </c>
      <c r="C33" s="349" t="s">
        <v>137</v>
      </c>
      <c r="D33" s="178"/>
      <c r="E33" s="193"/>
      <c r="F33" s="193"/>
      <c r="G33" s="193"/>
      <c r="H33" s="180"/>
      <c r="I33" s="181"/>
      <c r="J33" s="180"/>
      <c r="K33" s="175">
        <f t="shared" si="1"/>
        <v>0</v>
      </c>
      <c r="M33" s="343">
        <f t="shared" si="2"/>
        <v>0</v>
      </c>
    </row>
    <row r="34" spans="1:13" x14ac:dyDescent="0.55000000000000004">
      <c r="A34" s="176"/>
      <c r="B34" s="182">
        <v>29</v>
      </c>
      <c r="C34" s="349" t="s">
        <v>138</v>
      </c>
      <c r="D34" s="178"/>
      <c r="E34" s="178"/>
      <c r="F34" s="178"/>
      <c r="G34" s="178"/>
      <c r="H34" s="180"/>
      <c r="I34" s="181"/>
      <c r="J34" s="180"/>
      <c r="K34" s="175">
        <f t="shared" si="1"/>
        <v>0</v>
      </c>
      <c r="M34" s="343">
        <f t="shared" si="2"/>
        <v>0</v>
      </c>
    </row>
    <row r="35" spans="1:13" x14ac:dyDescent="0.55000000000000004">
      <c r="A35" s="176"/>
      <c r="B35" s="183">
        <v>30</v>
      </c>
      <c r="C35" s="349" t="s">
        <v>139</v>
      </c>
      <c r="D35" s="178"/>
      <c r="E35" s="178"/>
      <c r="F35" s="193"/>
      <c r="G35" s="193"/>
      <c r="H35" s="180"/>
      <c r="I35" s="181"/>
      <c r="J35" s="180"/>
      <c r="K35" s="175">
        <f t="shared" si="1"/>
        <v>0</v>
      </c>
      <c r="M35" s="343">
        <f t="shared" si="2"/>
        <v>0</v>
      </c>
    </row>
    <row r="36" spans="1:13" x14ac:dyDescent="0.55000000000000004">
      <c r="A36" s="176"/>
      <c r="B36" s="177">
        <v>31</v>
      </c>
      <c r="C36" s="349" t="s">
        <v>140</v>
      </c>
      <c r="D36" s="178"/>
      <c r="E36" s="178"/>
      <c r="F36" s="193"/>
      <c r="G36" s="193"/>
      <c r="H36" s="180"/>
      <c r="I36" s="181"/>
      <c r="J36" s="180"/>
      <c r="K36" s="175">
        <f t="shared" si="1"/>
        <v>0</v>
      </c>
      <c r="M36" s="343">
        <f t="shared" si="2"/>
        <v>0</v>
      </c>
    </row>
    <row r="37" spans="1:13" x14ac:dyDescent="0.55000000000000004">
      <c r="A37" s="176"/>
      <c r="B37" s="182">
        <v>32</v>
      </c>
      <c r="C37" s="349" t="s">
        <v>141</v>
      </c>
      <c r="D37" s="178"/>
      <c r="E37" s="178"/>
      <c r="F37" s="178"/>
      <c r="G37" s="178"/>
      <c r="H37" s="180"/>
      <c r="I37" s="181"/>
      <c r="J37" s="180"/>
      <c r="K37" s="175">
        <f t="shared" si="1"/>
        <v>0</v>
      </c>
      <c r="M37" s="343">
        <f t="shared" si="2"/>
        <v>0</v>
      </c>
    </row>
    <row r="38" spans="1:13" x14ac:dyDescent="0.55000000000000004">
      <c r="A38" s="183"/>
      <c r="B38" s="183">
        <v>33</v>
      </c>
      <c r="C38" s="349" t="s">
        <v>142</v>
      </c>
      <c r="D38" s="178"/>
      <c r="E38" s="178"/>
      <c r="F38" s="181"/>
      <c r="G38" s="178"/>
      <c r="H38" s="180"/>
      <c r="I38" s="181"/>
      <c r="J38" s="180"/>
      <c r="K38" s="175">
        <f t="shared" si="1"/>
        <v>0</v>
      </c>
      <c r="M38" s="343">
        <f t="shared" si="2"/>
        <v>0</v>
      </c>
    </row>
    <row r="39" spans="1:13" x14ac:dyDescent="0.55000000000000004">
      <c r="A39" s="183"/>
      <c r="B39" s="183">
        <v>34</v>
      </c>
      <c r="C39" s="349" t="s">
        <v>145</v>
      </c>
      <c r="D39" s="178"/>
      <c r="E39" s="178"/>
      <c r="F39" s="199"/>
      <c r="G39" s="178"/>
      <c r="H39" s="180"/>
      <c r="I39" s="181"/>
      <c r="J39" s="180"/>
      <c r="K39" s="175">
        <f t="shared" si="1"/>
        <v>0</v>
      </c>
      <c r="M39" s="343">
        <f t="shared" si="2"/>
        <v>0</v>
      </c>
    </row>
    <row r="40" spans="1:13" x14ac:dyDescent="0.55000000000000004">
      <c r="A40" s="176"/>
      <c r="B40" s="177">
        <v>35</v>
      </c>
      <c r="C40" s="349" t="s">
        <v>146</v>
      </c>
      <c r="D40" s="178"/>
      <c r="E40" s="178"/>
      <c r="F40" s="178"/>
      <c r="G40" s="178"/>
      <c r="H40" s="180"/>
      <c r="I40" s="181"/>
      <c r="J40" s="180"/>
      <c r="K40" s="175">
        <f t="shared" si="1"/>
        <v>0</v>
      </c>
      <c r="M40" s="343">
        <f t="shared" si="2"/>
        <v>0</v>
      </c>
    </row>
    <row r="41" spans="1:13" x14ac:dyDescent="0.55000000000000004">
      <c r="A41" s="176"/>
      <c r="B41" s="182">
        <v>36</v>
      </c>
      <c r="C41" s="349" t="s">
        <v>147</v>
      </c>
      <c r="D41" s="178"/>
      <c r="E41" s="178"/>
      <c r="F41" s="193"/>
      <c r="G41" s="178"/>
      <c r="H41" s="180"/>
      <c r="I41" s="181"/>
      <c r="J41" s="180"/>
      <c r="K41" s="175">
        <f t="shared" si="1"/>
        <v>0</v>
      </c>
      <c r="M41" s="343">
        <f t="shared" si="2"/>
        <v>0</v>
      </c>
    </row>
    <row r="42" spans="1:13" x14ac:dyDescent="0.55000000000000004">
      <c r="A42" s="176"/>
      <c r="B42" s="183">
        <v>37</v>
      </c>
      <c r="C42" s="349" t="s">
        <v>148</v>
      </c>
      <c r="D42" s="178"/>
      <c r="E42" s="178"/>
      <c r="F42" s="193"/>
      <c r="G42" s="178"/>
      <c r="H42" s="180"/>
      <c r="I42" s="181"/>
      <c r="J42" s="180"/>
      <c r="K42" s="175">
        <f t="shared" si="1"/>
        <v>0</v>
      </c>
      <c r="M42" s="343">
        <f t="shared" si="2"/>
        <v>0</v>
      </c>
    </row>
    <row r="43" spans="1:13" x14ac:dyDescent="0.55000000000000004">
      <c r="A43" s="176"/>
      <c r="B43" s="182">
        <v>38</v>
      </c>
      <c r="C43" s="349" t="s">
        <v>151</v>
      </c>
      <c r="D43" s="199"/>
      <c r="E43" s="178"/>
      <c r="F43" s="199"/>
      <c r="G43" s="199"/>
      <c r="H43" s="180"/>
      <c r="I43" s="181"/>
      <c r="J43" s="180"/>
      <c r="K43" s="175">
        <f t="shared" si="1"/>
        <v>0</v>
      </c>
      <c r="M43" s="343">
        <f t="shared" si="2"/>
        <v>0</v>
      </c>
    </row>
    <row r="44" spans="1:13" x14ac:dyDescent="0.55000000000000004">
      <c r="A44" s="176"/>
      <c r="B44" s="177">
        <v>39</v>
      </c>
      <c r="C44" s="349" t="s">
        <v>152</v>
      </c>
      <c r="D44" s="199"/>
      <c r="E44" s="178"/>
      <c r="F44" s="199"/>
      <c r="G44" s="199"/>
      <c r="H44" s="180"/>
      <c r="I44" s="181"/>
      <c r="J44" s="180"/>
      <c r="K44" s="175">
        <f t="shared" si="1"/>
        <v>0</v>
      </c>
      <c r="M44" s="343">
        <f t="shared" si="2"/>
        <v>0</v>
      </c>
    </row>
    <row r="45" spans="1:13" x14ac:dyDescent="0.55000000000000004">
      <c r="A45" s="176"/>
      <c r="B45" s="185">
        <v>40</v>
      </c>
      <c r="C45" s="350" t="s">
        <v>153</v>
      </c>
      <c r="D45" s="186"/>
      <c r="E45" s="196"/>
      <c r="F45" s="186"/>
      <c r="G45" s="186"/>
      <c r="H45" s="188"/>
      <c r="I45" s="197"/>
      <c r="J45" s="203"/>
      <c r="K45" s="175">
        <f t="shared" si="1"/>
        <v>0</v>
      </c>
      <c r="M45" s="343">
        <f t="shared" si="2"/>
        <v>0</v>
      </c>
    </row>
    <row r="46" spans="1:13" x14ac:dyDescent="0.55000000000000004">
      <c r="A46" s="170" t="s">
        <v>256</v>
      </c>
      <c r="B46" s="190">
        <v>41</v>
      </c>
      <c r="C46" s="348" t="s">
        <v>183</v>
      </c>
      <c r="D46" s="194"/>
      <c r="E46" s="193"/>
      <c r="F46" s="172"/>
      <c r="G46" s="193"/>
      <c r="H46" s="192"/>
      <c r="I46" s="200"/>
      <c r="J46" s="174"/>
      <c r="K46" s="175">
        <f t="shared" si="1"/>
        <v>0</v>
      </c>
      <c r="M46" s="343">
        <f t="shared" si="2"/>
        <v>0</v>
      </c>
    </row>
    <row r="47" spans="1:13" x14ac:dyDescent="0.55000000000000004">
      <c r="A47" s="176" t="s">
        <v>257</v>
      </c>
      <c r="B47" s="183">
        <v>42</v>
      </c>
      <c r="C47" s="349" t="s">
        <v>184</v>
      </c>
      <c r="D47" s="178"/>
      <c r="E47" s="178"/>
      <c r="F47" s="193"/>
      <c r="G47" s="178"/>
      <c r="H47" s="180"/>
      <c r="I47" s="181"/>
      <c r="J47" s="180"/>
      <c r="K47" s="175">
        <f t="shared" si="1"/>
        <v>0</v>
      </c>
      <c r="M47" s="343">
        <f t="shared" si="2"/>
        <v>0</v>
      </c>
    </row>
    <row r="48" spans="1:13" x14ac:dyDescent="0.55000000000000004">
      <c r="A48" s="176"/>
      <c r="B48" s="177">
        <v>43</v>
      </c>
      <c r="C48" s="349" t="s">
        <v>185</v>
      </c>
      <c r="D48" s="193"/>
      <c r="E48" s="193"/>
      <c r="F48" s="193"/>
      <c r="G48" s="193"/>
      <c r="H48" s="180"/>
      <c r="I48" s="200"/>
      <c r="J48" s="180"/>
      <c r="K48" s="175">
        <f t="shared" si="1"/>
        <v>0</v>
      </c>
      <c r="M48" s="343">
        <f t="shared" si="2"/>
        <v>0</v>
      </c>
    </row>
    <row r="49" spans="1:13" x14ac:dyDescent="0.55000000000000004">
      <c r="A49" s="176"/>
      <c r="B49" s="182">
        <v>44</v>
      </c>
      <c r="C49" s="349" t="s">
        <v>186</v>
      </c>
      <c r="D49" s="193"/>
      <c r="E49" s="193"/>
      <c r="F49" s="194"/>
      <c r="G49" s="193"/>
      <c r="H49" s="180"/>
      <c r="I49" s="200"/>
      <c r="J49" s="180"/>
      <c r="K49" s="175">
        <f t="shared" si="1"/>
        <v>0</v>
      </c>
      <c r="M49" s="343">
        <f t="shared" si="2"/>
        <v>0</v>
      </c>
    </row>
    <row r="50" spans="1:13" x14ac:dyDescent="0.55000000000000004">
      <c r="A50" s="176"/>
      <c r="B50" s="183">
        <v>45</v>
      </c>
      <c r="C50" s="349" t="s">
        <v>187</v>
      </c>
      <c r="D50" s="178"/>
      <c r="E50" s="178"/>
      <c r="F50" s="178"/>
      <c r="G50" s="178"/>
      <c r="H50" s="180"/>
      <c r="I50" s="180"/>
      <c r="J50" s="180"/>
      <c r="K50" s="175">
        <f t="shared" si="1"/>
        <v>0</v>
      </c>
      <c r="M50" s="343">
        <f t="shared" si="2"/>
        <v>0</v>
      </c>
    </row>
    <row r="51" spans="1:13" x14ac:dyDescent="0.55000000000000004">
      <c r="A51" s="176"/>
      <c r="B51" s="182">
        <v>46</v>
      </c>
      <c r="C51" s="349" t="s">
        <v>188</v>
      </c>
      <c r="D51" s="178"/>
      <c r="E51" s="178"/>
      <c r="F51" s="178"/>
      <c r="G51" s="178"/>
      <c r="H51" s="180"/>
      <c r="I51" s="181"/>
      <c r="J51" s="180"/>
      <c r="K51" s="175">
        <f t="shared" si="1"/>
        <v>0</v>
      </c>
      <c r="M51" s="343">
        <f t="shared" si="2"/>
        <v>0</v>
      </c>
    </row>
    <row r="52" spans="1:13" x14ac:dyDescent="0.55000000000000004">
      <c r="A52" s="176"/>
      <c r="B52" s="183">
        <v>47</v>
      </c>
      <c r="C52" s="349" t="s">
        <v>189</v>
      </c>
      <c r="D52" s="178"/>
      <c r="E52" s="178"/>
      <c r="F52" s="178"/>
      <c r="G52" s="178"/>
      <c r="H52" s="180"/>
      <c r="I52" s="192"/>
      <c r="J52" s="180"/>
      <c r="K52" s="175">
        <f t="shared" si="1"/>
        <v>0</v>
      </c>
      <c r="M52" s="343">
        <f t="shared" si="2"/>
        <v>0</v>
      </c>
    </row>
    <row r="53" spans="1:13" x14ac:dyDescent="0.55000000000000004">
      <c r="A53" s="183"/>
      <c r="B53" s="182">
        <v>48</v>
      </c>
      <c r="C53" s="349" t="s">
        <v>190</v>
      </c>
      <c r="D53" s="178"/>
      <c r="E53" s="178"/>
      <c r="F53" s="194"/>
      <c r="G53" s="178"/>
      <c r="H53" s="180"/>
      <c r="I53" s="181"/>
      <c r="J53" s="180"/>
      <c r="K53" s="175">
        <f t="shared" si="1"/>
        <v>0</v>
      </c>
      <c r="M53" s="343">
        <f t="shared" si="2"/>
        <v>0</v>
      </c>
    </row>
    <row r="54" spans="1:13" x14ac:dyDescent="0.55000000000000004">
      <c r="A54" s="176"/>
      <c r="B54" s="177">
        <v>49</v>
      </c>
      <c r="C54" s="349" t="s">
        <v>191</v>
      </c>
      <c r="D54" s="178"/>
      <c r="E54" s="178"/>
      <c r="F54" s="178"/>
      <c r="G54" s="178"/>
      <c r="H54" s="180"/>
      <c r="I54" s="181"/>
      <c r="J54" s="180"/>
      <c r="K54" s="175">
        <f t="shared" si="1"/>
        <v>0</v>
      </c>
      <c r="M54" s="343">
        <f t="shared" si="2"/>
        <v>0</v>
      </c>
    </row>
    <row r="55" spans="1:13" x14ac:dyDescent="0.55000000000000004">
      <c r="A55" s="176"/>
      <c r="B55" s="182">
        <v>50</v>
      </c>
      <c r="C55" s="349" t="s">
        <v>192</v>
      </c>
      <c r="D55" s="178"/>
      <c r="E55" s="178"/>
      <c r="F55" s="194"/>
      <c r="G55" s="178"/>
      <c r="H55" s="180"/>
      <c r="I55" s="181"/>
      <c r="J55" s="180"/>
      <c r="K55" s="175">
        <f t="shared" si="1"/>
        <v>0</v>
      </c>
      <c r="M55" s="343">
        <f t="shared" si="2"/>
        <v>0</v>
      </c>
    </row>
    <row r="56" spans="1:13" x14ac:dyDescent="0.55000000000000004">
      <c r="A56" s="176"/>
      <c r="B56" s="183">
        <v>51</v>
      </c>
      <c r="C56" s="349" t="s">
        <v>193</v>
      </c>
      <c r="D56" s="178"/>
      <c r="E56" s="178"/>
      <c r="F56" s="178"/>
      <c r="G56" s="178"/>
      <c r="H56" s="180"/>
      <c r="I56" s="181"/>
      <c r="J56" s="180"/>
      <c r="K56" s="175">
        <f t="shared" si="1"/>
        <v>0</v>
      </c>
      <c r="M56" s="343">
        <f t="shared" si="2"/>
        <v>0</v>
      </c>
    </row>
    <row r="57" spans="1:13" x14ac:dyDescent="0.55000000000000004">
      <c r="A57" s="176"/>
      <c r="B57" s="182">
        <v>52</v>
      </c>
      <c r="C57" s="349" t="s">
        <v>194</v>
      </c>
      <c r="D57" s="193"/>
      <c r="E57" s="178"/>
      <c r="F57" s="193"/>
      <c r="G57" s="178"/>
      <c r="H57" s="180"/>
      <c r="I57" s="192"/>
      <c r="J57" s="180"/>
      <c r="K57" s="175">
        <f t="shared" si="1"/>
        <v>0</v>
      </c>
      <c r="M57" s="343">
        <f t="shared" si="2"/>
        <v>0</v>
      </c>
    </row>
    <row r="58" spans="1:13" x14ac:dyDescent="0.55000000000000004">
      <c r="A58" s="183"/>
      <c r="B58" s="182">
        <v>53</v>
      </c>
      <c r="C58" s="349" t="s">
        <v>195</v>
      </c>
      <c r="D58" s="194"/>
      <c r="E58" s="178"/>
      <c r="F58" s="194"/>
      <c r="G58" s="178"/>
      <c r="H58" s="180"/>
      <c r="I58" s="181"/>
      <c r="J58" s="180"/>
      <c r="K58" s="175">
        <f t="shared" si="1"/>
        <v>0</v>
      </c>
      <c r="M58" s="343">
        <f t="shared" si="2"/>
        <v>0</v>
      </c>
    </row>
    <row r="59" spans="1:13" x14ac:dyDescent="0.55000000000000004">
      <c r="A59" s="195"/>
      <c r="B59" s="185">
        <v>54</v>
      </c>
      <c r="C59" s="350" t="s">
        <v>196</v>
      </c>
      <c r="D59" s="186"/>
      <c r="E59" s="186"/>
      <c r="F59" s="186"/>
      <c r="G59" s="186"/>
      <c r="H59" s="188"/>
      <c r="I59" s="188"/>
      <c r="J59" s="203"/>
      <c r="K59" s="175">
        <f t="shared" si="1"/>
        <v>0</v>
      </c>
      <c r="M59" s="343">
        <f t="shared" si="2"/>
        <v>0</v>
      </c>
    </row>
    <row r="60" spans="1:13" x14ac:dyDescent="0.55000000000000004">
      <c r="A60" s="176" t="s">
        <v>258</v>
      </c>
      <c r="B60" s="183">
        <v>55</v>
      </c>
      <c r="C60" s="348" t="s">
        <v>120</v>
      </c>
      <c r="D60" s="178"/>
      <c r="E60" s="178"/>
      <c r="F60" s="178"/>
      <c r="G60" s="178"/>
      <c r="H60" s="180"/>
      <c r="I60" s="181"/>
      <c r="J60" s="174"/>
      <c r="K60" s="175">
        <f t="shared" si="1"/>
        <v>0</v>
      </c>
      <c r="M60" s="343">
        <f t="shared" si="2"/>
        <v>0</v>
      </c>
    </row>
    <row r="61" spans="1:13" x14ac:dyDescent="0.55000000000000004">
      <c r="A61" s="176" t="s">
        <v>251</v>
      </c>
      <c r="B61" s="182">
        <v>56</v>
      </c>
      <c r="C61" s="349" t="s">
        <v>124</v>
      </c>
      <c r="D61" s="178"/>
      <c r="E61" s="178"/>
      <c r="F61" s="178"/>
      <c r="G61" s="178"/>
      <c r="H61" s="180"/>
      <c r="I61" s="181"/>
      <c r="J61" s="180"/>
      <c r="K61" s="175">
        <f t="shared" si="1"/>
        <v>0</v>
      </c>
      <c r="M61" s="343">
        <f t="shared" si="2"/>
        <v>0</v>
      </c>
    </row>
    <row r="62" spans="1:13" x14ac:dyDescent="0.55000000000000004">
      <c r="A62" s="176"/>
      <c r="B62" s="182">
        <v>57</v>
      </c>
      <c r="C62" s="349" t="s">
        <v>125</v>
      </c>
      <c r="D62" s="178"/>
      <c r="E62" s="178"/>
      <c r="F62" s="178"/>
      <c r="G62" s="178"/>
      <c r="H62" s="180"/>
      <c r="I62" s="181"/>
      <c r="J62" s="180"/>
      <c r="K62" s="175">
        <f t="shared" si="1"/>
        <v>0</v>
      </c>
      <c r="M62" s="343">
        <f t="shared" si="2"/>
        <v>0</v>
      </c>
    </row>
    <row r="63" spans="1:13" x14ac:dyDescent="0.55000000000000004">
      <c r="A63" s="176"/>
      <c r="B63" s="183">
        <v>58</v>
      </c>
      <c r="C63" s="349" t="s">
        <v>126</v>
      </c>
      <c r="D63" s="178"/>
      <c r="E63" s="178"/>
      <c r="F63" s="178"/>
      <c r="G63" s="178"/>
      <c r="H63" s="180"/>
      <c r="I63" s="181"/>
      <c r="J63" s="180"/>
      <c r="K63" s="175">
        <f t="shared" si="1"/>
        <v>0</v>
      </c>
      <c r="M63" s="343">
        <f t="shared" si="2"/>
        <v>0</v>
      </c>
    </row>
    <row r="64" spans="1:13" x14ac:dyDescent="0.55000000000000004">
      <c r="A64" s="176"/>
      <c r="B64" s="182">
        <v>59</v>
      </c>
      <c r="C64" s="349" t="s">
        <v>128</v>
      </c>
      <c r="D64" s="178"/>
      <c r="E64" s="178"/>
      <c r="F64" s="178"/>
      <c r="G64" s="178"/>
      <c r="H64" s="180"/>
      <c r="I64" s="181"/>
      <c r="J64" s="180"/>
      <c r="K64" s="175">
        <f t="shared" si="1"/>
        <v>0</v>
      </c>
      <c r="M64" s="343">
        <f t="shared" si="2"/>
        <v>0</v>
      </c>
    </row>
    <row r="65" spans="1:13" x14ac:dyDescent="0.55000000000000004">
      <c r="A65" s="176"/>
      <c r="B65" s="182">
        <v>60</v>
      </c>
      <c r="C65" s="349" t="s">
        <v>130</v>
      </c>
      <c r="D65" s="178"/>
      <c r="E65" s="178"/>
      <c r="F65" s="178"/>
      <c r="G65" s="178"/>
      <c r="H65" s="180"/>
      <c r="I65" s="181"/>
      <c r="J65" s="180"/>
      <c r="K65" s="175">
        <f t="shared" si="1"/>
        <v>0</v>
      </c>
      <c r="M65" s="343">
        <f t="shared" si="2"/>
        <v>0</v>
      </c>
    </row>
    <row r="66" spans="1:13" x14ac:dyDescent="0.55000000000000004">
      <c r="A66" s="176"/>
      <c r="B66" s="182">
        <v>61</v>
      </c>
      <c r="C66" s="349" t="s">
        <v>132</v>
      </c>
      <c r="D66" s="178"/>
      <c r="E66" s="178"/>
      <c r="F66" s="178"/>
      <c r="G66" s="178"/>
      <c r="H66" s="180"/>
      <c r="I66" s="181"/>
      <c r="J66" s="180"/>
      <c r="K66" s="175">
        <f t="shared" si="1"/>
        <v>0</v>
      </c>
      <c r="M66" s="343">
        <f t="shared" si="2"/>
        <v>0</v>
      </c>
    </row>
    <row r="67" spans="1:13" x14ac:dyDescent="0.55000000000000004">
      <c r="A67" s="201"/>
      <c r="B67" s="195">
        <v>62</v>
      </c>
      <c r="C67" s="351" t="s">
        <v>131</v>
      </c>
      <c r="D67" s="196"/>
      <c r="E67" s="196"/>
      <c r="F67" s="196"/>
      <c r="G67" s="196"/>
      <c r="H67" s="188"/>
      <c r="I67" s="197"/>
      <c r="J67" s="188"/>
      <c r="K67" s="175">
        <f t="shared" si="1"/>
        <v>0</v>
      </c>
      <c r="M67" s="343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4" x14ac:dyDescent="0.55000000000000004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343" customWidth="1"/>
    <col min="14" max="16384" width="9.125" style="89"/>
  </cols>
  <sheetData>
    <row r="1" spans="1:13" x14ac:dyDescent="0.55000000000000004">
      <c r="A1" s="1252" t="s">
        <v>433</v>
      </c>
      <c r="B1" s="1252"/>
      <c r="C1" s="1252"/>
      <c r="D1" s="1252"/>
      <c r="E1" s="1252"/>
      <c r="F1" s="1252"/>
      <c r="G1" s="1252"/>
      <c r="H1" s="1252"/>
      <c r="I1" s="1252"/>
      <c r="J1" s="1252"/>
      <c r="K1" s="1252"/>
    </row>
    <row r="2" spans="1:13" x14ac:dyDescent="0.55000000000000004">
      <c r="A2" s="1267" t="s">
        <v>237</v>
      </c>
      <c r="B2" s="1267" t="s">
        <v>227</v>
      </c>
      <c r="C2" s="1267" t="s">
        <v>4</v>
      </c>
      <c r="D2" s="1268" t="s">
        <v>238</v>
      </c>
      <c r="E2" s="1269"/>
      <c r="F2" s="1268" t="s">
        <v>239</v>
      </c>
      <c r="G2" s="1269"/>
      <c r="H2" s="1270" t="s">
        <v>240</v>
      </c>
      <c r="I2" s="1270" t="s">
        <v>241</v>
      </c>
      <c r="J2" s="1270" t="s">
        <v>242</v>
      </c>
      <c r="K2" s="1270" t="s">
        <v>231</v>
      </c>
      <c r="M2" t="s">
        <v>318</v>
      </c>
    </row>
    <row r="3" spans="1:13" x14ac:dyDescent="0.55000000000000004">
      <c r="A3" s="1267"/>
      <c r="B3" s="1267"/>
      <c r="C3" s="1267"/>
      <c r="D3" s="1270" t="s">
        <v>243</v>
      </c>
      <c r="E3" s="1271" t="s">
        <v>259</v>
      </c>
      <c r="F3" s="1270" t="s">
        <v>243</v>
      </c>
      <c r="G3" s="1271" t="s">
        <v>259</v>
      </c>
      <c r="H3" s="1250"/>
      <c r="I3" s="1250"/>
      <c r="J3" s="1250"/>
      <c r="K3" s="1250"/>
    </row>
    <row r="4" spans="1:13" x14ac:dyDescent="0.55000000000000004">
      <c r="A4" s="1267"/>
      <c r="B4" s="1267"/>
      <c r="C4" s="1267"/>
      <c r="D4" s="1251"/>
      <c r="E4" s="1261"/>
      <c r="F4" s="1251"/>
      <c r="G4" s="1261"/>
      <c r="H4" s="1251"/>
      <c r="I4" s="1251"/>
      <c r="J4" s="1251"/>
      <c r="K4" s="1251"/>
    </row>
    <row r="5" spans="1:13" x14ac:dyDescent="0.55000000000000004">
      <c r="A5" s="1265" t="s">
        <v>40</v>
      </c>
      <c r="B5" s="1266"/>
      <c r="C5" s="1264"/>
      <c r="D5" s="167">
        <f>SUM(D6:D67)</f>
        <v>0</v>
      </c>
      <c r="E5" s="167">
        <f>SUM(E6:E67)</f>
        <v>0</v>
      </c>
      <c r="F5" s="167">
        <f t="shared" ref="F5:K5" si="0">SUM(F6:F67)</f>
        <v>0</v>
      </c>
      <c r="G5" s="167">
        <f t="shared" si="0"/>
        <v>0</v>
      </c>
      <c r="H5" s="167">
        <f>SUM(H6:H67)</f>
        <v>0</v>
      </c>
      <c r="I5" s="167">
        <f t="shared" si="0"/>
        <v>0</v>
      </c>
      <c r="J5" s="167">
        <f t="shared" si="0"/>
        <v>0</v>
      </c>
      <c r="K5" s="167">
        <f t="shared" si="0"/>
        <v>0</v>
      </c>
      <c r="M5" s="343">
        <f>SUM(M6:M67)</f>
        <v>0</v>
      </c>
    </row>
    <row r="6" spans="1:13" x14ac:dyDescent="0.55000000000000004">
      <c r="A6" s="170" t="s">
        <v>248</v>
      </c>
      <c r="B6" s="377">
        <v>1</v>
      </c>
      <c r="C6" s="382"/>
      <c r="D6" s="275"/>
      <c r="E6" s="173">
        <v>0</v>
      </c>
      <c r="F6" s="275"/>
      <c r="G6" s="173">
        <v>0</v>
      </c>
      <c r="H6" s="381">
        <f>D6+F6</f>
        <v>0</v>
      </c>
      <c r="I6" s="181">
        <v>0</v>
      </c>
      <c r="J6" s="202">
        <f t="shared" ref="J6:J67" si="1">SUM(G6,E6)</f>
        <v>0</v>
      </c>
      <c r="K6" s="376">
        <f>+J6-I6</f>
        <v>0</v>
      </c>
      <c r="M6" s="343">
        <f>IF(J6&gt;0,1,0)</f>
        <v>0</v>
      </c>
    </row>
    <row r="7" spans="1:13" x14ac:dyDescent="0.55000000000000004">
      <c r="A7" s="176" t="s">
        <v>249</v>
      </c>
      <c r="B7" s="377">
        <v>2</v>
      </c>
      <c r="C7" s="349"/>
      <c r="D7" s="178"/>
      <c r="E7" s="179">
        <v>0</v>
      </c>
      <c r="F7" s="178"/>
      <c r="G7" s="179">
        <v>0</v>
      </c>
      <c r="H7" s="180">
        <f t="shared" ref="H7:H67" si="2">D7+F7</f>
        <v>0</v>
      </c>
      <c r="I7" s="181">
        <v>0</v>
      </c>
      <c r="J7" s="180">
        <f t="shared" si="1"/>
        <v>0</v>
      </c>
      <c r="K7" s="376">
        <f t="shared" ref="K7:K67" si="3">+J7-I7</f>
        <v>0</v>
      </c>
      <c r="M7" s="343">
        <f t="shared" ref="M7:M67" si="4">IF(J7&gt;0,1,0)</f>
        <v>0</v>
      </c>
    </row>
    <row r="8" spans="1:13" x14ac:dyDescent="0.55000000000000004">
      <c r="A8" s="176"/>
      <c r="B8" s="377">
        <v>3</v>
      </c>
      <c r="C8" s="350"/>
      <c r="D8" s="178"/>
      <c r="E8" s="179">
        <v>0</v>
      </c>
      <c r="F8" s="194"/>
      <c r="G8" s="179">
        <v>0</v>
      </c>
      <c r="H8" s="180">
        <f t="shared" si="2"/>
        <v>0</v>
      </c>
      <c r="I8" s="181">
        <v>0</v>
      </c>
      <c r="J8" s="180">
        <f t="shared" si="1"/>
        <v>0</v>
      </c>
      <c r="K8" s="376">
        <f t="shared" si="3"/>
        <v>0</v>
      </c>
      <c r="M8" s="343">
        <f t="shared" si="4"/>
        <v>0</v>
      </c>
    </row>
    <row r="9" spans="1:13" x14ac:dyDescent="0.55000000000000004">
      <c r="A9" s="176"/>
      <c r="B9" s="377">
        <v>4</v>
      </c>
      <c r="C9" s="349"/>
      <c r="D9" s="199"/>
      <c r="E9" s="179">
        <v>0</v>
      </c>
      <c r="F9" s="199"/>
      <c r="G9" s="179">
        <v>0</v>
      </c>
      <c r="H9" s="180">
        <f t="shared" si="2"/>
        <v>0</v>
      </c>
      <c r="I9" s="181">
        <v>0</v>
      </c>
      <c r="J9" s="180">
        <f t="shared" si="1"/>
        <v>0</v>
      </c>
      <c r="K9" s="376">
        <f t="shared" si="3"/>
        <v>0</v>
      </c>
      <c r="M9" s="343">
        <f t="shared" si="4"/>
        <v>0</v>
      </c>
    </row>
    <row r="10" spans="1:13" x14ac:dyDescent="0.55000000000000004">
      <c r="A10" s="176"/>
      <c r="B10" s="377">
        <v>5</v>
      </c>
      <c r="C10" s="349"/>
      <c r="D10" s="178"/>
      <c r="E10" s="179">
        <v>0</v>
      </c>
      <c r="F10" s="178"/>
      <c r="G10" s="179">
        <v>0</v>
      </c>
      <c r="H10" s="180">
        <f t="shared" si="2"/>
        <v>0</v>
      </c>
      <c r="I10" s="181">
        <v>0</v>
      </c>
      <c r="J10" s="180">
        <f t="shared" si="1"/>
        <v>0</v>
      </c>
      <c r="K10" s="376">
        <f t="shared" si="3"/>
        <v>0</v>
      </c>
      <c r="M10" s="343">
        <f t="shared" si="4"/>
        <v>0</v>
      </c>
    </row>
    <row r="11" spans="1:13" x14ac:dyDescent="0.55000000000000004">
      <c r="A11" s="176"/>
      <c r="B11" s="377">
        <v>6</v>
      </c>
      <c r="C11" s="349"/>
      <c r="D11" s="199"/>
      <c r="E11" s="179">
        <v>0</v>
      </c>
      <c r="F11" s="199"/>
      <c r="G11" s="179">
        <v>0</v>
      </c>
      <c r="H11" s="180">
        <f t="shared" si="2"/>
        <v>0</v>
      </c>
      <c r="I11" s="181">
        <v>0</v>
      </c>
      <c r="J11" s="180">
        <f t="shared" si="1"/>
        <v>0</v>
      </c>
      <c r="K11" s="376">
        <f t="shared" si="3"/>
        <v>0</v>
      </c>
      <c r="M11" s="343">
        <f t="shared" si="4"/>
        <v>0</v>
      </c>
    </row>
    <row r="12" spans="1:13" x14ac:dyDescent="0.55000000000000004">
      <c r="A12" s="378"/>
      <c r="B12" s="377">
        <v>7</v>
      </c>
      <c r="C12" s="350"/>
      <c r="D12" s="186"/>
      <c r="E12" s="187">
        <v>0</v>
      </c>
      <c r="F12" s="186"/>
      <c r="G12" s="187">
        <v>0</v>
      </c>
      <c r="H12" s="188">
        <f t="shared" si="2"/>
        <v>0</v>
      </c>
      <c r="I12" s="189">
        <v>0</v>
      </c>
      <c r="J12" s="203">
        <f t="shared" si="1"/>
        <v>0</v>
      </c>
      <c r="K12" s="376">
        <f t="shared" si="3"/>
        <v>0</v>
      </c>
      <c r="M12" s="343">
        <f t="shared" si="4"/>
        <v>0</v>
      </c>
    </row>
    <row r="13" spans="1:13" x14ac:dyDescent="0.55000000000000004">
      <c r="A13" s="170" t="s">
        <v>250</v>
      </c>
      <c r="B13" s="377">
        <v>8</v>
      </c>
      <c r="C13" s="382"/>
      <c r="D13" s="178"/>
      <c r="E13" s="191">
        <v>0</v>
      </c>
      <c r="F13" s="178"/>
      <c r="G13" s="191">
        <v>0</v>
      </c>
      <c r="H13" s="192">
        <f t="shared" si="2"/>
        <v>0</v>
      </c>
      <c r="I13" s="181">
        <v>0</v>
      </c>
      <c r="J13" s="381">
        <f t="shared" si="1"/>
        <v>0</v>
      </c>
      <c r="K13" s="376">
        <f t="shared" si="3"/>
        <v>0</v>
      </c>
      <c r="M13" s="343">
        <f t="shared" si="4"/>
        <v>0</v>
      </c>
    </row>
    <row r="14" spans="1:13" x14ac:dyDescent="0.55000000000000004">
      <c r="A14" s="176" t="s">
        <v>251</v>
      </c>
      <c r="B14" s="377">
        <v>9</v>
      </c>
      <c r="C14" s="349"/>
      <c r="D14" s="193"/>
      <c r="E14" s="178">
        <v>0</v>
      </c>
      <c r="F14" s="193"/>
      <c r="G14" s="178">
        <v>0</v>
      </c>
      <c r="H14" s="180">
        <f t="shared" si="2"/>
        <v>0</v>
      </c>
      <c r="I14" s="181">
        <v>0</v>
      </c>
      <c r="J14" s="180">
        <f t="shared" si="1"/>
        <v>0</v>
      </c>
      <c r="K14" s="376">
        <f t="shared" si="3"/>
        <v>0</v>
      </c>
      <c r="M14" s="343">
        <f t="shared" si="4"/>
        <v>0</v>
      </c>
    </row>
    <row r="15" spans="1:13" x14ac:dyDescent="0.55000000000000004">
      <c r="A15" s="176"/>
      <c r="B15" s="377">
        <v>10</v>
      </c>
      <c r="C15" s="349"/>
      <c r="D15" s="178"/>
      <c r="E15" s="178">
        <v>0</v>
      </c>
      <c r="F15" s="178"/>
      <c r="G15" s="178">
        <v>0</v>
      </c>
      <c r="H15" s="180">
        <f t="shared" si="2"/>
        <v>0</v>
      </c>
      <c r="I15" s="181">
        <v>0</v>
      </c>
      <c r="J15" s="180">
        <f t="shared" si="1"/>
        <v>0</v>
      </c>
      <c r="K15" s="376">
        <f t="shared" si="3"/>
        <v>0</v>
      </c>
      <c r="M15" s="343">
        <f t="shared" si="4"/>
        <v>0</v>
      </c>
    </row>
    <row r="16" spans="1:13" x14ac:dyDescent="0.55000000000000004">
      <c r="A16" s="176"/>
      <c r="B16" s="377">
        <v>11</v>
      </c>
      <c r="C16" s="349"/>
      <c r="D16" s="178"/>
      <c r="E16" s="178">
        <v>0</v>
      </c>
      <c r="F16" s="178"/>
      <c r="G16" s="178">
        <v>0</v>
      </c>
      <c r="H16" s="180">
        <f t="shared" si="2"/>
        <v>0</v>
      </c>
      <c r="I16" s="181">
        <v>0</v>
      </c>
      <c r="J16" s="180">
        <f t="shared" si="1"/>
        <v>0</v>
      </c>
      <c r="K16" s="376">
        <f t="shared" si="3"/>
        <v>0</v>
      </c>
      <c r="M16" s="343">
        <f t="shared" si="4"/>
        <v>0</v>
      </c>
    </row>
    <row r="17" spans="1:13" x14ac:dyDescent="0.55000000000000004">
      <c r="A17" s="176"/>
      <c r="B17" s="377">
        <v>12</v>
      </c>
      <c r="C17" s="349"/>
      <c r="D17" s="194"/>
      <c r="E17" s="178">
        <v>0</v>
      </c>
      <c r="F17" s="194"/>
      <c r="G17" s="193">
        <v>0</v>
      </c>
      <c r="H17" s="180">
        <f t="shared" si="2"/>
        <v>0</v>
      </c>
      <c r="I17" s="181">
        <v>0</v>
      </c>
      <c r="J17" s="180">
        <f t="shared" si="1"/>
        <v>0</v>
      </c>
      <c r="K17" s="376">
        <f t="shared" si="3"/>
        <v>0</v>
      </c>
      <c r="M17" s="343">
        <f t="shared" si="4"/>
        <v>0</v>
      </c>
    </row>
    <row r="18" spans="1:13" x14ac:dyDescent="0.55000000000000004">
      <c r="A18" s="183"/>
      <c r="B18" s="377">
        <v>13</v>
      </c>
      <c r="C18" s="349"/>
      <c r="D18" s="178"/>
      <c r="E18" s="193"/>
      <c r="F18" s="178"/>
      <c r="G18" s="193">
        <v>0</v>
      </c>
      <c r="H18" s="180">
        <f t="shared" si="2"/>
        <v>0</v>
      </c>
      <c r="I18" s="181"/>
      <c r="J18" s="180">
        <f t="shared" si="1"/>
        <v>0</v>
      </c>
      <c r="K18" s="376">
        <f t="shared" si="3"/>
        <v>0</v>
      </c>
      <c r="M18" s="343">
        <f t="shared" si="4"/>
        <v>0</v>
      </c>
    </row>
    <row r="19" spans="1:13" x14ac:dyDescent="0.55000000000000004">
      <c r="A19" s="183"/>
      <c r="B19" s="377">
        <v>14</v>
      </c>
      <c r="C19" s="349"/>
      <c r="D19" s="178"/>
      <c r="E19" s="178">
        <v>0</v>
      </c>
      <c r="F19" s="178"/>
      <c r="G19" s="193">
        <v>0</v>
      </c>
      <c r="H19" s="180">
        <f t="shared" si="2"/>
        <v>0</v>
      </c>
      <c r="I19" s="181">
        <v>0</v>
      </c>
      <c r="J19" s="180">
        <f t="shared" si="1"/>
        <v>0</v>
      </c>
      <c r="K19" s="376">
        <f t="shared" si="3"/>
        <v>0</v>
      </c>
      <c r="M19" s="343">
        <f t="shared" si="4"/>
        <v>0</v>
      </c>
    </row>
    <row r="20" spans="1:13" x14ac:dyDescent="0.55000000000000004">
      <c r="A20" s="195"/>
      <c r="B20" s="377">
        <v>15</v>
      </c>
      <c r="C20" s="350"/>
      <c r="D20" s="196"/>
      <c r="E20" s="196">
        <v>0</v>
      </c>
      <c r="F20" s="196"/>
      <c r="G20" s="196">
        <v>0</v>
      </c>
      <c r="H20" s="188">
        <f t="shared" si="2"/>
        <v>0</v>
      </c>
      <c r="I20" s="189">
        <v>0</v>
      </c>
      <c r="J20" s="198">
        <f t="shared" si="1"/>
        <v>0</v>
      </c>
      <c r="K20" s="376">
        <f t="shared" si="3"/>
        <v>0</v>
      </c>
      <c r="M20" s="343">
        <f t="shared" si="4"/>
        <v>0</v>
      </c>
    </row>
    <row r="21" spans="1:13" x14ac:dyDescent="0.55000000000000004">
      <c r="A21" s="170" t="s">
        <v>252</v>
      </c>
      <c r="B21" s="377">
        <v>16</v>
      </c>
      <c r="C21" s="382"/>
      <c r="D21" s="194"/>
      <c r="E21" s="193">
        <v>0</v>
      </c>
      <c r="F21" s="194"/>
      <c r="G21" s="193">
        <v>0</v>
      </c>
      <c r="H21" s="192">
        <f t="shared" si="2"/>
        <v>0</v>
      </c>
      <c r="I21" s="200">
        <v>0</v>
      </c>
      <c r="J21" s="192">
        <f t="shared" si="1"/>
        <v>0</v>
      </c>
      <c r="K21" s="376">
        <f t="shared" si="3"/>
        <v>0</v>
      </c>
      <c r="M21" s="343">
        <f t="shared" si="4"/>
        <v>0</v>
      </c>
    </row>
    <row r="22" spans="1:13" x14ac:dyDescent="0.55000000000000004">
      <c r="A22" s="176" t="s">
        <v>253</v>
      </c>
      <c r="B22" s="377">
        <v>17</v>
      </c>
      <c r="C22" s="349"/>
      <c r="D22" s="178"/>
      <c r="E22" s="178">
        <v>0</v>
      </c>
      <c r="F22" s="178"/>
      <c r="G22" s="178">
        <v>0</v>
      </c>
      <c r="H22" s="180">
        <f t="shared" si="2"/>
        <v>0</v>
      </c>
      <c r="I22" s="181">
        <v>0</v>
      </c>
      <c r="J22" s="180">
        <f t="shared" si="1"/>
        <v>0</v>
      </c>
      <c r="K22" s="376">
        <f t="shared" si="3"/>
        <v>0</v>
      </c>
      <c r="M22" s="343">
        <f t="shared" si="4"/>
        <v>0</v>
      </c>
    </row>
    <row r="23" spans="1:13" x14ac:dyDescent="0.55000000000000004">
      <c r="A23" s="176"/>
      <c r="B23" s="377">
        <v>18</v>
      </c>
      <c r="C23" s="349"/>
      <c r="D23" s="194"/>
      <c r="E23" s="178"/>
      <c r="F23" s="194"/>
      <c r="G23" s="178"/>
      <c r="H23" s="180">
        <f t="shared" si="2"/>
        <v>0</v>
      </c>
      <c r="I23" s="181"/>
      <c r="J23" s="180">
        <f t="shared" si="1"/>
        <v>0</v>
      </c>
      <c r="K23" s="376">
        <f t="shared" si="3"/>
        <v>0</v>
      </c>
      <c r="M23" s="343">
        <f t="shared" si="4"/>
        <v>0</v>
      </c>
    </row>
    <row r="24" spans="1:13" x14ac:dyDescent="0.55000000000000004">
      <c r="A24" s="176"/>
      <c r="B24" s="377">
        <v>19</v>
      </c>
      <c r="C24" s="349"/>
      <c r="D24" s="178"/>
      <c r="E24" s="178">
        <v>0</v>
      </c>
      <c r="F24" s="178"/>
      <c r="G24" s="178">
        <v>0</v>
      </c>
      <c r="H24" s="180">
        <f t="shared" si="2"/>
        <v>0</v>
      </c>
      <c r="I24" s="181">
        <v>0</v>
      </c>
      <c r="J24" s="180">
        <f t="shared" si="1"/>
        <v>0</v>
      </c>
      <c r="K24" s="376">
        <f t="shared" si="3"/>
        <v>0</v>
      </c>
      <c r="M24" s="343">
        <f t="shared" si="4"/>
        <v>0</v>
      </c>
    </row>
    <row r="25" spans="1:13" x14ac:dyDescent="0.55000000000000004">
      <c r="A25" s="176"/>
      <c r="B25" s="377">
        <v>20</v>
      </c>
      <c r="C25" s="349"/>
      <c r="D25" s="178"/>
      <c r="E25" s="199">
        <v>0</v>
      </c>
      <c r="F25" s="178"/>
      <c r="G25" s="199">
        <v>0</v>
      </c>
      <c r="H25" s="180">
        <f t="shared" si="2"/>
        <v>0</v>
      </c>
      <c r="I25" s="181">
        <v>0</v>
      </c>
      <c r="J25" s="180">
        <f t="shared" si="1"/>
        <v>0</v>
      </c>
      <c r="K25" s="376">
        <f t="shared" si="3"/>
        <v>0</v>
      </c>
      <c r="M25" s="343">
        <f t="shared" si="4"/>
        <v>0</v>
      </c>
    </row>
    <row r="26" spans="1:13" x14ac:dyDescent="0.55000000000000004">
      <c r="A26" s="183"/>
      <c r="B26" s="377">
        <v>21</v>
      </c>
      <c r="C26" s="349"/>
      <c r="D26" s="178"/>
      <c r="E26" s="178">
        <v>0</v>
      </c>
      <c r="F26" s="178"/>
      <c r="G26" s="178">
        <v>0</v>
      </c>
      <c r="H26" s="180">
        <f t="shared" si="2"/>
        <v>0</v>
      </c>
      <c r="I26" s="181">
        <v>0</v>
      </c>
      <c r="J26" s="180">
        <f t="shared" si="1"/>
        <v>0</v>
      </c>
      <c r="K26" s="376">
        <f t="shared" si="3"/>
        <v>0</v>
      </c>
      <c r="M26" s="343">
        <f t="shared" si="4"/>
        <v>0</v>
      </c>
    </row>
    <row r="27" spans="1:13" x14ac:dyDescent="0.55000000000000004">
      <c r="A27" s="183"/>
      <c r="B27" s="377">
        <v>22</v>
      </c>
      <c r="C27" s="349"/>
      <c r="D27" s="178"/>
      <c r="E27" s="178">
        <v>0</v>
      </c>
      <c r="F27" s="178"/>
      <c r="G27" s="178">
        <v>0</v>
      </c>
      <c r="H27" s="180">
        <f t="shared" si="2"/>
        <v>0</v>
      </c>
      <c r="I27" s="181">
        <v>0</v>
      </c>
      <c r="J27" s="180">
        <f t="shared" si="1"/>
        <v>0</v>
      </c>
      <c r="K27" s="376">
        <f t="shared" si="3"/>
        <v>0</v>
      </c>
      <c r="M27" s="343">
        <f t="shared" si="4"/>
        <v>0</v>
      </c>
    </row>
    <row r="28" spans="1:13" x14ac:dyDescent="0.55000000000000004">
      <c r="A28" s="183"/>
      <c r="B28" s="377">
        <v>23</v>
      </c>
      <c r="C28" s="349"/>
      <c r="D28" s="193"/>
      <c r="E28" s="193">
        <v>0</v>
      </c>
      <c r="F28" s="193"/>
      <c r="G28" s="193">
        <v>0</v>
      </c>
      <c r="H28" s="180">
        <f t="shared" si="2"/>
        <v>0</v>
      </c>
      <c r="I28" s="181">
        <v>0</v>
      </c>
      <c r="J28" s="180">
        <f t="shared" si="1"/>
        <v>0</v>
      </c>
      <c r="K28" s="376">
        <f t="shared" si="3"/>
        <v>0</v>
      </c>
      <c r="M28" s="343">
        <f t="shared" si="4"/>
        <v>0</v>
      </c>
    </row>
    <row r="29" spans="1:13" x14ac:dyDescent="0.55000000000000004">
      <c r="A29" s="195"/>
      <c r="B29" s="377">
        <v>24</v>
      </c>
      <c r="C29" s="350"/>
      <c r="D29" s="196"/>
      <c r="E29" s="196">
        <v>0</v>
      </c>
      <c r="F29" s="196"/>
      <c r="G29" s="196">
        <v>0</v>
      </c>
      <c r="H29" s="188">
        <f t="shared" si="2"/>
        <v>0</v>
      </c>
      <c r="I29" s="189">
        <v>0</v>
      </c>
      <c r="J29" s="188">
        <f t="shared" si="1"/>
        <v>0</v>
      </c>
      <c r="K29" s="376">
        <f t="shared" si="3"/>
        <v>0</v>
      </c>
      <c r="M29" s="343">
        <f t="shared" si="4"/>
        <v>0</v>
      </c>
    </row>
    <row r="30" spans="1:13" x14ac:dyDescent="0.55000000000000004">
      <c r="A30" s="170" t="s">
        <v>254</v>
      </c>
      <c r="B30" s="377">
        <v>25</v>
      </c>
      <c r="C30" s="382"/>
      <c r="D30" s="193"/>
      <c r="E30" s="193">
        <v>0</v>
      </c>
      <c r="F30" s="193"/>
      <c r="G30" s="193">
        <v>0</v>
      </c>
      <c r="H30" s="192">
        <f t="shared" si="2"/>
        <v>0</v>
      </c>
      <c r="I30" s="200">
        <v>0</v>
      </c>
      <c r="J30" s="192">
        <f t="shared" si="1"/>
        <v>0</v>
      </c>
      <c r="K30" s="376">
        <f t="shared" si="3"/>
        <v>0</v>
      </c>
      <c r="M30" s="343">
        <f t="shared" si="4"/>
        <v>0</v>
      </c>
    </row>
    <row r="31" spans="1:13" x14ac:dyDescent="0.55000000000000004">
      <c r="A31" s="176" t="s">
        <v>255</v>
      </c>
      <c r="B31" s="377">
        <v>26</v>
      </c>
      <c r="C31" s="349"/>
      <c r="D31" s="178"/>
      <c r="E31" s="193">
        <v>0</v>
      </c>
      <c r="F31" s="193"/>
      <c r="G31" s="193">
        <v>0</v>
      </c>
      <c r="H31" s="180">
        <f t="shared" si="2"/>
        <v>0</v>
      </c>
      <c r="I31" s="181">
        <v>0</v>
      </c>
      <c r="J31" s="180">
        <f t="shared" si="1"/>
        <v>0</v>
      </c>
      <c r="K31" s="376">
        <f t="shared" si="3"/>
        <v>0</v>
      </c>
      <c r="M31" s="343">
        <f t="shared" si="4"/>
        <v>0</v>
      </c>
    </row>
    <row r="32" spans="1:13" x14ac:dyDescent="0.55000000000000004">
      <c r="A32" s="176"/>
      <c r="B32" s="377">
        <v>27</v>
      </c>
      <c r="C32" s="349"/>
      <c r="D32" s="178"/>
      <c r="E32" s="193">
        <v>0</v>
      </c>
      <c r="F32" s="193"/>
      <c r="G32" s="193">
        <v>0</v>
      </c>
      <c r="H32" s="180">
        <f t="shared" si="2"/>
        <v>0</v>
      </c>
      <c r="I32" s="181">
        <v>0</v>
      </c>
      <c r="J32" s="180">
        <f t="shared" si="1"/>
        <v>0</v>
      </c>
      <c r="K32" s="376">
        <f t="shared" si="3"/>
        <v>0</v>
      </c>
      <c r="M32" s="343">
        <f t="shared" si="4"/>
        <v>0</v>
      </c>
    </row>
    <row r="33" spans="1:13" x14ac:dyDescent="0.55000000000000004">
      <c r="A33" s="176"/>
      <c r="B33" s="377">
        <v>28</v>
      </c>
      <c r="C33" s="349"/>
      <c r="D33" s="178"/>
      <c r="E33" s="193">
        <v>0</v>
      </c>
      <c r="F33" s="193"/>
      <c r="G33" s="193">
        <v>0</v>
      </c>
      <c r="H33" s="180">
        <f t="shared" si="2"/>
        <v>0</v>
      </c>
      <c r="I33" s="181">
        <v>0</v>
      </c>
      <c r="J33" s="180">
        <f t="shared" si="1"/>
        <v>0</v>
      </c>
      <c r="K33" s="376">
        <f t="shared" si="3"/>
        <v>0</v>
      </c>
      <c r="M33" s="343">
        <f t="shared" si="4"/>
        <v>0</v>
      </c>
    </row>
    <row r="34" spans="1:13" x14ac:dyDescent="0.55000000000000004">
      <c r="A34" s="176"/>
      <c r="B34" s="377">
        <v>29</v>
      </c>
      <c r="C34" s="349"/>
      <c r="D34" s="178"/>
      <c r="E34" s="178">
        <v>0</v>
      </c>
      <c r="F34" s="178"/>
      <c r="G34" s="178">
        <v>0</v>
      </c>
      <c r="H34" s="180">
        <f t="shared" si="2"/>
        <v>0</v>
      </c>
      <c r="I34" s="181">
        <v>0</v>
      </c>
      <c r="J34" s="180">
        <f t="shared" si="1"/>
        <v>0</v>
      </c>
      <c r="K34" s="376">
        <f t="shared" si="3"/>
        <v>0</v>
      </c>
      <c r="M34" s="343">
        <f t="shared" si="4"/>
        <v>0</v>
      </c>
    </row>
    <row r="35" spans="1:13" x14ac:dyDescent="0.55000000000000004">
      <c r="A35" s="176"/>
      <c r="B35" s="377">
        <v>30</v>
      </c>
      <c r="C35" s="349"/>
      <c r="D35" s="178"/>
      <c r="E35" s="193">
        <v>0</v>
      </c>
      <c r="F35" s="193"/>
      <c r="G35" s="193">
        <v>0</v>
      </c>
      <c r="H35" s="180">
        <f t="shared" si="2"/>
        <v>0</v>
      </c>
      <c r="I35" s="181">
        <v>0</v>
      </c>
      <c r="J35" s="180">
        <f t="shared" si="1"/>
        <v>0</v>
      </c>
      <c r="K35" s="376">
        <f t="shared" si="3"/>
        <v>0</v>
      </c>
      <c r="M35" s="343">
        <f t="shared" si="4"/>
        <v>0</v>
      </c>
    </row>
    <row r="36" spans="1:13" x14ac:dyDescent="0.55000000000000004">
      <c r="A36" s="176"/>
      <c r="B36" s="377">
        <v>31</v>
      </c>
      <c r="C36" s="349"/>
      <c r="D36" s="178"/>
      <c r="E36" s="193">
        <v>0</v>
      </c>
      <c r="F36" s="193"/>
      <c r="G36" s="193">
        <v>0</v>
      </c>
      <c r="H36" s="180">
        <f t="shared" si="2"/>
        <v>0</v>
      </c>
      <c r="I36" s="181">
        <v>0</v>
      </c>
      <c r="J36" s="180">
        <f t="shared" si="1"/>
        <v>0</v>
      </c>
      <c r="K36" s="376">
        <f t="shared" si="3"/>
        <v>0</v>
      </c>
      <c r="M36" s="343">
        <f t="shared" si="4"/>
        <v>0</v>
      </c>
    </row>
    <row r="37" spans="1:13" x14ac:dyDescent="0.55000000000000004">
      <c r="A37" s="176"/>
      <c r="B37" s="377">
        <v>32</v>
      </c>
      <c r="C37" s="349"/>
      <c r="D37" s="178"/>
      <c r="E37" s="178">
        <v>0</v>
      </c>
      <c r="F37" s="178"/>
      <c r="G37" s="178">
        <v>0</v>
      </c>
      <c r="H37" s="180">
        <f t="shared" si="2"/>
        <v>0</v>
      </c>
      <c r="I37" s="181">
        <v>0</v>
      </c>
      <c r="J37" s="180">
        <f t="shared" si="1"/>
        <v>0</v>
      </c>
      <c r="K37" s="376">
        <f t="shared" si="3"/>
        <v>0</v>
      </c>
      <c r="M37" s="343">
        <f t="shared" si="4"/>
        <v>0</v>
      </c>
    </row>
    <row r="38" spans="1:13" x14ac:dyDescent="0.55000000000000004">
      <c r="A38" s="183"/>
      <c r="B38" s="377">
        <v>33</v>
      </c>
      <c r="C38" s="349"/>
      <c r="D38" s="178"/>
      <c r="E38" s="178">
        <v>0</v>
      </c>
      <c r="F38" s="181"/>
      <c r="G38" s="178">
        <v>0</v>
      </c>
      <c r="H38" s="180">
        <f t="shared" si="2"/>
        <v>0</v>
      </c>
      <c r="I38" s="181">
        <v>0</v>
      </c>
      <c r="J38" s="180">
        <f t="shared" si="1"/>
        <v>0</v>
      </c>
      <c r="K38" s="376">
        <f t="shared" si="3"/>
        <v>0</v>
      </c>
      <c r="M38" s="343">
        <f t="shared" si="4"/>
        <v>0</v>
      </c>
    </row>
    <row r="39" spans="1:13" x14ac:dyDescent="0.55000000000000004">
      <c r="A39" s="183"/>
      <c r="B39" s="377">
        <v>34</v>
      </c>
      <c r="C39" s="349"/>
      <c r="D39" s="178"/>
      <c r="E39" s="178">
        <v>0</v>
      </c>
      <c r="F39" s="199"/>
      <c r="G39" s="178">
        <v>0</v>
      </c>
      <c r="H39" s="180">
        <f t="shared" si="2"/>
        <v>0</v>
      </c>
      <c r="I39" s="181">
        <v>0</v>
      </c>
      <c r="J39" s="180">
        <f t="shared" si="1"/>
        <v>0</v>
      </c>
      <c r="K39" s="376">
        <f t="shared" si="3"/>
        <v>0</v>
      </c>
      <c r="M39" s="343">
        <f t="shared" si="4"/>
        <v>0</v>
      </c>
    </row>
    <row r="40" spans="1:13" x14ac:dyDescent="0.55000000000000004">
      <c r="A40" s="176"/>
      <c r="B40" s="377">
        <v>35</v>
      </c>
      <c r="C40" s="349"/>
      <c r="D40" s="178"/>
      <c r="E40" s="178">
        <v>0</v>
      </c>
      <c r="F40" s="178"/>
      <c r="G40" s="178">
        <v>0</v>
      </c>
      <c r="H40" s="180">
        <f t="shared" si="2"/>
        <v>0</v>
      </c>
      <c r="I40" s="181">
        <v>0</v>
      </c>
      <c r="J40" s="180">
        <f t="shared" si="1"/>
        <v>0</v>
      </c>
      <c r="K40" s="376">
        <f t="shared" si="3"/>
        <v>0</v>
      </c>
      <c r="M40" s="343">
        <f t="shared" si="4"/>
        <v>0</v>
      </c>
    </row>
    <row r="41" spans="1:13" x14ac:dyDescent="0.55000000000000004">
      <c r="A41" s="176"/>
      <c r="B41" s="377">
        <v>36</v>
      </c>
      <c r="C41" s="349"/>
      <c r="D41" s="178"/>
      <c r="E41" s="178">
        <v>0</v>
      </c>
      <c r="F41" s="193"/>
      <c r="G41" s="178">
        <v>0</v>
      </c>
      <c r="H41" s="180">
        <f t="shared" si="2"/>
        <v>0</v>
      </c>
      <c r="I41" s="181">
        <v>0</v>
      </c>
      <c r="J41" s="180">
        <f t="shared" si="1"/>
        <v>0</v>
      </c>
      <c r="K41" s="376">
        <f t="shared" si="3"/>
        <v>0</v>
      </c>
      <c r="M41" s="343">
        <f t="shared" si="4"/>
        <v>0</v>
      </c>
    </row>
    <row r="42" spans="1:13" x14ac:dyDescent="0.55000000000000004">
      <c r="A42" s="176"/>
      <c r="B42" s="377">
        <v>37</v>
      </c>
      <c r="C42" s="349"/>
      <c r="D42" s="178"/>
      <c r="E42" s="178">
        <v>0</v>
      </c>
      <c r="F42" s="193"/>
      <c r="G42" s="178">
        <v>0</v>
      </c>
      <c r="H42" s="180">
        <f t="shared" si="2"/>
        <v>0</v>
      </c>
      <c r="I42" s="181">
        <v>0</v>
      </c>
      <c r="J42" s="180">
        <f t="shared" si="1"/>
        <v>0</v>
      </c>
      <c r="K42" s="376">
        <f t="shared" si="3"/>
        <v>0</v>
      </c>
      <c r="M42" s="343">
        <f t="shared" si="4"/>
        <v>0</v>
      </c>
    </row>
    <row r="43" spans="1:13" x14ac:dyDescent="0.55000000000000004">
      <c r="A43" s="176"/>
      <c r="B43" s="377">
        <v>38</v>
      </c>
      <c r="C43" s="349"/>
      <c r="D43" s="199"/>
      <c r="E43" s="178">
        <v>0</v>
      </c>
      <c r="F43" s="199"/>
      <c r="G43" s="199">
        <v>0</v>
      </c>
      <c r="H43" s="180">
        <f t="shared" si="2"/>
        <v>0</v>
      </c>
      <c r="I43" s="181">
        <v>0</v>
      </c>
      <c r="J43" s="180">
        <f t="shared" si="1"/>
        <v>0</v>
      </c>
      <c r="K43" s="376">
        <f t="shared" si="3"/>
        <v>0</v>
      </c>
      <c r="M43" s="343">
        <f t="shared" si="4"/>
        <v>0</v>
      </c>
    </row>
    <row r="44" spans="1:13" x14ac:dyDescent="0.55000000000000004">
      <c r="A44" s="176"/>
      <c r="B44" s="377">
        <v>39</v>
      </c>
      <c r="C44" s="349"/>
      <c r="D44" s="199"/>
      <c r="E44" s="178">
        <v>0</v>
      </c>
      <c r="F44" s="199"/>
      <c r="G44" s="199">
        <v>0</v>
      </c>
      <c r="H44" s="180">
        <f t="shared" si="2"/>
        <v>0</v>
      </c>
      <c r="I44" s="181">
        <v>0</v>
      </c>
      <c r="J44" s="180">
        <f t="shared" si="1"/>
        <v>0</v>
      </c>
      <c r="K44" s="376">
        <f t="shared" si="3"/>
        <v>0</v>
      </c>
      <c r="M44" s="343">
        <f t="shared" si="4"/>
        <v>0</v>
      </c>
    </row>
    <row r="45" spans="1:13" x14ac:dyDescent="0.55000000000000004">
      <c r="A45" s="201"/>
      <c r="B45" s="377">
        <v>40</v>
      </c>
      <c r="C45" s="350"/>
      <c r="D45" s="186"/>
      <c r="E45" s="196">
        <v>0</v>
      </c>
      <c r="F45" s="186"/>
      <c r="G45" s="186">
        <v>0</v>
      </c>
      <c r="H45" s="188">
        <f t="shared" si="2"/>
        <v>0</v>
      </c>
      <c r="I45" s="197">
        <v>0</v>
      </c>
      <c r="J45" s="203">
        <f t="shared" si="1"/>
        <v>0</v>
      </c>
      <c r="K45" s="376">
        <f t="shared" si="3"/>
        <v>0</v>
      </c>
      <c r="M45" s="343">
        <f t="shared" si="4"/>
        <v>0</v>
      </c>
    </row>
    <row r="46" spans="1:13" x14ac:dyDescent="0.55000000000000004">
      <c r="A46" s="170" t="s">
        <v>256</v>
      </c>
      <c r="B46" s="377">
        <v>41</v>
      </c>
      <c r="C46" s="382"/>
      <c r="D46" s="194"/>
      <c r="E46" s="193">
        <v>0</v>
      </c>
      <c r="F46" s="383"/>
      <c r="G46" s="193">
        <v>0</v>
      </c>
      <c r="H46" s="192">
        <f t="shared" si="2"/>
        <v>0</v>
      </c>
      <c r="I46" s="200">
        <v>0</v>
      </c>
      <c r="J46" s="381">
        <f t="shared" si="1"/>
        <v>0</v>
      </c>
      <c r="K46" s="376">
        <f t="shared" si="3"/>
        <v>0</v>
      </c>
      <c r="M46" s="343">
        <f t="shared" si="4"/>
        <v>0</v>
      </c>
    </row>
    <row r="47" spans="1:13" x14ac:dyDescent="0.55000000000000004">
      <c r="A47" s="176" t="s">
        <v>257</v>
      </c>
      <c r="B47" s="377">
        <v>42</v>
      </c>
      <c r="C47" s="349"/>
      <c r="D47" s="178"/>
      <c r="E47" s="178">
        <v>0</v>
      </c>
      <c r="F47" s="193"/>
      <c r="G47" s="178">
        <v>0</v>
      </c>
      <c r="H47" s="180">
        <f t="shared" si="2"/>
        <v>0</v>
      </c>
      <c r="I47" s="181">
        <v>0</v>
      </c>
      <c r="J47" s="180">
        <f t="shared" si="1"/>
        <v>0</v>
      </c>
      <c r="K47" s="376">
        <f t="shared" si="3"/>
        <v>0</v>
      </c>
      <c r="M47" s="343">
        <f t="shared" si="4"/>
        <v>0</v>
      </c>
    </row>
    <row r="48" spans="1:13" x14ac:dyDescent="0.55000000000000004">
      <c r="A48" s="176"/>
      <c r="B48" s="377">
        <v>43</v>
      </c>
      <c r="C48" s="349"/>
      <c r="D48" s="193"/>
      <c r="E48" s="193">
        <v>0</v>
      </c>
      <c r="F48" s="193"/>
      <c r="G48" s="193">
        <v>0</v>
      </c>
      <c r="H48" s="180">
        <f t="shared" si="2"/>
        <v>0</v>
      </c>
      <c r="I48" s="200">
        <v>0</v>
      </c>
      <c r="J48" s="180">
        <f t="shared" si="1"/>
        <v>0</v>
      </c>
      <c r="K48" s="376">
        <f t="shared" si="3"/>
        <v>0</v>
      </c>
      <c r="M48" s="343">
        <f t="shared" si="4"/>
        <v>0</v>
      </c>
    </row>
    <row r="49" spans="1:13" x14ac:dyDescent="0.55000000000000004">
      <c r="A49" s="176"/>
      <c r="B49" s="377">
        <v>44</v>
      </c>
      <c r="C49" s="349"/>
      <c r="D49" s="193"/>
      <c r="E49" s="193">
        <v>0</v>
      </c>
      <c r="F49" s="194"/>
      <c r="G49" s="193"/>
      <c r="H49" s="180">
        <f t="shared" si="2"/>
        <v>0</v>
      </c>
      <c r="I49" s="200"/>
      <c r="J49" s="180">
        <f t="shared" si="1"/>
        <v>0</v>
      </c>
      <c r="K49" s="376">
        <f t="shared" si="3"/>
        <v>0</v>
      </c>
      <c r="M49" s="343">
        <f t="shared" si="4"/>
        <v>0</v>
      </c>
    </row>
    <row r="50" spans="1:13" x14ac:dyDescent="0.55000000000000004">
      <c r="A50" s="176"/>
      <c r="B50" s="377">
        <v>45</v>
      </c>
      <c r="C50" s="349"/>
      <c r="D50" s="178"/>
      <c r="E50" s="178">
        <v>0</v>
      </c>
      <c r="F50" s="178"/>
      <c r="G50" s="178">
        <v>0</v>
      </c>
      <c r="H50" s="180">
        <f t="shared" si="2"/>
        <v>0</v>
      </c>
      <c r="I50" s="200">
        <v>0</v>
      </c>
      <c r="J50" s="180">
        <f t="shared" si="1"/>
        <v>0</v>
      </c>
      <c r="K50" s="376">
        <f t="shared" si="3"/>
        <v>0</v>
      </c>
      <c r="M50" s="343">
        <f t="shared" si="4"/>
        <v>0</v>
      </c>
    </row>
    <row r="51" spans="1:13" x14ac:dyDescent="0.55000000000000004">
      <c r="A51" s="176"/>
      <c r="B51" s="377">
        <v>46</v>
      </c>
      <c r="C51" s="349"/>
      <c r="D51" s="178"/>
      <c r="E51" s="178">
        <v>0</v>
      </c>
      <c r="F51" s="178"/>
      <c r="G51" s="178">
        <v>0</v>
      </c>
      <c r="H51" s="180">
        <f t="shared" si="2"/>
        <v>0</v>
      </c>
      <c r="I51" s="200">
        <v>0</v>
      </c>
      <c r="J51" s="180">
        <f t="shared" si="1"/>
        <v>0</v>
      </c>
      <c r="K51" s="376">
        <f t="shared" si="3"/>
        <v>0</v>
      </c>
      <c r="M51" s="343">
        <f t="shared" si="4"/>
        <v>0</v>
      </c>
    </row>
    <row r="52" spans="1:13" x14ac:dyDescent="0.55000000000000004">
      <c r="A52" s="176"/>
      <c r="B52" s="377">
        <v>47</v>
      </c>
      <c r="C52" s="349"/>
      <c r="D52" s="178"/>
      <c r="E52" s="178">
        <v>0</v>
      </c>
      <c r="F52" s="178"/>
      <c r="G52" s="178">
        <v>0</v>
      </c>
      <c r="H52" s="180">
        <f t="shared" si="2"/>
        <v>0</v>
      </c>
      <c r="I52" s="200">
        <v>0</v>
      </c>
      <c r="J52" s="180">
        <f t="shared" si="1"/>
        <v>0</v>
      </c>
      <c r="K52" s="376">
        <f t="shared" si="3"/>
        <v>0</v>
      </c>
      <c r="M52" s="343">
        <f t="shared" si="4"/>
        <v>0</v>
      </c>
    </row>
    <row r="53" spans="1:13" x14ac:dyDescent="0.55000000000000004">
      <c r="A53" s="183"/>
      <c r="B53" s="377">
        <v>48</v>
      </c>
      <c r="C53" s="349"/>
      <c r="D53" s="178"/>
      <c r="E53" s="178">
        <v>0</v>
      </c>
      <c r="F53" s="194"/>
      <c r="G53" s="178">
        <v>0</v>
      </c>
      <c r="H53" s="180">
        <f t="shared" si="2"/>
        <v>0</v>
      </c>
      <c r="I53" s="200">
        <v>0</v>
      </c>
      <c r="J53" s="180">
        <f t="shared" si="1"/>
        <v>0</v>
      </c>
      <c r="K53" s="376">
        <f t="shared" si="3"/>
        <v>0</v>
      </c>
      <c r="M53" s="343">
        <f t="shared" si="4"/>
        <v>0</v>
      </c>
    </row>
    <row r="54" spans="1:13" x14ac:dyDescent="0.55000000000000004">
      <c r="A54" s="176"/>
      <c r="B54" s="377">
        <v>49</v>
      </c>
      <c r="C54" s="349"/>
      <c r="D54" s="178"/>
      <c r="E54" s="178">
        <v>0</v>
      </c>
      <c r="F54" s="178"/>
      <c r="G54" s="178">
        <v>0</v>
      </c>
      <c r="H54" s="180">
        <f t="shared" si="2"/>
        <v>0</v>
      </c>
      <c r="I54" s="200">
        <v>0</v>
      </c>
      <c r="J54" s="180">
        <f t="shared" si="1"/>
        <v>0</v>
      </c>
      <c r="K54" s="376">
        <f t="shared" si="3"/>
        <v>0</v>
      </c>
      <c r="M54" s="343">
        <f t="shared" si="4"/>
        <v>0</v>
      </c>
    </row>
    <row r="55" spans="1:13" x14ac:dyDescent="0.55000000000000004">
      <c r="A55" s="176"/>
      <c r="B55" s="377">
        <v>50</v>
      </c>
      <c r="C55" s="349"/>
      <c r="D55" s="178"/>
      <c r="E55" s="178">
        <v>0</v>
      </c>
      <c r="F55" s="194"/>
      <c r="G55" s="178">
        <v>0</v>
      </c>
      <c r="H55" s="180">
        <f t="shared" si="2"/>
        <v>0</v>
      </c>
      <c r="I55" s="200">
        <v>0</v>
      </c>
      <c r="J55" s="180">
        <f t="shared" si="1"/>
        <v>0</v>
      </c>
      <c r="K55" s="376">
        <f t="shared" si="3"/>
        <v>0</v>
      </c>
      <c r="M55" s="343">
        <f t="shared" si="4"/>
        <v>0</v>
      </c>
    </row>
    <row r="56" spans="1:13" x14ac:dyDescent="0.55000000000000004">
      <c r="A56" s="176"/>
      <c r="B56" s="377">
        <v>51</v>
      </c>
      <c r="C56" s="349"/>
      <c r="D56" s="178"/>
      <c r="E56" s="178">
        <v>0</v>
      </c>
      <c r="F56" s="178"/>
      <c r="G56" s="178">
        <v>0</v>
      </c>
      <c r="H56" s="180">
        <f t="shared" si="2"/>
        <v>0</v>
      </c>
      <c r="I56" s="200">
        <v>0</v>
      </c>
      <c r="J56" s="180">
        <f t="shared" si="1"/>
        <v>0</v>
      </c>
      <c r="K56" s="376">
        <f t="shared" si="3"/>
        <v>0</v>
      </c>
      <c r="M56" s="343">
        <f t="shared" si="4"/>
        <v>0</v>
      </c>
    </row>
    <row r="57" spans="1:13" x14ac:dyDescent="0.55000000000000004">
      <c r="A57" s="176"/>
      <c r="B57" s="377">
        <v>52</v>
      </c>
      <c r="C57" s="349"/>
      <c r="D57" s="193"/>
      <c r="E57" s="178">
        <v>0</v>
      </c>
      <c r="F57" s="193"/>
      <c r="G57" s="178">
        <v>0</v>
      </c>
      <c r="H57" s="180">
        <f t="shared" si="2"/>
        <v>0</v>
      </c>
      <c r="I57" s="200">
        <v>0</v>
      </c>
      <c r="J57" s="180">
        <f t="shared" si="1"/>
        <v>0</v>
      </c>
      <c r="K57" s="376">
        <f t="shared" si="3"/>
        <v>0</v>
      </c>
      <c r="M57" s="343">
        <f t="shared" si="4"/>
        <v>0</v>
      </c>
    </row>
    <row r="58" spans="1:13" x14ac:dyDescent="0.55000000000000004">
      <c r="A58" s="183"/>
      <c r="B58" s="377">
        <v>53</v>
      </c>
      <c r="C58" s="349"/>
      <c r="D58" s="194"/>
      <c r="E58" s="178">
        <v>0</v>
      </c>
      <c r="F58" s="194"/>
      <c r="G58" s="178">
        <v>0</v>
      </c>
      <c r="H58" s="180">
        <f t="shared" si="2"/>
        <v>0</v>
      </c>
      <c r="I58" s="181">
        <v>0</v>
      </c>
      <c r="J58" s="180">
        <f t="shared" si="1"/>
        <v>0</v>
      </c>
      <c r="K58" s="376">
        <f t="shared" si="3"/>
        <v>0</v>
      </c>
      <c r="M58" s="343">
        <f t="shared" si="4"/>
        <v>0</v>
      </c>
    </row>
    <row r="59" spans="1:13" x14ac:dyDescent="0.55000000000000004">
      <c r="A59" s="195"/>
      <c r="B59" s="377">
        <v>54</v>
      </c>
      <c r="C59" s="350"/>
      <c r="D59" s="186"/>
      <c r="E59" s="186">
        <v>0</v>
      </c>
      <c r="F59" s="186"/>
      <c r="G59" s="186"/>
      <c r="H59" s="188">
        <f t="shared" si="2"/>
        <v>0</v>
      </c>
      <c r="I59" s="189"/>
      <c r="J59" s="203">
        <f t="shared" si="1"/>
        <v>0</v>
      </c>
      <c r="K59" s="376">
        <f t="shared" si="3"/>
        <v>0</v>
      </c>
      <c r="M59" s="343">
        <f t="shared" si="4"/>
        <v>0</v>
      </c>
    </row>
    <row r="60" spans="1:13" x14ac:dyDescent="0.55000000000000004">
      <c r="A60" s="170" t="s">
        <v>258</v>
      </c>
      <c r="B60" s="377">
        <v>55</v>
      </c>
      <c r="C60" s="382"/>
      <c r="D60" s="178"/>
      <c r="E60" s="178">
        <v>0</v>
      </c>
      <c r="F60" s="178">
        <v>0</v>
      </c>
      <c r="G60" s="178">
        <v>0</v>
      </c>
      <c r="H60" s="180">
        <f t="shared" si="2"/>
        <v>0</v>
      </c>
      <c r="I60" s="200">
        <v>0</v>
      </c>
      <c r="J60" s="381">
        <f t="shared" si="1"/>
        <v>0</v>
      </c>
      <c r="K60" s="376">
        <f t="shared" si="3"/>
        <v>0</v>
      </c>
      <c r="M60" s="343">
        <f t="shared" si="4"/>
        <v>0</v>
      </c>
    </row>
    <row r="61" spans="1:13" x14ac:dyDescent="0.55000000000000004">
      <c r="A61" s="176" t="s">
        <v>251</v>
      </c>
      <c r="B61" s="377">
        <v>56</v>
      </c>
      <c r="C61" s="349"/>
      <c r="D61" s="178"/>
      <c r="E61" s="178">
        <v>0</v>
      </c>
      <c r="F61" s="178"/>
      <c r="G61" s="178">
        <v>0</v>
      </c>
      <c r="H61" s="180">
        <f t="shared" si="2"/>
        <v>0</v>
      </c>
      <c r="I61" s="181">
        <v>0</v>
      </c>
      <c r="J61" s="180">
        <f t="shared" si="1"/>
        <v>0</v>
      </c>
      <c r="K61" s="376">
        <f t="shared" si="3"/>
        <v>0</v>
      </c>
      <c r="M61" s="343">
        <f t="shared" si="4"/>
        <v>0</v>
      </c>
    </row>
    <row r="62" spans="1:13" x14ac:dyDescent="0.55000000000000004">
      <c r="A62" s="176"/>
      <c r="B62" s="377">
        <v>57</v>
      </c>
      <c r="C62" s="349"/>
      <c r="D62" s="178"/>
      <c r="E62" s="178">
        <v>0</v>
      </c>
      <c r="F62" s="178"/>
      <c r="G62" s="178">
        <v>0</v>
      </c>
      <c r="H62" s="180">
        <f t="shared" si="2"/>
        <v>0</v>
      </c>
      <c r="I62" s="181">
        <v>0</v>
      </c>
      <c r="J62" s="180">
        <f t="shared" si="1"/>
        <v>0</v>
      </c>
      <c r="K62" s="376">
        <f t="shared" si="3"/>
        <v>0</v>
      </c>
      <c r="M62" s="343">
        <f t="shared" si="4"/>
        <v>0</v>
      </c>
    </row>
    <row r="63" spans="1:13" x14ac:dyDescent="0.55000000000000004">
      <c r="A63" s="176"/>
      <c r="B63" s="377">
        <v>58</v>
      </c>
      <c r="C63" s="349"/>
      <c r="D63" s="178"/>
      <c r="E63" s="178">
        <v>0</v>
      </c>
      <c r="F63" s="178">
        <v>0</v>
      </c>
      <c r="G63" s="178">
        <v>0</v>
      </c>
      <c r="H63" s="180">
        <f t="shared" si="2"/>
        <v>0</v>
      </c>
      <c r="I63" s="181">
        <v>0</v>
      </c>
      <c r="J63" s="180">
        <f t="shared" si="1"/>
        <v>0</v>
      </c>
      <c r="K63" s="376">
        <f t="shared" si="3"/>
        <v>0</v>
      </c>
      <c r="M63" s="343">
        <f t="shared" si="4"/>
        <v>0</v>
      </c>
    </row>
    <row r="64" spans="1:13" x14ac:dyDescent="0.55000000000000004">
      <c r="A64" s="176"/>
      <c r="B64" s="377">
        <v>59</v>
      </c>
      <c r="C64" s="349"/>
      <c r="D64" s="178"/>
      <c r="E64" s="178">
        <v>0</v>
      </c>
      <c r="F64" s="178">
        <v>0</v>
      </c>
      <c r="G64" s="178">
        <v>0</v>
      </c>
      <c r="H64" s="180">
        <f t="shared" si="2"/>
        <v>0</v>
      </c>
      <c r="I64" s="181">
        <v>0</v>
      </c>
      <c r="J64" s="180">
        <f t="shared" si="1"/>
        <v>0</v>
      </c>
      <c r="K64" s="376">
        <f t="shared" si="3"/>
        <v>0</v>
      </c>
      <c r="M64" s="343">
        <f t="shared" si="4"/>
        <v>0</v>
      </c>
    </row>
    <row r="65" spans="1:13" x14ac:dyDescent="0.55000000000000004">
      <c r="A65" s="176"/>
      <c r="B65" s="377">
        <v>60</v>
      </c>
      <c r="C65" s="349"/>
      <c r="D65" s="178"/>
      <c r="E65" s="178">
        <v>0</v>
      </c>
      <c r="F65" s="178"/>
      <c r="G65" s="178">
        <v>0</v>
      </c>
      <c r="H65" s="180">
        <f t="shared" si="2"/>
        <v>0</v>
      </c>
      <c r="I65" s="181">
        <v>0</v>
      </c>
      <c r="J65" s="180">
        <f t="shared" si="1"/>
        <v>0</v>
      </c>
      <c r="K65" s="376">
        <f t="shared" si="3"/>
        <v>0</v>
      </c>
      <c r="M65" s="343">
        <f t="shared" si="4"/>
        <v>0</v>
      </c>
    </row>
    <row r="66" spans="1:13" x14ac:dyDescent="0.55000000000000004">
      <c r="A66" s="176"/>
      <c r="B66" s="377">
        <v>61</v>
      </c>
      <c r="C66" s="349"/>
      <c r="D66" s="178"/>
      <c r="E66" s="178">
        <v>0</v>
      </c>
      <c r="F66" s="178"/>
      <c r="G66" s="178">
        <v>0</v>
      </c>
      <c r="H66" s="180">
        <f t="shared" si="2"/>
        <v>0</v>
      </c>
      <c r="I66" s="181">
        <v>0</v>
      </c>
      <c r="J66" s="180">
        <f t="shared" si="1"/>
        <v>0</v>
      </c>
      <c r="K66" s="376">
        <f t="shared" si="3"/>
        <v>0</v>
      </c>
      <c r="M66" s="343">
        <f t="shared" si="4"/>
        <v>0</v>
      </c>
    </row>
    <row r="67" spans="1:13" x14ac:dyDescent="0.55000000000000004">
      <c r="A67" s="201"/>
      <c r="B67" s="377">
        <v>62</v>
      </c>
      <c r="C67" s="351"/>
      <c r="D67" s="196"/>
      <c r="E67" s="196">
        <v>0</v>
      </c>
      <c r="F67" s="196"/>
      <c r="G67" s="196">
        <v>0</v>
      </c>
      <c r="H67" s="188">
        <f t="shared" si="2"/>
        <v>0</v>
      </c>
      <c r="I67" s="197">
        <v>0</v>
      </c>
      <c r="J67" s="188">
        <f t="shared" si="1"/>
        <v>0</v>
      </c>
      <c r="K67" s="376">
        <f t="shared" si="3"/>
        <v>0</v>
      </c>
      <c r="M67" s="343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J64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9.125" defaultRowHeight="24" x14ac:dyDescent="0.55000000000000004"/>
  <cols>
    <col min="1" max="2" width="9.125" style="89"/>
    <col min="3" max="3" width="15.125" style="89" customWidth="1"/>
    <col min="4" max="4" width="12.875" style="89" customWidth="1"/>
    <col min="5" max="5" width="13.625" style="89" customWidth="1"/>
    <col min="6" max="6" width="15" style="89" customWidth="1"/>
    <col min="7" max="7" width="14.25" style="89" customWidth="1"/>
    <col min="8" max="8" width="14.125" style="89" customWidth="1"/>
    <col min="9" max="16384" width="9.125" style="89"/>
  </cols>
  <sheetData>
    <row r="1" spans="1:10" x14ac:dyDescent="0.55000000000000004">
      <c r="A1" s="1273" t="s">
        <v>485</v>
      </c>
      <c r="B1" s="1273"/>
      <c r="C1" s="1273"/>
      <c r="D1" s="1273"/>
      <c r="E1" s="1273"/>
      <c r="F1" s="1273"/>
      <c r="G1" s="1273"/>
      <c r="H1" s="1273"/>
    </row>
    <row r="2" spans="1:10" x14ac:dyDescent="0.55000000000000004">
      <c r="A2" s="1239" t="s">
        <v>237</v>
      </c>
      <c r="B2" s="1239" t="s">
        <v>3</v>
      </c>
      <c r="C2" s="1239" t="s">
        <v>4</v>
      </c>
      <c r="D2" s="1274" t="s">
        <v>228</v>
      </c>
      <c r="E2" s="1239" t="s">
        <v>260</v>
      </c>
      <c r="F2" s="204" t="s">
        <v>230</v>
      </c>
      <c r="G2" s="204" t="s">
        <v>230</v>
      </c>
      <c r="H2" s="1276" t="s">
        <v>261</v>
      </c>
      <c r="J2" t="s">
        <v>318</v>
      </c>
    </row>
    <row r="3" spans="1:10" x14ac:dyDescent="0.55000000000000004">
      <c r="A3" s="1240"/>
      <c r="B3" s="1240"/>
      <c r="C3" s="1240"/>
      <c r="D3" s="1275"/>
      <c r="E3" s="1240"/>
      <c r="F3" s="205" t="s">
        <v>236</v>
      </c>
      <c r="G3" s="207" t="s">
        <v>235</v>
      </c>
      <c r="H3" s="1277"/>
    </row>
    <row r="4" spans="1:10" x14ac:dyDescent="0.55000000000000004">
      <c r="A4" s="1272" t="s">
        <v>40</v>
      </c>
      <c r="B4" s="1272"/>
      <c r="C4" s="1272"/>
      <c r="D4" s="273">
        <f>SUM(D5:D64)</f>
        <v>0</v>
      </c>
      <c r="E4" s="273">
        <f t="shared" ref="E4:F4" si="0">SUM(E5:E64)</f>
        <v>0</v>
      </c>
      <c r="F4" s="273">
        <f t="shared" si="0"/>
        <v>0</v>
      </c>
      <c r="G4" s="273">
        <f>SUM(G5:G64)</f>
        <v>0</v>
      </c>
      <c r="H4" s="525">
        <f>SUM(H5:H64)</f>
        <v>0</v>
      </c>
      <c r="J4" s="116">
        <f>SUM(J5:J64)</f>
        <v>0</v>
      </c>
    </row>
    <row r="5" spans="1:10" x14ac:dyDescent="0.55000000000000004">
      <c r="A5" s="205"/>
      <c r="B5" s="224"/>
      <c r="C5" s="506"/>
      <c r="D5" s="507"/>
      <c r="E5" s="508"/>
      <c r="F5" s="508"/>
      <c r="G5" s="508"/>
      <c r="H5" s="526"/>
      <c r="J5" s="343">
        <f>IF(G5&gt;0,1,0)</f>
        <v>0</v>
      </c>
    </row>
    <row r="6" spans="1:10" x14ac:dyDescent="0.55000000000000004">
      <c r="A6" s="205"/>
      <c r="B6" s="208"/>
      <c r="C6" s="506"/>
      <c r="D6" s="507"/>
      <c r="E6" s="508"/>
      <c r="F6" s="508"/>
      <c r="G6" s="508"/>
      <c r="H6" s="526"/>
      <c r="J6" s="343">
        <f t="shared" ref="J6:J64" si="1">IF(G6&gt;0,1,0)</f>
        <v>0</v>
      </c>
    </row>
    <row r="7" spans="1:10" x14ac:dyDescent="0.55000000000000004">
      <c r="A7" s="205"/>
      <c r="B7" s="208"/>
      <c r="C7" s="506"/>
      <c r="D7" s="507"/>
      <c r="E7" s="508"/>
      <c r="F7" s="508"/>
      <c r="G7" s="508"/>
      <c r="H7" s="526"/>
      <c r="J7" s="343">
        <f t="shared" si="1"/>
        <v>0</v>
      </c>
    </row>
    <row r="8" spans="1:10" x14ac:dyDescent="0.55000000000000004">
      <c r="A8" s="207"/>
      <c r="B8" s="208"/>
      <c r="C8" s="509"/>
      <c r="D8" s="507"/>
      <c r="E8" s="508"/>
      <c r="F8" s="508"/>
      <c r="G8" s="508"/>
      <c r="H8" s="526"/>
      <c r="J8" s="343">
        <f t="shared" si="1"/>
        <v>0</v>
      </c>
    </row>
    <row r="9" spans="1:10" x14ac:dyDescent="0.55000000000000004">
      <c r="A9" s="205"/>
      <c r="B9" s="213"/>
      <c r="C9" s="506"/>
      <c r="D9" s="510"/>
      <c r="E9" s="508"/>
      <c r="F9" s="508"/>
      <c r="G9" s="508"/>
      <c r="H9" s="526"/>
      <c r="J9" s="343">
        <f t="shared" si="1"/>
        <v>0</v>
      </c>
    </row>
    <row r="10" spans="1:10" x14ac:dyDescent="0.55000000000000004">
      <c r="A10" s="205"/>
      <c r="B10" s="208"/>
      <c r="C10" s="506"/>
      <c r="D10" s="510"/>
      <c r="E10" s="508"/>
      <c r="F10" s="508"/>
      <c r="G10" s="508"/>
      <c r="H10" s="526"/>
      <c r="J10" s="343">
        <f t="shared" si="1"/>
        <v>0</v>
      </c>
    </row>
    <row r="11" spans="1:10" x14ac:dyDescent="0.55000000000000004">
      <c r="A11" s="205"/>
      <c r="B11" s="208"/>
      <c r="C11" s="506"/>
      <c r="D11" s="510"/>
      <c r="E11" s="508"/>
      <c r="F11" s="508"/>
      <c r="G11" s="508"/>
      <c r="H11" s="526"/>
      <c r="J11" s="343">
        <f t="shared" si="1"/>
        <v>0</v>
      </c>
    </row>
    <row r="12" spans="1:10" x14ac:dyDescent="0.55000000000000004">
      <c r="A12" s="205"/>
      <c r="B12" s="219"/>
      <c r="C12" s="506"/>
      <c r="D12" s="510"/>
      <c r="E12" s="508"/>
      <c r="F12" s="508"/>
      <c r="G12" s="508"/>
      <c r="H12" s="526"/>
      <c r="J12" s="343">
        <f t="shared" si="1"/>
        <v>0</v>
      </c>
    </row>
    <row r="13" spans="1:10" x14ac:dyDescent="0.55000000000000004">
      <c r="A13" s="205"/>
      <c r="B13" s="220"/>
      <c r="C13" s="506"/>
      <c r="D13" s="510"/>
      <c r="E13" s="508"/>
      <c r="F13" s="508"/>
      <c r="G13" s="508"/>
      <c r="H13" s="526"/>
      <c r="J13" s="343">
        <f t="shared" si="1"/>
        <v>0</v>
      </c>
    </row>
    <row r="14" spans="1:10" x14ac:dyDescent="0.55000000000000004">
      <c r="A14" s="204"/>
      <c r="B14" s="224"/>
      <c r="C14" s="506"/>
      <c r="D14" s="510"/>
      <c r="E14" s="508"/>
      <c r="F14" s="508"/>
      <c r="G14" s="508"/>
      <c r="H14" s="526"/>
      <c r="J14" s="343">
        <f t="shared" si="1"/>
        <v>0</v>
      </c>
    </row>
    <row r="15" spans="1:10" x14ac:dyDescent="0.55000000000000004">
      <c r="A15" s="205"/>
      <c r="B15" s="208"/>
      <c r="C15" s="506"/>
      <c r="D15" s="510"/>
      <c r="E15" s="508"/>
      <c r="F15" s="508"/>
      <c r="G15" s="508"/>
      <c r="H15" s="526"/>
      <c r="J15" s="343">
        <f t="shared" si="1"/>
        <v>0</v>
      </c>
    </row>
    <row r="16" spans="1:10" x14ac:dyDescent="0.55000000000000004">
      <c r="A16" s="205"/>
      <c r="B16" s="208"/>
      <c r="C16" s="506"/>
      <c r="D16" s="510"/>
      <c r="E16" s="508"/>
      <c r="F16" s="508"/>
      <c r="G16" s="508"/>
      <c r="H16" s="526"/>
      <c r="J16" s="343">
        <f t="shared" si="1"/>
        <v>0</v>
      </c>
    </row>
    <row r="17" spans="1:10" x14ac:dyDescent="0.55000000000000004">
      <c r="A17" s="205"/>
      <c r="B17" s="208"/>
      <c r="C17" s="506"/>
      <c r="D17" s="510"/>
      <c r="E17" s="508"/>
      <c r="F17" s="508"/>
      <c r="G17" s="508"/>
      <c r="H17" s="526"/>
      <c r="J17" s="343">
        <f t="shared" si="1"/>
        <v>0</v>
      </c>
    </row>
    <row r="18" spans="1:10" x14ac:dyDescent="0.55000000000000004">
      <c r="A18" s="205"/>
      <c r="B18" s="208"/>
      <c r="C18" s="506"/>
      <c r="D18" s="510"/>
      <c r="E18" s="508"/>
      <c r="F18" s="508"/>
      <c r="G18" s="508"/>
      <c r="H18" s="526"/>
      <c r="J18" s="343">
        <f t="shared" si="1"/>
        <v>0</v>
      </c>
    </row>
    <row r="19" spans="1:10" x14ac:dyDescent="0.55000000000000004">
      <c r="A19" s="207"/>
      <c r="B19" s="206"/>
      <c r="C19" s="506"/>
      <c r="D19" s="510"/>
      <c r="E19" s="508"/>
      <c r="F19" s="508"/>
      <c r="G19" s="508"/>
      <c r="H19" s="526"/>
      <c r="J19" s="343">
        <f t="shared" si="1"/>
        <v>0</v>
      </c>
    </row>
    <row r="20" spans="1:10" x14ac:dyDescent="0.55000000000000004">
      <c r="A20" s="205"/>
      <c r="B20" s="208"/>
      <c r="C20" s="506"/>
      <c r="D20" s="510"/>
      <c r="E20" s="508"/>
      <c r="F20" s="508"/>
      <c r="G20" s="508"/>
      <c r="H20" s="526"/>
      <c r="J20" s="343">
        <f t="shared" si="1"/>
        <v>0</v>
      </c>
    </row>
    <row r="21" spans="1:10" x14ac:dyDescent="0.55000000000000004">
      <c r="A21" s="205"/>
      <c r="B21" s="208"/>
      <c r="C21" s="506"/>
      <c r="D21" s="510"/>
      <c r="E21" s="508"/>
      <c r="F21" s="508"/>
      <c r="G21" s="508"/>
      <c r="H21" s="526"/>
      <c r="J21" s="343">
        <f t="shared" si="1"/>
        <v>0</v>
      </c>
    </row>
    <row r="22" spans="1:10" x14ac:dyDescent="0.55000000000000004">
      <c r="A22" s="205"/>
      <c r="B22" s="208"/>
      <c r="C22" s="506"/>
      <c r="D22" s="510"/>
      <c r="E22" s="508"/>
      <c r="F22" s="508"/>
      <c r="G22" s="508"/>
      <c r="H22" s="526"/>
      <c r="J22" s="343">
        <f t="shared" si="1"/>
        <v>0</v>
      </c>
    </row>
    <row r="23" spans="1:10" x14ac:dyDescent="0.55000000000000004">
      <c r="A23" s="205"/>
      <c r="B23" s="208"/>
      <c r="C23" s="506"/>
      <c r="D23" s="510"/>
      <c r="E23" s="508"/>
      <c r="F23" s="508"/>
      <c r="G23" s="508"/>
      <c r="H23" s="526"/>
      <c r="J23" s="343">
        <f t="shared" si="1"/>
        <v>0</v>
      </c>
    </row>
    <row r="24" spans="1:10" x14ac:dyDescent="0.55000000000000004">
      <c r="A24" s="205"/>
      <c r="B24" s="208"/>
      <c r="C24" s="506"/>
      <c r="D24" s="510"/>
      <c r="E24" s="508"/>
      <c r="F24" s="508"/>
      <c r="G24" s="508"/>
      <c r="H24" s="526"/>
      <c r="J24" s="343">
        <f t="shared" si="1"/>
        <v>0</v>
      </c>
    </row>
    <row r="25" spans="1:10" x14ac:dyDescent="0.55000000000000004">
      <c r="A25" s="205"/>
      <c r="B25" s="208"/>
      <c r="C25" s="506"/>
      <c r="D25" s="510"/>
      <c r="E25" s="508"/>
      <c r="F25" s="508"/>
      <c r="G25" s="508"/>
      <c r="H25" s="526"/>
      <c r="J25" s="343">
        <f t="shared" si="1"/>
        <v>0</v>
      </c>
    </row>
    <row r="26" spans="1:10" x14ac:dyDescent="0.55000000000000004">
      <c r="A26" s="205"/>
      <c r="B26" s="208"/>
      <c r="C26" s="506"/>
      <c r="D26" s="510"/>
      <c r="E26" s="508"/>
      <c r="F26" s="508"/>
      <c r="G26" s="508"/>
      <c r="H26" s="526"/>
      <c r="J26" s="343">
        <f t="shared" si="1"/>
        <v>0</v>
      </c>
    </row>
    <row r="27" spans="1:10" x14ac:dyDescent="0.55000000000000004">
      <c r="A27" s="205"/>
      <c r="B27" s="208"/>
      <c r="C27" s="506"/>
      <c r="D27" s="510"/>
      <c r="E27" s="508"/>
      <c r="F27" s="508"/>
      <c r="G27" s="508"/>
      <c r="H27" s="526"/>
      <c r="J27" s="343">
        <f t="shared" si="1"/>
        <v>0</v>
      </c>
    </row>
    <row r="28" spans="1:10" x14ac:dyDescent="0.55000000000000004">
      <c r="A28" s="205"/>
      <c r="B28" s="208"/>
      <c r="C28" s="506"/>
      <c r="D28" s="510"/>
      <c r="E28" s="508"/>
      <c r="F28" s="508"/>
      <c r="G28" s="508"/>
      <c r="H28" s="526"/>
      <c r="J28" s="343">
        <f t="shared" si="1"/>
        <v>0</v>
      </c>
    </row>
    <row r="29" spans="1:10" x14ac:dyDescent="0.55000000000000004">
      <c r="A29" s="205"/>
      <c r="B29" s="208"/>
      <c r="C29" s="506"/>
      <c r="D29" s="510"/>
      <c r="E29" s="508"/>
      <c r="F29" s="508"/>
      <c r="G29" s="508"/>
      <c r="H29" s="526"/>
      <c r="J29" s="343">
        <f t="shared" si="1"/>
        <v>0</v>
      </c>
    </row>
    <row r="30" spans="1:10" x14ac:dyDescent="0.55000000000000004">
      <c r="A30" s="205"/>
      <c r="B30" s="208"/>
      <c r="C30" s="506"/>
      <c r="D30" s="510"/>
      <c r="E30" s="508"/>
      <c r="F30" s="508"/>
      <c r="G30" s="508"/>
      <c r="H30" s="526"/>
      <c r="J30" s="343">
        <f t="shared" si="1"/>
        <v>0</v>
      </c>
    </row>
    <row r="31" spans="1:10" x14ac:dyDescent="0.55000000000000004">
      <c r="A31" s="205"/>
      <c r="B31" s="208"/>
      <c r="C31" s="506"/>
      <c r="D31" s="510"/>
      <c r="E31" s="508"/>
      <c r="F31" s="508"/>
      <c r="G31" s="508"/>
      <c r="H31" s="526"/>
      <c r="J31" s="343">
        <f t="shared" si="1"/>
        <v>0</v>
      </c>
    </row>
    <row r="32" spans="1:10" x14ac:dyDescent="0.55000000000000004">
      <c r="A32" s="205"/>
      <c r="B32" s="219"/>
      <c r="C32" s="506"/>
      <c r="D32" s="510"/>
      <c r="E32" s="508"/>
      <c r="F32" s="508"/>
      <c r="G32" s="508"/>
      <c r="H32" s="526"/>
      <c r="J32" s="343">
        <f t="shared" si="1"/>
        <v>0</v>
      </c>
    </row>
    <row r="33" spans="1:10" x14ac:dyDescent="0.55000000000000004">
      <c r="A33" s="205"/>
      <c r="B33" s="219"/>
      <c r="C33" s="506"/>
      <c r="D33" s="510"/>
      <c r="E33" s="508"/>
      <c r="F33" s="508"/>
      <c r="G33" s="508"/>
      <c r="H33" s="526"/>
      <c r="J33" s="343">
        <f t="shared" si="1"/>
        <v>0</v>
      </c>
    </row>
    <row r="34" spans="1:10" x14ac:dyDescent="0.55000000000000004">
      <c r="A34" s="205"/>
      <c r="B34" s="219"/>
      <c r="C34" s="506"/>
      <c r="D34" s="510"/>
      <c r="E34" s="508"/>
      <c r="F34" s="508"/>
      <c r="G34" s="508"/>
      <c r="H34" s="526"/>
      <c r="J34" s="343">
        <f t="shared" si="1"/>
        <v>0</v>
      </c>
    </row>
    <row r="35" spans="1:10" x14ac:dyDescent="0.55000000000000004">
      <c r="A35" s="207"/>
      <c r="B35" s="220"/>
      <c r="C35" s="506"/>
      <c r="D35" s="510"/>
      <c r="E35" s="508"/>
      <c r="F35" s="508"/>
      <c r="G35" s="508"/>
      <c r="H35" s="526"/>
      <c r="J35" s="343">
        <f t="shared" si="1"/>
        <v>0</v>
      </c>
    </row>
    <row r="36" spans="1:10" x14ac:dyDescent="0.55000000000000004">
      <c r="A36" s="205"/>
      <c r="B36" s="224"/>
      <c r="C36" s="506"/>
      <c r="D36" s="510"/>
      <c r="E36" s="508"/>
      <c r="F36" s="508"/>
      <c r="G36" s="508"/>
      <c r="H36" s="526"/>
      <c r="J36" s="343">
        <f t="shared" si="1"/>
        <v>0</v>
      </c>
    </row>
    <row r="37" spans="1:10" x14ac:dyDescent="0.55000000000000004">
      <c r="A37" s="205"/>
      <c r="B37" s="224"/>
      <c r="C37" s="506"/>
      <c r="D37" s="510"/>
      <c r="E37" s="508"/>
      <c r="F37" s="508"/>
      <c r="G37" s="508"/>
      <c r="H37" s="526"/>
      <c r="J37" s="343">
        <f t="shared" si="1"/>
        <v>0</v>
      </c>
    </row>
    <row r="38" spans="1:10" x14ac:dyDescent="0.55000000000000004">
      <c r="A38" s="205"/>
      <c r="B38" s="224"/>
      <c r="C38" s="506"/>
      <c r="D38" s="510"/>
      <c r="E38" s="508"/>
      <c r="F38" s="508"/>
      <c r="G38" s="508"/>
      <c r="H38" s="526"/>
      <c r="J38" s="343">
        <f t="shared" si="1"/>
        <v>0</v>
      </c>
    </row>
    <row r="39" spans="1:10" x14ac:dyDescent="0.55000000000000004">
      <c r="A39" s="205"/>
      <c r="B39" s="208"/>
      <c r="C39" s="506"/>
      <c r="D39" s="510"/>
      <c r="E39" s="508"/>
      <c r="F39" s="508"/>
      <c r="G39" s="508"/>
      <c r="H39" s="526"/>
      <c r="J39" s="343">
        <f t="shared" si="1"/>
        <v>0</v>
      </c>
    </row>
    <row r="40" spans="1:10" x14ac:dyDescent="0.55000000000000004">
      <c r="A40" s="205"/>
      <c r="B40" s="208"/>
      <c r="C40" s="506"/>
      <c r="D40" s="510"/>
      <c r="E40" s="508"/>
      <c r="F40" s="508"/>
      <c r="G40" s="508"/>
      <c r="H40" s="526"/>
      <c r="J40" s="343">
        <f t="shared" si="1"/>
        <v>0</v>
      </c>
    </row>
    <row r="41" spans="1:10" x14ac:dyDescent="0.55000000000000004">
      <c r="A41" s="205"/>
      <c r="B41" s="208"/>
      <c r="C41" s="506"/>
      <c r="D41" s="510"/>
      <c r="E41" s="508"/>
      <c r="F41" s="508"/>
      <c r="G41" s="508"/>
      <c r="H41" s="526"/>
      <c r="J41" s="343">
        <f t="shared" si="1"/>
        <v>0</v>
      </c>
    </row>
    <row r="42" spans="1:10" x14ac:dyDescent="0.55000000000000004">
      <c r="A42" s="205"/>
      <c r="B42" s="208"/>
      <c r="C42" s="506"/>
      <c r="D42" s="510"/>
      <c r="E42" s="508"/>
      <c r="F42" s="508"/>
      <c r="G42" s="508"/>
      <c r="H42" s="526"/>
      <c r="J42" s="343">
        <f t="shared" si="1"/>
        <v>0</v>
      </c>
    </row>
    <row r="43" spans="1:10" x14ac:dyDescent="0.55000000000000004">
      <c r="A43" s="205"/>
      <c r="B43" s="208"/>
      <c r="C43" s="506"/>
      <c r="D43" s="510"/>
      <c r="E43" s="508"/>
      <c r="F43" s="508"/>
      <c r="G43" s="508"/>
      <c r="H43" s="526"/>
      <c r="J43" s="343">
        <f t="shared" si="1"/>
        <v>0</v>
      </c>
    </row>
    <row r="44" spans="1:10" x14ac:dyDescent="0.55000000000000004">
      <c r="A44" s="205"/>
      <c r="B44" s="208"/>
      <c r="C44" s="506"/>
      <c r="D44" s="510"/>
      <c r="E44" s="508"/>
      <c r="F44" s="508"/>
      <c r="G44" s="508"/>
      <c r="H44" s="526"/>
      <c r="J44" s="343">
        <f t="shared" si="1"/>
        <v>0</v>
      </c>
    </row>
    <row r="45" spans="1:10" x14ac:dyDescent="0.55000000000000004">
      <c r="A45" s="205"/>
      <c r="B45" s="208"/>
      <c r="C45" s="506"/>
      <c r="D45" s="510"/>
      <c r="E45" s="508"/>
      <c r="F45" s="508"/>
      <c r="G45" s="508"/>
      <c r="H45" s="526"/>
      <c r="J45" s="343">
        <f t="shared" si="1"/>
        <v>0</v>
      </c>
    </row>
    <row r="46" spans="1:10" x14ac:dyDescent="0.55000000000000004">
      <c r="A46" s="205"/>
      <c r="B46" s="208"/>
      <c r="C46" s="506"/>
      <c r="D46" s="510"/>
      <c r="E46" s="508"/>
      <c r="F46" s="508"/>
      <c r="G46" s="508"/>
      <c r="H46" s="526"/>
      <c r="J46" s="343">
        <f t="shared" si="1"/>
        <v>0</v>
      </c>
    </row>
    <row r="47" spans="1:10" x14ac:dyDescent="0.55000000000000004">
      <c r="A47" s="205"/>
      <c r="B47" s="208"/>
      <c r="C47" s="506"/>
      <c r="D47" s="510"/>
      <c r="E47" s="508"/>
      <c r="F47" s="508"/>
      <c r="G47" s="508"/>
      <c r="H47" s="526"/>
      <c r="J47" s="343">
        <f t="shared" si="1"/>
        <v>0</v>
      </c>
    </row>
    <row r="48" spans="1:10" x14ac:dyDescent="0.55000000000000004">
      <c r="A48" s="205"/>
      <c r="B48" s="208"/>
      <c r="C48" s="506"/>
      <c r="D48" s="510"/>
      <c r="E48" s="508"/>
      <c r="F48" s="508"/>
      <c r="G48" s="508"/>
      <c r="H48" s="526"/>
      <c r="J48" s="343">
        <f t="shared" si="1"/>
        <v>0</v>
      </c>
    </row>
    <row r="49" spans="1:10" x14ac:dyDescent="0.55000000000000004">
      <c r="A49" s="207"/>
      <c r="B49" s="206"/>
      <c r="C49" s="506"/>
      <c r="D49" s="510"/>
      <c r="E49" s="508"/>
      <c r="F49" s="508"/>
      <c r="G49" s="508"/>
      <c r="H49" s="526"/>
      <c r="J49" s="343">
        <f t="shared" si="1"/>
        <v>0</v>
      </c>
    </row>
    <row r="50" spans="1:10" x14ac:dyDescent="0.55000000000000004">
      <c r="A50" s="205"/>
      <c r="B50" s="208"/>
      <c r="C50" s="509"/>
      <c r="D50" s="510"/>
      <c r="E50" s="508"/>
      <c r="F50" s="508"/>
      <c r="G50" s="508"/>
      <c r="H50" s="526"/>
      <c r="J50" s="343">
        <f t="shared" si="1"/>
        <v>0</v>
      </c>
    </row>
    <row r="51" spans="1:10" x14ac:dyDescent="0.55000000000000004">
      <c r="A51" s="205"/>
      <c r="B51" s="208"/>
      <c r="C51" s="509"/>
      <c r="D51" s="510"/>
      <c r="E51" s="508"/>
      <c r="F51" s="508"/>
      <c r="G51" s="508"/>
      <c r="H51" s="526"/>
      <c r="J51" s="343">
        <f t="shared" si="1"/>
        <v>0</v>
      </c>
    </row>
    <row r="52" spans="1:10" x14ac:dyDescent="0.55000000000000004">
      <c r="A52" s="205"/>
      <c r="B52" s="208"/>
      <c r="C52" s="509"/>
      <c r="D52" s="510"/>
      <c r="E52" s="508"/>
      <c r="F52" s="508"/>
      <c r="G52" s="508"/>
      <c r="H52" s="526"/>
      <c r="J52" s="343">
        <f t="shared" si="1"/>
        <v>0</v>
      </c>
    </row>
    <row r="53" spans="1:10" x14ac:dyDescent="0.55000000000000004">
      <c r="A53" s="205"/>
      <c r="B53" s="208"/>
      <c r="C53" s="509"/>
      <c r="D53" s="510"/>
      <c r="E53" s="508"/>
      <c r="F53" s="508"/>
      <c r="G53" s="508"/>
      <c r="H53" s="526"/>
      <c r="J53" s="343">
        <f t="shared" si="1"/>
        <v>0</v>
      </c>
    </row>
    <row r="54" spans="1:10" x14ac:dyDescent="0.55000000000000004">
      <c r="A54" s="205"/>
      <c r="B54" s="208"/>
      <c r="C54" s="509"/>
      <c r="D54" s="510"/>
      <c r="E54" s="508"/>
      <c r="F54" s="508"/>
      <c r="G54" s="508"/>
      <c r="H54" s="526"/>
      <c r="J54" s="343">
        <f t="shared" si="1"/>
        <v>0</v>
      </c>
    </row>
    <row r="55" spans="1:10" x14ac:dyDescent="0.55000000000000004">
      <c r="A55" s="205"/>
      <c r="B55" s="208"/>
      <c r="C55" s="509"/>
      <c r="D55" s="510"/>
      <c r="E55" s="508"/>
      <c r="F55" s="508"/>
      <c r="G55" s="508"/>
      <c r="H55" s="526"/>
      <c r="J55" s="343">
        <f t="shared" si="1"/>
        <v>0</v>
      </c>
    </row>
    <row r="56" spans="1:10" x14ac:dyDescent="0.55000000000000004">
      <c r="A56" s="205"/>
      <c r="B56" s="208"/>
      <c r="C56" s="506"/>
      <c r="D56" s="508"/>
      <c r="E56" s="508"/>
      <c r="F56" s="508"/>
      <c r="G56" s="508"/>
      <c r="H56" s="526"/>
      <c r="J56" s="343">
        <f t="shared" si="1"/>
        <v>0</v>
      </c>
    </row>
    <row r="57" spans="1:10" x14ac:dyDescent="0.55000000000000004">
      <c r="A57" s="205"/>
      <c r="B57" s="208"/>
      <c r="C57" s="506"/>
      <c r="D57" s="508"/>
      <c r="E57" s="508"/>
      <c r="F57" s="508"/>
      <c r="G57" s="508"/>
      <c r="H57" s="526"/>
      <c r="J57" s="343">
        <f t="shared" si="1"/>
        <v>0</v>
      </c>
    </row>
    <row r="58" spans="1:10" x14ac:dyDescent="0.55000000000000004">
      <c r="A58" s="205"/>
      <c r="B58" s="208"/>
      <c r="C58" s="506"/>
      <c r="D58" s="508"/>
      <c r="E58" s="508"/>
      <c r="F58" s="508"/>
      <c r="G58" s="508"/>
      <c r="H58" s="526"/>
      <c r="J58" s="343">
        <f t="shared" si="1"/>
        <v>0</v>
      </c>
    </row>
    <row r="59" spans="1:10" x14ac:dyDescent="0.55000000000000004">
      <c r="A59" s="205"/>
      <c r="B59" s="208"/>
      <c r="C59" s="506"/>
      <c r="D59" s="508"/>
      <c r="E59" s="508"/>
      <c r="F59" s="508"/>
      <c r="G59" s="508"/>
      <c r="H59" s="526"/>
      <c r="J59" s="343">
        <f t="shared" si="1"/>
        <v>0</v>
      </c>
    </row>
    <row r="60" spans="1:10" x14ac:dyDescent="0.55000000000000004">
      <c r="A60" s="205"/>
      <c r="B60" s="208"/>
      <c r="C60" s="506"/>
      <c r="D60" s="508"/>
      <c r="E60" s="508"/>
      <c r="F60" s="508"/>
      <c r="G60" s="508"/>
      <c r="H60" s="526"/>
      <c r="J60" s="343">
        <f t="shared" si="1"/>
        <v>0</v>
      </c>
    </row>
    <row r="61" spans="1:10" x14ac:dyDescent="0.55000000000000004">
      <c r="A61" s="205"/>
      <c r="B61" s="208"/>
      <c r="C61" s="506"/>
      <c r="D61" s="508"/>
      <c r="E61" s="508"/>
      <c r="F61" s="508"/>
      <c r="G61" s="508"/>
      <c r="H61" s="526"/>
      <c r="J61" s="343">
        <f t="shared" si="1"/>
        <v>0</v>
      </c>
    </row>
    <row r="62" spans="1:10" x14ac:dyDescent="0.55000000000000004">
      <c r="A62" s="205"/>
      <c r="B62" s="208"/>
      <c r="C62" s="506"/>
      <c r="D62" s="508"/>
      <c r="E62" s="508"/>
      <c r="F62" s="508"/>
      <c r="G62" s="508"/>
      <c r="H62" s="526"/>
      <c r="J62" s="343">
        <f t="shared" si="1"/>
        <v>0</v>
      </c>
    </row>
    <row r="63" spans="1:10" x14ac:dyDescent="0.55000000000000004">
      <c r="A63" s="205"/>
      <c r="B63" s="219"/>
      <c r="C63" s="506"/>
      <c r="D63" s="508"/>
      <c r="E63" s="508"/>
      <c r="F63" s="508"/>
      <c r="G63" s="508"/>
      <c r="H63" s="526"/>
      <c r="J63" s="343">
        <f t="shared" si="1"/>
        <v>0</v>
      </c>
    </row>
    <row r="64" spans="1:10" x14ac:dyDescent="0.55000000000000004">
      <c r="A64" s="207"/>
      <c r="B64" s="220"/>
      <c r="C64" s="506"/>
      <c r="D64" s="508"/>
      <c r="E64" s="508"/>
      <c r="F64" s="508"/>
      <c r="G64" s="508"/>
      <c r="H64" s="526"/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horizontalDpi="300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23.25" x14ac:dyDescent="0.55000000000000004"/>
  <cols>
    <col min="1" max="2" width="9.125" style="496"/>
    <col min="3" max="3" width="20.875" style="496" customWidth="1"/>
    <col min="4" max="4" width="12.875" style="496" customWidth="1"/>
    <col min="5" max="5" width="13.625" style="496" customWidth="1"/>
    <col min="6" max="6" width="15" style="496" customWidth="1"/>
    <col min="7" max="7" width="13.125" style="496" customWidth="1"/>
    <col min="8" max="8" width="15" style="496" customWidth="1"/>
    <col min="9" max="16384" width="9.125" style="496"/>
  </cols>
  <sheetData>
    <row r="1" spans="1:10" x14ac:dyDescent="0.55000000000000004">
      <c r="A1" s="1278" t="s">
        <v>471</v>
      </c>
      <c r="B1" s="1278"/>
      <c r="C1" s="1278"/>
      <c r="D1" s="1278"/>
      <c r="E1" s="1278"/>
      <c r="F1" s="1278"/>
      <c r="G1" s="1278"/>
      <c r="H1" s="1278"/>
    </row>
    <row r="2" spans="1:10" x14ac:dyDescent="0.55000000000000004">
      <c r="A2" s="1278" t="s">
        <v>237</v>
      </c>
      <c r="B2" s="1278" t="s">
        <v>3</v>
      </c>
      <c r="C2" s="1278" t="s">
        <v>4</v>
      </c>
      <c r="D2" s="1279" t="s">
        <v>228</v>
      </c>
      <c r="E2" s="1278" t="s">
        <v>260</v>
      </c>
      <c r="F2" s="387" t="s">
        <v>230</v>
      </c>
      <c r="G2" s="387" t="s">
        <v>230</v>
      </c>
      <c r="H2" s="1280" t="s">
        <v>261</v>
      </c>
      <c r="J2" s="497" t="s">
        <v>318</v>
      </c>
    </row>
    <row r="3" spans="1:10" x14ac:dyDescent="0.55000000000000004">
      <c r="A3" s="1278"/>
      <c r="B3" s="1278"/>
      <c r="C3" s="1278"/>
      <c r="D3" s="1279"/>
      <c r="E3" s="1278"/>
      <c r="F3" s="495" t="s">
        <v>236</v>
      </c>
      <c r="G3" s="387" t="s">
        <v>235</v>
      </c>
      <c r="H3" s="1280"/>
    </row>
    <row r="4" spans="1:10" x14ac:dyDescent="0.55000000000000004">
      <c r="A4" s="1278" t="s">
        <v>40</v>
      </c>
      <c r="B4" s="1278"/>
      <c r="C4" s="1278"/>
      <c r="D4" s="498">
        <f>SUM(D5:D64)</f>
        <v>0</v>
      </c>
      <c r="E4" s="498">
        <f t="shared" ref="E4:G4" si="0">SUM(E5:E64)</f>
        <v>0</v>
      </c>
      <c r="F4" s="498">
        <f t="shared" si="0"/>
        <v>0</v>
      </c>
      <c r="G4" s="498">
        <f t="shared" si="0"/>
        <v>0</v>
      </c>
      <c r="H4" s="498">
        <f>SUM(H5:H64)</f>
        <v>0</v>
      </c>
      <c r="J4" s="499">
        <f>SUM(J5:J64)</f>
        <v>0</v>
      </c>
    </row>
    <row r="5" spans="1:10" ht="24" x14ac:dyDescent="0.55000000000000004">
      <c r="A5" s="386" t="s">
        <v>248</v>
      </c>
      <c r="B5" s="386">
        <v>1</v>
      </c>
      <c r="C5" s="506"/>
      <c r="D5" s="507"/>
      <c r="E5" s="508"/>
      <c r="F5" s="508"/>
      <c r="G5" s="508"/>
      <c r="H5" s="500">
        <f>+G5-F5</f>
        <v>0</v>
      </c>
      <c r="J5" s="496">
        <f>IF(G5&gt;0,1,0)</f>
        <v>0</v>
      </c>
    </row>
    <row r="6" spans="1:10" ht="24" x14ac:dyDescent="0.55000000000000004">
      <c r="A6" s="386" t="s">
        <v>262</v>
      </c>
      <c r="B6" s="386">
        <v>2</v>
      </c>
      <c r="C6" s="506"/>
      <c r="D6" s="507"/>
      <c r="E6" s="508"/>
      <c r="F6" s="508"/>
      <c r="G6" s="508"/>
      <c r="H6" s="500">
        <f t="shared" ref="H6:H64" si="1">+G6-F6</f>
        <v>0</v>
      </c>
      <c r="J6" s="496">
        <f t="shared" ref="J6:J64" si="2">IF(G6&gt;0,1,0)</f>
        <v>0</v>
      </c>
    </row>
    <row r="7" spans="1:10" ht="24" x14ac:dyDescent="0.55000000000000004">
      <c r="A7" s="386"/>
      <c r="B7" s="386">
        <v>3</v>
      </c>
      <c r="C7" s="506"/>
      <c r="D7" s="507"/>
      <c r="E7" s="508"/>
      <c r="F7" s="508"/>
      <c r="G7" s="508"/>
      <c r="H7" s="500">
        <f t="shared" si="1"/>
        <v>0</v>
      </c>
      <c r="J7" s="496">
        <f t="shared" si="2"/>
        <v>0</v>
      </c>
    </row>
    <row r="8" spans="1:10" ht="24" x14ac:dyDescent="0.55000000000000004">
      <c r="A8" s="386"/>
      <c r="B8" s="386">
        <v>4</v>
      </c>
      <c r="C8" s="509"/>
      <c r="D8" s="507"/>
      <c r="E8" s="508"/>
      <c r="F8" s="508"/>
      <c r="G8" s="508"/>
      <c r="H8" s="500">
        <f t="shared" si="1"/>
        <v>0</v>
      </c>
      <c r="J8" s="496">
        <f t="shared" si="2"/>
        <v>0</v>
      </c>
    </row>
    <row r="9" spans="1:10" ht="24" x14ac:dyDescent="0.55000000000000004">
      <c r="A9" s="386" t="s">
        <v>250</v>
      </c>
      <c r="B9" s="386">
        <v>5</v>
      </c>
      <c r="C9" s="506"/>
      <c r="D9" s="510"/>
      <c r="E9" s="508"/>
      <c r="F9" s="508"/>
      <c r="G9" s="508"/>
      <c r="H9" s="500">
        <f t="shared" si="1"/>
        <v>0</v>
      </c>
      <c r="J9" s="496">
        <f t="shared" si="2"/>
        <v>0</v>
      </c>
    </row>
    <row r="10" spans="1:10" ht="24" x14ac:dyDescent="0.55000000000000004">
      <c r="A10" s="386" t="s">
        <v>263</v>
      </c>
      <c r="B10" s="386">
        <v>6</v>
      </c>
      <c r="C10" s="506"/>
      <c r="D10" s="510"/>
      <c r="E10" s="508"/>
      <c r="F10" s="508"/>
      <c r="G10" s="508"/>
      <c r="H10" s="500">
        <f t="shared" si="1"/>
        <v>0</v>
      </c>
      <c r="J10" s="496">
        <f t="shared" si="2"/>
        <v>0</v>
      </c>
    </row>
    <row r="11" spans="1:10" ht="24" x14ac:dyDescent="0.55000000000000004">
      <c r="A11" s="386"/>
      <c r="B11" s="386">
        <v>7</v>
      </c>
      <c r="C11" s="506"/>
      <c r="D11" s="510"/>
      <c r="E11" s="508"/>
      <c r="F11" s="508"/>
      <c r="G11" s="508"/>
      <c r="H11" s="500">
        <f t="shared" si="1"/>
        <v>0</v>
      </c>
      <c r="J11" s="496">
        <f t="shared" si="2"/>
        <v>0</v>
      </c>
    </row>
    <row r="12" spans="1:10" ht="24" x14ac:dyDescent="0.55000000000000004">
      <c r="A12" s="386"/>
      <c r="B12" s="386">
        <v>8</v>
      </c>
      <c r="C12" s="506"/>
      <c r="D12" s="510"/>
      <c r="E12" s="508"/>
      <c r="F12" s="508"/>
      <c r="G12" s="508"/>
      <c r="H12" s="500">
        <f t="shared" si="1"/>
        <v>0</v>
      </c>
      <c r="J12" s="496">
        <f t="shared" si="2"/>
        <v>0</v>
      </c>
    </row>
    <row r="13" spans="1:10" ht="24" x14ac:dyDescent="0.55000000000000004">
      <c r="A13" s="386"/>
      <c r="B13" s="386">
        <v>9</v>
      </c>
      <c r="C13" s="506"/>
      <c r="D13" s="510"/>
      <c r="E13" s="508"/>
      <c r="F13" s="508"/>
      <c r="G13" s="508"/>
      <c r="H13" s="500">
        <f t="shared" si="1"/>
        <v>0</v>
      </c>
      <c r="J13" s="496">
        <f t="shared" si="2"/>
        <v>0</v>
      </c>
    </row>
    <row r="14" spans="1:10" ht="24" x14ac:dyDescent="0.55000000000000004">
      <c r="A14" s="386" t="s">
        <v>252</v>
      </c>
      <c r="B14" s="386">
        <v>10</v>
      </c>
      <c r="C14" s="506"/>
      <c r="D14" s="510"/>
      <c r="E14" s="508"/>
      <c r="F14" s="508"/>
      <c r="G14" s="508"/>
      <c r="H14" s="500">
        <f t="shared" si="1"/>
        <v>0</v>
      </c>
      <c r="J14" s="496">
        <f t="shared" si="2"/>
        <v>0</v>
      </c>
    </row>
    <row r="15" spans="1:10" ht="24" x14ac:dyDescent="0.55000000000000004">
      <c r="A15" s="386" t="s">
        <v>264</v>
      </c>
      <c r="B15" s="386">
        <v>11</v>
      </c>
      <c r="C15" s="506"/>
      <c r="D15" s="510"/>
      <c r="E15" s="508"/>
      <c r="F15" s="508"/>
      <c r="G15" s="508"/>
      <c r="H15" s="500">
        <f t="shared" si="1"/>
        <v>0</v>
      </c>
      <c r="J15" s="496">
        <f t="shared" si="2"/>
        <v>0</v>
      </c>
    </row>
    <row r="16" spans="1:10" ht="24" x14ac:dyDescent="0.55000000000000004">
      <c r="A16" s="386"/>
      <c r="B16" s="386">
        <v>12</v>
      </c>
      <c r="C16" s="506"/>
      <c r="D16" s="510"/>
      <c r="E16" s="508"/>
      <c r="F16" s="508"/>
      <c r="G16" s="508"/>
      <c r="H16" s="500">
        <f t="shared" si="1"/>
        <v>0</v>
      </c>
      <c r="J16" s="496">
        <f t="shared" si="2"/>
        <v>0</v>
      </c>
    </row>
    <row r="17" spans="1:10" ht="24" x14ac:dyDescent="0.55000000000000004">
      <c r="A17" s="386"/>
      <c r="B17" s="386">
        <v>13</v>
      </c>
      <c r="C17" s="506"/>
      <c r="D17" s="510"/>
      <c r="E17" s="508"/>
      <c r="F17" s="508"/>
      <c r="G17" s="508"/>
      <c r="H17" s="500">
        <f t="shared" si="1"/>
        <v>0</v>
      </c>
      <c r="J17" s="496">
        <f t="shared" si="2"/>
        <v>0</v>
      </c>
    </row>
    <row r="18" spans="1:10" ht="24" x14ac:dyDescent="0.55000000000000004">
      <c r="A18" s="386"/>
      <c r="B18" s="386">
        <v>14</v>
      </c>
      <c r="C18" s="506"/>
      <c r="D18" s="510"/>
      <c r="E18" s="508"/>
      <c r="F18" s="508"/>
      <c r="G18" s="508"/>
      <c r="H18" s="500">
        <f t="shared" si="1"/>
        <v>0</v>
      </c>
      <c r="J18" s="496">
        <f t="shared" si="2"/>
        <v>0</v>
      </c>
    </row>
    <row r="19" spans="1:10" ht="24" x14ac:dyDescent="0.55000000000000004">
      <c r="A19" s="386"/>
      <c r="B19" s="386">
        <v>15</v>
      </c>
      <c r="C19" s="506"/>
      <c r="D19" s="510"/>
      <c r="E19" s="508"/>
      <c r="F19" s="508"/>
      <c r="G19" s="508"/>
      <c r="H19" s="500">
        <f t="shared" si="1"/>
        <v>0</v>
      </c>
      <c r="J19" s="496">
        <f t="shared" si="2"/>
        <v>0</v>
      </c>
    </row>
    <row r="20" spans="1:10" ht="24" x14ac:dyDescent="0.55000000000000004">
      <c r="A20" s="386" t="s">
        <v>254</v>
      </c>
      <c r="B20" s="386">
        <v>16</v>
      </c>
      <c r="C20" s="506"/>
      <c r="D20" s="510"/>
      <c r="E20" s="508"/>
      <c r="F20" s="508"/>
      <c r="G20" s="508"/>
      <c r="H20" s="500">
        <f t="shared" si="1"/>
        <v>0</v>
      </c>
      <c r="J20" s="496">
        <f t="shared" si="2"/>
        <v>0</v>
      </c>
    </row>
    <row r="21" spans="1:10" ht="24" x14ac:dyDescent="0.55000000000000004">
      <c r="A21" s="386" t="s">
        <v>255</v>
      </c>
      <c r="B21" s="386">
        <v>17</v>
      </c>
      <c r="C21" s="506"/>
      <c r="D21" s="510"/>
      <c r="E21" s="508"/>
      <c r="F21" s="508"/>
      <c r="G21" s="508"/>
      <c r="H21" s="500">
        <f t="shared" si="1"/>
        <v>0</v>
      </c>
      <c r="J21" s="496">
        <f t="shared" si="2"/>
        <v>0</v>
      </c>
    </row>
    <row r="22" spans="1:10" ht="24" x14ac:dyDescent="0.55000000000000004">
      <c r="A22" s="386"/>
      <c r="B22" s="386">
        <v>18</v>
      </c>
      <c r="C22" s="506"/>
      <c r="D22" s="510"/>
      <c r="E22" s="508"/>
      <c r="F22" s="508"/>
      <c r="G22" s="508"/>
      <c r="H22" s="500">
        <f t="shared" si="1"/>
        <v>0</v>
      </c>
      <c r="J22" s="496">
        <f t="shared" si="2"/>
        <v>0</v>
      </c>
    </row>
    <row r="23" spans="1:10" ht="24" x14ac:dyDescent="0.55000000000000004">
      <c r="A23" s="386"/>
      <c r="B23" s="386">
        <v>19</v>
      </c>
      <c r="C23" s="506"/>
      <c r="D23" s="510"/>
      <c r="E23" s="508"/>
      <c r="F23" s="508"/>
      <c r="G23" s="508"/>
      <c r="H23" s="500">
        <f t="shared" si="1"/>
        <v>0</v>
      </c>
      <c r="J23" s="496">
        <f t="shared" si="2"/>
        <v>0</v>
      </c>
    </row>
    <row r="24" spans="1:10" ht="24" x14ac:dyDescent="0.55000000000000004">
      <c r="A24" s="386"/>
      <c r="B24" s="386">
        <v>20</v>
      </c>
      <c r="C24" s="506"/>
      <c r="D24" s="510"/>
      <c r="E24" s="508"/>
      <c r="F24" s="508"/>
      <c r="G24" s="508"/>
      <c r="H24" s="500">
        <f t="shared" si="1"/>
        <v>0</v>
      </c>
      <c r="J24" s="496">
        <f t="shared" si="2"/>
        <v>0</v>
      </c>
    </row>
    <row r="25" spans="1:10" ht="24" x14ac:dyDescent="0.55000000000000004">
      <c r="A25" s="386"/>
      <c r="B25" s="386">
        <v>21</v>
      </c>
      <c r="C25" s="506"/>
      <c r="D25" s="510"/>
      <c r="E25" s="508"/>
      <c r="F25" s="508"/>
      <c r="G25" s="508"/>
      <c r="H25" s="500">
        <f t="shared" si="1"/>
        <v>0</v>
      </c>
      <c r="J25" s="496">
        <f t="shared" si="2"/>
        <v>0</v>
      </c>
    </row>
    <row r="26" spans="1:10" ht="24" x14ac:dyDescent="0.55000000000000004">
      <c r="A26" s="386"/>
      <c r="B26" s="386">
        <v>22</v>
      </c>
      <c r="C26" s="506"/>
      <c r="D26" s="510"/>
      <c r="E26" s="508"/>
      <c r="F26" s="508"/>
      <c r="G26" s="508"/>
      <c r="H26" s="500">
        <f t="shared" si="1"/>
        <v>0</v>
      </c>
      <c r="J26" s="496">
        <f t="shared" si="2"/>
        <v>0</v>
      </c>
    </row>
    <row r="27" spans="1:10" ht="24" x14ac:dyDescent="0.55000000000000004">
      <c r="A27" s="386"/>
      <c r="B27" s="386">
        <v>23</v>
      </c>
      <c r="C27" s="506"/>
      <c r="D27" s="510"/>
      <c r="E27" s="508"/>
      <c r="F27" s="508"/>
      <c r="G27" s="508"/>
      <c r="H27" s="500">
        <f t="shared" si="1"/>
        <v>0</v>
      </c>
      <c r="J27" s="496">
        <f t="shared" si="2"/>
        <v>0</v>
      </c>
    </row>
    <row r="28" spans="1:10" ht="24" x14ac:dyDescent="0.55000000000000004">
      <c r="A28" s="386"/>
      <c r="B28" s="386">
        <v>24</v>
      </c>
      <c r="C28" s="506"/>
      <c r="D28" s="510"/>
      <c r="E28" s="508"/>
      <c r="F28" s="508"/>
      <c r="G28" s="508"/>
      <c r="H28" s="500">
        <f t="shared" si="1"/>
        <v>0</v>
      </c>
      <c r="J28" s="496">
        <f t="shared" si="2"/>
        <v>0</v>
      </c>
    </row>
    <row r="29" spans="1:10" ht="24" x14ac:dyDescent="0.55000000000000004">
      <c r="A29" s="386"/>
      <c r="B29" s="386">
        <v>25</v>
      </c>
      <c r="C29" s="506"/>
      <c r="D29" s="510"/>
      <c r="E29" s="508"/>
      <c r="F29" s="508"/>
      <c r="G29" s="508"/>
      <c r="H29" s="500">
        <f t="shared" si="1"/>
        <v>0</v>
      </c>
      <c r="J29" s="496">
        <f t="shared" si="2"/>
        <v>0</v>
      </c>
    </row>
    <row r="30" spans="1:10" ht="24" x14ac:dyDescent="0.55000000000000004">
      <c r="A30" s="386"/>
      <c r="B30" s="386">
        <v>26</v>
      </c>
      <c r="C30" s="506"/>
      <c r="D30" s="510"/>
      <c r="E30" s="508"/>
      <c r="F30" s="508"/>
      <c r="G30" s="508"/>
      <c r="H30" s="500">
        <f t="shared" si="1"/>
        <v>0</v>
      </c>
      <c r="J30" s="496">
        <f t="shared" si="2"/>
        <v>0</v>
      </c>
    </row>
    <row r="31" spans="1:10" ht="24" x14ac:dyDescent="0.55000000000000004">
      <c r="A31" s="386"/>
      <c r="B31" s="386">
        <v>27</v>
      </c>
      <c r="C31" s="506"/>
      <c r="D31" s="510"/>
      <c r="E31" s="508"/>
      <c r="F31" s="508"/>
      <c r="G31" s="508"/>
      <c r="H31" s="500">
        <f t="shared" si="1"/>
        <v>0</v>
      </c>
      <c r="J31" s="496">
        <f t="shared" si="2"/>
        <v>0</v>
      </c>
    </row>
    <row r="32" spans="1:10" ht="24" x14ac:dyDescent="0.55000000000000004">
      <c r="A32" s="386"/>
      <c r="B32" s="386">
        <v>28</v>
      </c>
      <c r="C32" s="506"/>
      <c r="D32" s="510"/>
      <c r="E32" s="508"/>
      <c r="F32" s="508"/>
      <c r="G32" s="508"/>
      <c r="H32" s="500">
        <f t="shared" si="1"/>
        <v>0</v>
      </c>
      <c r="J32" s="496">
        <f t="shared" si="2"/>
        <v>0</v>
      </c>
    </row>
    <row r="33" spans="1:10" ht="24" x14ac:dyDescent="0.55000000000000004">
      <c r="A33" s="386"/>
      <c r="B33" s="386">
        <v>29</v>
      </c>
      <c r="C33" s="506"/>
      <c r="D33" s="510"/>
      <c r="E33" s="508"/>
      <c r="F33" s="508"/>
      <c r="G33" s="508"/>
      <c r="H33" s="500">
        <f t="shared" si="1"/>
        <v>0</v>
      </c>
      <c r="J33" s="496">
        <f t="shared" si="2"/>
        <v>0</v>
      </c>
    </row>
    <row r="34" spans="1:10" ht="24" x14ac:dyDescent="0.55000000000000004">
      <c r="A34" s="386"/>
      <c r="B34" s="386">
        <v>30</v>
      </c>
      <c r="C34" s="506"/>
      <c r="D34" s="510"/>
      <c r="E34" s="508"/>
      <c r="F34" s="508"/>
      <c r="G34" s="508"/>
      <c r="H34" s="500">
        <f t="shared" si="1"/>
        <v>0</v>
      </c>
      <c r="J34" s="496">
        <f t="shared" si="2"/>
        <v>0</v>
      </c>
    </row>
    <row r="35" spans="1:10" ht="24" x14ac:dyDescent="0.55000000000000004">
      <c r="A35" s="386"/>
      <c r="B35" s="386">
        <v>31</v>
      </c>
      <c r="C35" s="506"/>
      <c r="D35" s="510"/>
      <c r="E35" s="508"/>
      <c r="F35" s="508"/>
      <c r="G35" s="508"/>
      <c r="H35" s="500">
        <f t="shared" si="1"/>
        <v>0</v>
      </c>
      <c r="J35" s="496">
        <f t="shared" si="2"/>
        <v>0</v>
      </c>
    </row>
    <row r="36" spans="1:10" ht="24" x14ac:dyDescent="0.55000000000000004">
      <c r="A36" s="386" t="s">
        <v>256</v>
      </c>
      <c r="B36" s="386">
        <v>32</v>
      </c>
      <c r="C36" s="506"/>
      <c r="D36" s="510"/>
      <c r="E36" s="508"/>
      <c r="F36" s="508"/>
      <c r="G36" s="508"/>
      <c r="H36" s="500">
        <f t="shared" si="1"/>
        <v>0</v>
      </c>
      <c r="J36" s="496">
        <f t="shared" si="2"/>
        <v>0</v>
      </c>
    </row>
    <row r="37" spans="1:10" ht="24" x14ac:dyDescent="0.55000000000000004">
      <c r="A37" s="386" t="s">
        <v>257</v>
      </c>
      <c r="B37" s="386">
        <v>33</v>
      </c>
      <c r="C37" s="506"/>
      <c r="D37" s="510"/>
      <c r="E37" s="508"/>
      <c r="F37" s="508"/>
      <c r="G37" s="508"/>
      <c r="H37" s="500">
        <f t="shared" si="1"/>
        <v>0</v>
      </c>
      <c r="J37" s="496">
        <f t="shared" si="2"/>
        <v>0</v>
      </c>
    </row>
    <row r="38" spans="1:10" ht="24" x14ac:dyDescent="0.55000000000000004">
      <c r="A38" s="386"/>
      <c r="B38" s="386">
        <v>34</v>
      </c>
      <c r="C38" s="506"/>
      <c r="D38" s="510"/>
      <c r="E38" s="508"/>
      <c r="F38" s="508"/>
      <c r="G38" s="508"/>
      <c r="H38" s="500">
        <f t="shared" si="1"/>
        <v>0</v>
      </c>
      <c r="J38" s="496">
        <f t="shared" si="2"/>
        <v>0</v>
      </c>
    </row>
    <row r="39" spans="1:10" ht="24" x14ac:dyDescent="0.55000000000000004">
      <c r="A39" s="386"/>
      <c r="B39" s="386">
        <v>35</v>
      </c>
      <c r="C39" s="506"/>
      <c r="D39" s="510"/>
      <c r="E39" s="508"/>
      <c r="F39" s="508"/>
      <c r="G39" s="508"/>
      <c r="H39" s="500">
        <f t="shared" si="1"/>
        <v>0</v>
      </c>
      <c r="J39" s="496">
        <f t="shared" si="2"/>
        <v>0</v>
      </c>
    </row>
    <row r="40" spans="1:10" ht="24" x14ac:dyDescent="0.55000000000000004">
      <c r="A40" s="386"/>
      <c r="B40" s="386">
        <v>36</v>
      </c>
      <c r="C40" s="506"/>
      <c r="D40" s="510"/>
      <c r="E40" s="508"/>
      <c r="F40" s="508"/>
      <c r="G40" s="508"/>
      <c r="H40" s="500">
        <f t="shared" si="1"/>
        <v>0</v>
      </c>
      <c r="J40" s="496">
        <f t="shared" si="2"/>
        <v>0</v>
      </c>
    </row>
    <row r="41" spans="1:10" ht="24" x14ac:dyDescent="0.55000000000000004">
      <c r="A41" s="386"/>
      <c r="B41" s="386">
        <v>37</v>
      </c>
      <c r="C41" s="506"/>
      <c r="D41" s="510"/>
      <c r="E41" s="508"/>
      <c r="F41" s="508"/>
      <c r="G41" s="508"/>
      <c r="H41" s="500">
        <f t="shared" si="1"/>
        <v>0</v>
      </c>
      <c r="J41" s="496">
        <f t="shared" si="2"/>
        <v>0</v>
      </c>
    </row>
    <row r="42" spans="1:10" ht="24" x14ac:dyDescent="0.55000000000000004">
      <c r="A42" s="386"/>
      <c r="B42" s="386">
        <v>38</v>
      </c>
      <c r="C42" s="506"/>
      <c r="D42" s="510"/>
      <c r="E42" s="508"/>
      <c r="F42" s="508"/>
      <c r="G42" s="508"/>
      <c r="H42" s="500">
        <f t="shared" si="1"/>
        <v>0</v>
      </c>
      <c r="J42" s="496">
        <f t="shared" si="2"/>
        <v>0</v>
      </c>
    </row>
    <row r="43" spans="1:10" ht="24" x14ac:dyDescent="0.55000000000000004">
      <c r="A43" s="386"/>
      <c r="B43" s="386">
        <v>39</v>
      </c>
      <c r="C43" s="506"/>
      <c r="D43" s="510"/>
      <c r="E43" s="508"/>
      <c r="F43" s="508"/>
      <c r="G43" s="508"/>
      <c r="H43" s="500">
        <f t="shared" si="1"/>
        <v>0</v>
      </c>
      <c r="J43" s="496">
        <f t="shared" si="2"/>
        <v>0</v>
      </c>
    </row>
    <row r="44" spans="1:10" ht="24" x14ac:dyDescent="0.55000000000000004">
      <c r="A44" s="386"/>
      <c r="B44" s="386">
        <v>40</v>
      </c>
      <c r="C44" s="506"/>
      <c r="D44" s="510"/>
      <c r="E44" s="508"/>
      <c r="F44" s="508"/>
      <c r="G44" s="508"/>
      <c r="H44" s="500">
        <f t="shared" si="1"/>
        <v>0</v>
      </c>
      <c r="J44" s="496">
        <f t="shared" si="2"/>
        <v>0</v>
      </c>
    </row>
    <row r="45" spans="1:10" ht="24" x14ac:dyDescent="0.55000000000000004">
      <c r="A45" s="386"/>
      <c r="B45" s="386">
        <v>41</v>
      </c>
      <c r="C45" s="506"/>
      <c r="D45" s="510"/>
      <c r="E45" s="508"/>
      <c r="F45" s="508"/>
      <c r="G45" s="508"/>
      <c r="H45" s="500">
        <f t="shared" si="1"/>
        <v>0</v>
      </c>
      <c r="J45" s="496">
        <f t="shared" si="2"/>
        <v>0</v>
      </c>
    </row>
    <row r="46" spans="1:10" ht="24" x14ac:dyDescent="0.55000000000000004">
      <c r="A46" s="386"/>
      <c r="B46" s="386">
        <v>42</v>
      </c>
      <c r="C46" s="506"/>
      <c r="D46" s="510"/>
      <c r="E46" s="508"/>
      <c r="F46" s="508"/>
      <c r="G46" s="508"/>
      <c r="H46" s="500">
        <f t="shared" si="1"/>
        <v>0</v>
      </c>
      <c r="J46" s="496">
        <f t="shared" si="2"/>
        <v>0</v>
      </c>
    </row>
    <row r="47" spans="1:10" ht="24" x14ac:dyDescent="0.55000000000000004">
      <c r="A47" s="386"/>
      <c r="B47" s="386">
        <v>43</v>
      </c>
      <c r="C47" s="506"/>
      <c r="D47" s="510"/>
      <c r="E47" s="508"/>
      <c r="F47" s="508"/>
      <c r="G47" s="508"/>
      <c r="H47" s="500">
        <f t="shared" si="1"/>
        <v>0</v>
      </c>
      <c r="J47" s="496">
        <f t="shared" si="2"/>
        <v>0</v>
      </c>
    </row>
    <row r="48" spans="1:10" ht="24" x14ac:dyDescent="0.55000000000000004">
      <c r="A48" s="386"/>
      <c r="B48" s="386">
        <v>44</v>
      </c>
      <c r="C48" s="506"/>
      <c r="D48" s="510"/>
      <c r="E48" s="508"/>
      <c r="F48" s="508"/>
      <c r="G48" s="508"/>
      <c r="H48" s="500">
        <f t="shared" si="1"/>
        <v>0</v>
      </c>
      <c r="J48" s="496">
        <f t="shared" si="2"/>
        <v>0</v>
      </c>
    </row>
    <row r="49" spans="1:10" ht="24" x14ac:dyDescent="0.55000000000000004">
      <c r="A49" s="386"/>
      <c r="B49" s="386">
        <v>45</v>
      </c>
      <c r="C49" s="506"/>
      <c r="D49" s="510"/>
      <c r="E49" s="508"/>
      <c r="F49" s="508"/>
      <c r="G49" s="508"/>
      <c r="H49" s="500">
        <f t="shared" si="1"/>
        <v>0</v>
      </c>
      <c r="J49" s="496">
        <f t="shared" si="2"/>
        <v>0</v>
      </c>
    </row>
    <row r="50" spans="1:10" ht="24" x14ac:dyDescent="0.55000000000000004">
      <c r="A50" s="386" t="s">
        <v>258</v>
      </c>
      <c r="B50" s="386">
        <v>46</v>
      </c>
      <c r="C50" s="509"/>
      <c r="D50" s="510"/>
      <c r="E50" s="508"/>
      <c r="F50" s="508"/>
      <c r="G50" s="508"/>
      <c r="H50" s="500">
        <f t="shared" si="1"/>
        <v>0</v>
      </c>
      <c r="J50" s="496">
        <f t="shared" si="2"/>
        <v>0</v>
      </c>
    </row>
    <row r="51" spans="1:10" ht="24" x14ac:dyDescent="0.55000000000000004">
      <c r="A51" s="386" t="s">
        <v>265</v>
      </c>
      <c r="B51" s="386">
        <v>47</v>
      </c>
      <c r="C51" s="509"/>
      <c r="D51" s="510"/>
      <c r="E51" s="508"/>
      <c r="F51" s="508"/>
      <c r="G51" s="508"/>
      <c r="H51" s="500">
        <f t="shared" si="1"/>
        <v>0</v>
      </c>
      <c r="J51" s="496">
        <f t="shared" si="2"/>
        <v>0</v>
      </c>
    </row>
    <row r="52" spans="1:10" ht="24" x14ac:dyDescent="0.55000000000000004">
      <c r="A52" s="386"/>
      <c r="B52" s="386">
        <v>48</v>
      </c>
      <c r="C52" s="509"/>
      <c r="D52" s="510"/>
      <c r="E52" s="508"/>
      <c r="F52" s="508"/>
      <c r="G52" s="508"/>
      <c r="H52" s="500">
        <f t="shared" si="1"/>
        <v>0</v>
      </c>
      <c r="J52" s="496">
        <f t="shared" si="2"/>
        <v>0</v>
      </c>
    </row>
    <row r="53" spans="1:10" ht="24" x14ac:dyDescent="0.55000000000000004">
      <c r="A53" s="386"/>
      <c r="B53" s="386">
        <v>49</v>
      </c>
      <c r="C53" s="509"/>
      <c r="D53" s="510"/>
      <c r="E53" s="508"/>
      <c r="F53" s="508"/>
      <c r="G53" s="508"/>
      <c r="H53" s="500">
        <f t="shared" si="1"/>
        <v>0</v>
      </c>
      <c r="J53" s="496">
        <f t="shared" si="2"/>
        <v>0</v>
      </c>
    </row>
    <row r="54" spans="1:10" ht="24" x14ac:dyDescent="0.55000000000000004">
      <c r="A54" s="386"/>
      <c r="B54" s="386">
        <v>50</v>
      </c>
      <c r="C54" s="509"/>
      <c r="D54" s="510"/>
      <c r="E54" s="508"/>
      <c r="F54" s="508"/>
      <c r="G54" s="508"/>
      <c r="H54" s="500">
        <f t="shared" si="1"/>
        <v>0</v>
      </c>
      <c r="J54" s="496">
        <f t="shared" si="2"/>
        <v>0</v>
      </c>
    </row>
    <row r="55" spans="1:10" ht="24" x14ac:dyDescent="0.55000000000000004">
      <c r="A55" s="386"/>
      <c r="B55" s="386">
        <v>51</v>
      </c>
      <c r="C55" s="509"/>
      <c r="D55" s="510"/>
      <c r="E55" s="508"/>
      <c r="F55" s="508"/>
      <c r="G55" s="508"/>
      <c r="H55" s="500">
        <f t="shared" si="1"/>
        <v>0</v>
      </c>
      <c r="J55" s="496">
        <f t="shared" si="2"/>
        <v>0</v>
      </c>
    </row>
    <row r="56" spans="1:10" ht="24" x14ac:dyDescent="0.55000000000000004">
      <c r="A56" s="386"/>
      <c r="B56" s="386">
        <v>52</v>
      </c>
      <c r="C56" s="506"/>
      <c r="D56" s="508"/>
      <c r="E56" s="508"/>
      <c r="F56" s="508"/>
      <c r="G56" s="508"/>
      <c r="H56" s="500">
        <f t="shared" si="1"/>
        <v>0</v>
      </c>
      <c r="J56" s="496">
        <f t="shared" si="2"/>
        <v>0</v>
      </c>
    </row>
    <row r="57" spans="1:10" ht="24" x14ac:dyDescent="0.55000000000000004">
      <c r="A57" s="386"/>
      <c r="B57" s="386">
        <v>53</v>
      </c>
      <c r="C57" s="506"/>
      <c r="D57" s="508"/>
      <c r="E57" s="508"/>
      <c r="F57" s="508"/>
      <c r="G57" s="508"/>
      <c r="H57" s="500">
        <f t="shared" si="1"/>
        <v>0</v>
      </c>
      <c r="J57" s="496">
        <f t="shared" si="2"/>
        <v>0</v>
      </c>
    </row>
    <row r="58" spans="1:10" ht="24" x14ac:dyDescent="0.55000000000000004">
      <c r="A58" s="386"/>
      <c r="B58" s="386">
        <v>54</v>
      </c>
      <c r="C58" s="506"/>
      <c r="D58" s="508"/>
      <c r="E58" s="508"/>
      <c r="F58" s="508"/>
      <c r="G58" s="508"/>
      <c r="H58" s="500">
        <f t="shared" si="1"/>
        <v>0</v>
      </c>
      <c r="J58" s="496">
        <f t="shared" si="2"/>
        <v>0</v>
      </c>
    </row>
    <row r="59" spans="1:10" ht="24" x14ac:dyDescent="0.55000000000000004">
      <c r="A59" s="386"/>
      <c r="B59" s="386">
        <v>55</v>
      </c>
      <c r="C59" s="506"/>
      <c r="D59" s="508"/>
      <c r="E59" s="508"/>
      <c r="F59" s="508"/>
      <c r="G59" s="508"/>
      <c r="H59" s="500">
        <f t="shared" si="1"/>
        <v>0</v>
      </c>
      <c r="J59" s="496">
        <f t="shared" si="2"/>
        <v>0</v>
      </c>
    </row>
    <row r="60" spans="1:10" ht="24" x14ac:dyDescent="0.55000000000000004">
      <c r="A60" s="386"/>
      <c r="B60" s="386">
        <v>56</v>
      </c>
      <c r="C60" s="506"/>
      <c r="D60" s="508"/>
      <c r="E60" s="508"/>
      <c r="F60" s="508"/>
      <c r="G60" s="508"/>
      <c r="H60" s="500">
        <f t="shared" si="1"/>
        <v>0</v>
      </c>
      <c r="J60" s="496">
        <f t="shared" si="2"/>
        <v>0</v>
      </c>
    </row>
    <row r="61" spans="1:10" ht="24" x14ac:dyDescent="0.55000000000000004">
      <c r="A61" s="386"/>
      <c r="B61" s="386">
        <v>57</v>
      </c>
      <c r="C61" s="506"/>
      <c r="D61" s="508"/>
      <c r="E61" s="508"/>
      <c r="F61" s="508"/>
      <c r="G61" s="508"/>
      <c r="H61" s="500">
        <f t="shared" si="1"/>
        <v>0</v>
      </c>
      <c r="J61" s="496">
        <f t="shared" si="2"/>
        <v>0</v>
      </c>
    </row>
    <row r="62" spans="1:10" ht="24" x14ac:dyDescent="0.55000000000000004">
      <c r="A62" s="386"/>
      <c r="B62" s="386">
        <v>58</v>
      </c>
      <c r="C62" s="506"/>
      <c r="D62" s="508"/>
      <c r="E62" s="508"/>
      <c r="F62" s="508"/>
      <c r="G62" s="508"/>
      <c r="H62" s="500">
        <f t="shared" si="1"/>
        <v>0</v>
      </c>
      <c r="J62" s="496">
        <f t="shared" si="2"/>
        <v>0</v>
      </c>
    </row>
    <row r="63" spans="1:10" ht="24" x14ac:dyDescent="0.55000000000000004">
      <c r="A63" s="386"/>
      <c r="B63" s="386">
        <v>59</v>
      </c>
      <c r="C63" s="506"/>
      <c r="D63" s="508"/>
      <c r="E63" s="508"/>
      <c r="F63" s="508"/>
      <c r="G63" s="508"/>
      <c r="H63" s="500">
        <f t="shared" si="1"/>
        <v>0</v>
      </c>
      <c r="J63" s="496">
        <f t="shared" si="2"/>
        <v>0</v>
      </c>
    </row>
    <row r="64" spans="1:10" ht="24" x14ac:dyDescent="0.55000000000000004">
      <c r="A64" s="386"/>
      <c r="B64" s="386">
        <v>60</v>
      </c>
      <c r="C64" s="506"/>
      <c r="D64" s="508"/>
      <c r="E64" s="508"/>
      <c r="F64" s="508"/>
      <c r="G64" s="508"/>
      <c r="H64" s="500">
        <f t="shared" si="1"/>
        <v>0</v>
      </c>
      <c r="J64" s="496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90" zoomScaleNormal="90" workbookViewId="0">
      <pane xSplit="1" ySplit="4" topLeftCell="B68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.125" defaultRowHeight="21.75" x14ac:dyDescent="0.5"/>
  <cols>
    <col min="1" max="1" width="5" style="389" customWidth="1"/>
    <col min="2" max="2" width="13.625" style="134" customWidth="1"/>
    <col min="3" max="3" width="13" style="134" customWidth="1"/>
    <col min="4" max="4" width="26.25" style="134" customWidth="1"/>
    <col min="5" max="6" width="13.125" style="352" customWidth="1"/>
    <col min="7" max="7" width="13.125" style="389" customWidth="1"/>
    <col min="8" max="16384" width="9.125" style="394"/>
  </cols>
  <sheetData>
    <row r="1" spans="1:9" x14ac:dyDescent="0.5">
      <c r="A1" s="1286" t="s">
        <v>532</v>
      </c>
      <c r="B1" s="1286"/>
      <c r="C1" s="1286"/>
      <c r="D1" s="1286"/>
      <c r="E1" s="1286"/>
      <c r="F1" s="1286"/>
      <c r="G1" s="1286"/>
    </row>
    <row r="2" spans="1:9" x14ac:dyDescent="0.5">
      <c r="A2" s="1283" t="s">
        <v>227</v>
      </c>
      <c r="B2" s="1283" t="s">
        <v>4</v>
      </c>
      <c r="C2" s="1284" t="s">
        <v>228</v>
      </c>
      <c r="D2" s="1259" t="s">
        <v>260</v>
      </c>
      <c r="E2" s="691" t="s">
        <v>230</v>
      </c>
      <c r="F2" s="691" t="s">
        <v>230</v>
      </c>
      <c r="G2" s="1284" t="s">
        <v>231</v>
      </c>
      <c r="I2" s="393" t="s">
        <v>318</v>
      </c>
    </row>
    <row r="3" spans="1:9" x14ac:dyDescent="0.5">
      <c r="A3" s="1230"/>
      <c r="B3" s="1230"/>
      <c r="C3" s="1285"/>
      <c r="D3" s="1261"/>
      <c r="E3" s="137" t="s">
        <v>236</v>
      </c>
      <c r="F3" s="137" t="s">
        <v>235</v>
      </c>
      <c r="G3" s="1285"/>
    </row>
    <row r="4" spans="1:9" ht="24" x14ac:dyDescent="0.5">
      <c r="A4" s="1281" t="s">
        <v>40</v>
      </c>
      <c r="B4" s="1282"/>
      <c r="C4" s="692">
        <f>SUM(C5:C73)</f>
        <v>5312294.0500000007</v>
      </c>
      <c r="D4" s="692">
        <f t="shared" ref="D4:G4" si="0">SUM(D5:D73)</f>
        <v>829.55</v>
      </c>
      <c r="E4" s="692">
        <f t="shared" si="0"/>
        <v>824.3</v>
      </c>
      <c r="F4" s="692">
        <f t="shared" si="0"/>
        <v>829.55</v>
      </c>
      <c r="G4" s="692">
        <f t="shared" si="0"/>
        <v>5.25</v>
      </c>
      <c r="I4" s="633">
        <f>SUM(I5:I72)</f>
        <v>6</v>
      </c>
    </row>
    <row r="5" spans="1:9" x14ac:dyDescent="0.5">
      <c r="A5" s="468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>D5</f>
        <v>0</v>
      </c>
      <c r="G5" s="686">
        <f>+F5-E5</f>
        <v>0</v>
      </c>
      <c r="I5" s="394">
        <f>IF(F5&gt;0,1,0)</f>
        <v>0</v>
      </c>
    </row>
    <row r="6" spans="1:9" x14ac:dyDescent="0.5">
      <c r="A6" s="468">
        <v>2</v>
      </c>
      <c r="B6" s="822" t="s">
        <v>156</v>
      </c>
      <c r="C6" s="243">
        <v>1481</v>
      </c>
      <c r="D6" s="823">
        <v>0</v>
      </c>
      <c r="E6" s="823">
        <v>0</v>
      </c>
      <c r="F6" s="824">
        <f t="shared" ref="F6:F69" si="1">D6</f>
        <v>0</v>
      </c>
      <c r="G6" s="686">
        <f t="shared" ref="G6:G69" si="2">+F6-E6</f>
        <v>0</v>
      </c>
      <c r="I6" s="394">
        <f t="shared" ref="I6:I69" si="3">IF(F6&gt;0,1,0)</f>
        <v>0</v>
      </c>
    </row>
    <row r="7" spans="1:9" x14ac:dyDescent="0.5">
      <c r="A7" s="468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si="1"/>
        <v>0</v>
      </c>
      <c r="G7" s="686">
        <f t="shared" si="2"/>
        <v>0</v>
      </c>
      <c r="I7" s="394">
        <f t="shared" si="3"/>
        <v>0</v>
      </c>
    </row>
    <row r="8" spans="1:9" x14ac:dyDescent="0.5">
      <c r="A8" s="468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1"/>
        <v>0</v>
      </c>
      <c r="G8" s="686">
        <f t="shared" si="2"/>
        <v>0</v>
      </c>
      <c r="I8" s="394">
        <f t="shared" si="3"/>
        <v>0</v>
      </c>
    </row>
    <row r="9" spans="1:9" x14ac:dyDescent="0.5">
      <c r="A9" s="468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1"/>
        <v>0</v>
      </c>
      <c r="G9" s="686">
        <f t="shared" si="2"/>
        <v>0</v>
      </c>
      <c r="I9" s="394">
        <f t="shared" si="3"/>
        <v>0</v>
      </c>
    </row>
    <row r="10" spans="1:9" x14ac:dyDescent="0.5">
      <c r="A10" s="468">
        <v>6</v>
      </c>
      <c r="B10" s="827" t="s">
        <v>160</v>
      </c>
      <c r="C10" s="245">
        <v>5492</v>
      </c>
      <c r="D10" s="823">
        <v>0</v>
      </c>
      <c r="E10" s="823">
        <v>0</v>
      </c>
      <c r="F10" s="826">
        <f t="shared" si="1"/>
        <v>0</v>
      </c>
      <c r="G10" s="686">
        <f t="shared" si="2"/>
        <v>0</v>
      </c>
      <c r="I10" s="394">
        <f t="shared" si="3"/>
        <v>0</v>
      </c>
    </row>
    <row r="11" spans="1:9" x14ac:dyDescent="0.5">
      <c r="A11" s="468">
        <v>7</v>
      </c>
      <c r="B11" s="828" t="s">
        <v>161</v>
      </c>
      <c r="C11" s="248">
        <v>22.25</v>
      </c>
      <c r="D11" s="829">
        <v>0</v>
      </c>
      <c r="E11" s="829">
        <v>0</v>
      </c>
      <c r="F11" s="830">
        <f t="shared" si="1"/>
        <v>0</v>
      </c>
      <c r="G11" s="686">
        <f t="shared" si="2"/>
        <v>0</v>
      </c>
      <c r="I11" s="394">
        <f t="shared" si="3"/>
        <v>0</v>
      </c>
    </row>
    <row r="12" spans="1:9" x14ac:dyDescent="0.5">
      <c r="A12" s="468">
        <v>8</v>
      </c>
      <c r="B12" s="831" t="s">
        <v>174</v>
      </c>
      <c r="C12" s="249">
        <v>16343</v>
      </c>
      <c r="D12" s="823">
        <v>0</v>
      </c>
      <c r="E12" s="823">
        <v>0</v>
      </c>
      <c r="F12" s="826">
        <f t="shared" si="1"/>
        <v>0</v>
      </c>
      <c r="G12" s="686">
        <f t="shared" si="2"/>
        <v>0</v>
      </c>
      <c r="I12" s="394">
        <f t="shared" si="3"/>
        <v>0</v>
      </c>
    </row>
    <row r="13" spans="1:9" x14ac:dyDescent="0.5">
      <c r="A13" s="468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1"/>
        <v>0</v>
      </c>
      <c r="G13" s="686">
        <f t="shared" si="2"/>
        <v>0</v>
      </c>
      <c r="I13" s="394">
        <f t="shared" si="3"/>
        <v>0</v>
      </c>
    </row>
    <row r="14" spans="1:9" x14ac:dyDescent="0.5">
      <c r="A14" s="468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1"/>
        <v>0</v>
      </c>
      <c r="G14" s="686">
        <f t="shared" si="2"/>
        <v>0</v>
      </c>
      <c r="I14" s="394">
        <f t="shared" si="3"/>
        <v>0</v>
      </c>
    </row>
    <row r="15" spans="1:9" x14ac:dyDescent="0.5">
      <c r="A15" s="468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1"/>
        <v>0</v>
      </c>
      <c r="G15" s="686">
        <f t="shared" si="2"/>
        <v>0</v>
      </c>
      <c r="I15" s="394">
        <f t="shared" si="3"/>
        <v>0</v>
      </c>
    </row>
    <row r="16" spans="1:9" x14ac:dyDescent="0.5">
      <c r="A16" s="468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1"/>
        <v>0</v>
      </c>
      <c r="G16" s="686">
        <f t="shared" si="2"/>
        <v>0</v>
      </c>
      <c r="I16" s="394">
        <f t="shared" si="3"/>
        <v>0</v>
      </c>
    </row>
    <row r="17" spans="1:9" x14ac:dyDescent="0.5">
      <c r="A17" s="468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1"/>
        <v>0</v>
      </c>
      <c r="G17" s="686">
        <f t="shared" si="2"/>
        <v>0</v>
      </c>
      <c r="I17" s="394">
        <f t="shared" si="3"/>
        <v>0</v>
      </c>
    </row>
    <row r="18" spans="1:9" x14ac:dyDescent="0.5">
      <c r="A18" s="468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1"/>
        <v>0</v>
      </c>
      <c r="G18" s="686">
        <f t="shared" si="2"/>
        <v>0</v>
      </c>
      <c r="I18" s="394">
        <f t="shared" si="3"/>
        <v>0</v>
      </c>
    </row>
    <row r="19" spans="1:9" x14ac:dyDescent="0.5">
      <c r="A19" s="468">
        <v>15</v>
      </c>
      <c r="B19" s="831" t="s">
        <v>164</v>
      </c>
      <c r="C19" s="249">
        <v>12941.25</v>
      </c>
      <c r="D19" s="823">
        <v>0</v>
      </c>
      <c r="E19" s="823">
        <v>0</v>
      </c>
      <c r="F19" s="826">
        <f t="shared" si="1"/>
        <v>0</v>
      </c>
      <c r="G19" s="686">
        <f t="shared" si="2"/>
        <v>0</v>
      </c>
      <c r="I19" s="394">
        <f t="shared" si="3"/>
        <v>0</v>
      </c>
    </row>
    <row r="20" spans="1:9" x14ac:dyDescent="0.5">
      <c r="A20" s="468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1"/>
        <v>0</v>
      </c>
      <c r="G20" s="686">
        <f t="shared" si="2"/>
        <v>0</v>
      </c>
      <c r="I20" s="394">
        <f t="shared" si="3"/>
        <v>0</v>
      </c>
    </row>
    <row r="21" spans="1:9" x14ac:dyDescent="0.5">
      <c r="A21" s="468">
        <v>17</v>
      </c>
      <c r="B21" s="822" t="s">
        <v>166</v>
      </c>
      <c r="C21" s="243">
        <v>93101.5</v>
      </c>
      <c r="D21" s="823">
        <v>209</v>
      </c>
      <c r="E21" s="823">
        <v>209</v>
      </c>
      <c r="F21" s="826">
        <f>D21</f>
        <v>209</v>
      </c>
      <c r="G21" s="686">
        <f t="shared" si="2"/>
        <v>0</v>
      </c>
      <c r="I21" s="394">
        <f t="shared" si="3"/>
        <v>1</v>
      </c>
    </row>
    <row r="22" spans="1:9" x14ac:dyDescent="0.5">
      <c r="A22" s="468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1"/>
        <v>0</v>
      </c>
      <c r="G22" s="686">
        <f t="shared" si="2"/>
        <v>0</v>
      </c>
      <c r="I22" s="394">
        <f t="shared" si="3"/>
        <v>0</v>
      </c>
    </row>
    <row r="23" spans="1:9" x14ac:dyDescent="0.5">
      <c r="A23" s="468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1"/>
        <v>0</v>
      </c>
      <c r="G23" s="686">
        <f t="shared" si="2"/>
        <v>0</v>
      </c>
      <c r="I23" s="394">
        <f t="shared" si="3"/>
        <v>0</v>
      </c>
    </row>
    <row r="24" spans="1:9" x14ac:dyDescent="0.5">
      <c r="A24" s="468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1"/>
        <v>0</v>
      </c>
      <c r="G24" s="686">
        <f t="shared" si="2"/>
        <v>0</v>
      </c>
      <c r="I24" s="394">
        <f t="shared" si="3"/>
        <v>0</v>
      </c>
    </row>
    <row r="25" spans="1:9" x14ac:dyDescent="0.5">
      <c r="A25" s="468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 t="shared" si="1"/>
        <v>0</v>
      </c>
      <c r="G25" s="686">
        <f t="shared" si="2"/>
        <v>0</v>
      </c>
      <c r="I25" s="394">
        <f t="shared" si="3"/>
        <v>0</v>
      </c>
    </row>
    <row r="26" spans="1:9" x14ac:dyDescent="0.5">
      <c r="A26" s="468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4">
        <f t="shared" si="1"/>
        <v>0</v>
      </c>
      <c r="G26" s="686">
        <f t="shared" si="2"/>
        <v>0</v>
      </c>
      <c r="I26" s="394">
        <f t="shared" si="3"/>
        <v>0</v>
      </c>
    </row>
    <row r="27" spans="1:9" x14ac:dyDescent="0.5">
      <c r="A27" s="468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1">
        <f t="shared" si="1"/>
        <v>0</v>
      </c>
      <c r="G27" s="686">
        <f t="shared" si="2"/>
        <v>0</v>
      </c>
      <c r="I27" s="394">
        <f t="shared" si="3"/>
        <v>0</v>
      </c>
    </row>
    <row r="28" spans="1:9" x14ac:dyDescent="0.5">
      <c r="A28" s="468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1"/>
        <v>0</v>
      </c>
      <c r="G28" s="686">
        <f t="shared" si="2"/>
        <v>0</v>
      </c>
      <c r="I28" s="394">
        <f t="shared" si="3"/>
        <v>0</v>
      </c>
    </row>
    <row r="29" spans="1:9" x14ac:dyDescent="0.5">
      <c r="A29" s="468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1"/>
        <v>0</v>
      </c>
      <c r="G29" s="686">
        <f t="shared" si="2"/>
        <v>0</v>
      </c>
      <c r="I29" s="394">
        <f t="shared" si="3"/>
        <v>0</v>
      </c>
    </row>
    <row r="30" spans="1:9" x14ac:dyDescent="0.5">
      <c r="A30" s="468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1"/>
        <v>0</v>
      </c>
      <c r="G30" s="686">
        <f t="shared" si="2"/>
        <v>0</v>
      </c>
      <c r="I30" s="394">
        <f t="shared" si="3"/>
        <v>0</v>
      </c>
    </row>
    <row r="31" spans="1:9" x14ac:dyDescent="0.5">
      <c r="A31" s="468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1"/>
        <v>0</v>
      </c>
      <c r="G31" s="686">
        <f t="shared" si="2"/>
        <v>0</v>
      </c>
      <c r="I31" s="394">
        <f t="shared" si="3"/>
        <v>0</v>
      </c>
    </row>
    <row r="32" spans="1:9" x14ac:dyDescent="0.5">
      <c r="A32" s="468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1"/>
        <v>0</v>
      </c>
      <c r="G32" s="686">
        <f t="shared" si="2"/>
        <v>0</v>
      </c>
      <c r="I32" s="394">
        <f t="shared" si="3"/>
        <v>0</v>
      </c>
    </row>
    <row r="33" spans="1:9" x14ac:dyDescent="0.5">
      <c r="A33" s="468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1"/>
        <v>0</v>
      </c>
      <c r="G33" s="686">
        <f t="shared" si="2"/>
        <v>0</v>
      </c>
      <c r="I33" s="394">
        <f t="shared" si="3"/>
        <v>0</v>
      </c>
    </row>
    <row r="34" spans="1:9" x14ac:dyDescent="0.5">
      <c r="A34" s="468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1"/>
        <v>0</v>
      </c>
      <c r="G34" s="686">
        <f t="shared" si="2"/>
        <v>0</v>
      </c>
      <c r="I34" s="394">
        <f t="shared" si="3"/>
        <v>0</v>
      </c>
    </row>
    <row r="35" spans="1:9" x14ac:dyDescent="0.5">
      <c r="A35" s="468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1"/>
        <v>0</v>
      </c>
      <c r="G35" s="686">
        <f t="shared" si="2"/>
        <v>0</v>
      </c>
      <c r="I35" s="394">
        <f t="shared" si="3"/>
        <v>0</v>
      </c>
    </row>
    <row r="36" spans="1:9" x14ac:dyDescent="0.5">
      <c r="A36" s="468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1"/>
        <v>0</v>
      </c>
      <c r="G36" s="686">
        <f t="shared" si="2"/>
        <v>0</v>
      </c>
      <c r="I36" s="394">
        <f t="shared" si="3"/>
        <v>0</v>
      </c>
    </row>
    <row r="37" spans="1:9" x14ac:dyDescent="0.5">
      <c r="A37" s="468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1"/>
        <v>0</v>
      </c>
      <c r="G37" s="686">
        <f t="shared" si="2"/>
        <v>0</v>
      </c>
      <c r="I37" s="394">
        <f t="shared" si="3"/>
        <v>0</v>
      </c>
    </row>
    <row r="38" spans="1:9" x14ac:dyDescent="0.5">
      <c r="A38" s="468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1"/>
        <v>0</v>
      </c>
      <c r="G38" s="686">
        <f t="shared" si="2"/>
        <v>0</v>
      </c>
      <c r="I38" s="394">
        <f t="shared" si="3"/>
        <v>0</v>
      </c>
    </row>
    <row r="39" spans="1:9" x14ac:dyDescent="0.5">
      <c r="A39" s="468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1"/>
        <v>0</v>
      </c>
      <c r="G39" s="686">
        <f t="shared" si="2"/>
        <v>0</v>
      </c>
      <c r="I39" s="394">
        <f t="shared" si="3"/>
        <v>0</v>
      </c>
    </row>
    <row r="40" spans="1:9" x14ac:dyDescent="0.5">
      <c r="A40" s="468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1"/>
        <v>0</v>
      </c>
      <c r="G40" s="686">
        <f t="shared" si="2"/>
        <v>0</v>
      </c>
      <c r="I40" s="394">
        <f t="shared" si="3"/>
        <v>0</v>
      </c>
    </row>
    <row r="41" spans="1:9" x14ac:dyDescent="0.5">
      <c r="A41" s="468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1"/>
        <v>0</v>
      </c>
      <c r="G41" s="686">
        <f t="shared" si="2"/>
        <v>0</v>
      </c>
      <c r="I41" s="394">
        <f t="shared" si="3"/>
        <v>0</v>
      </c>
    </row>
    <row r="42" spans="1:9" x14ac:dyDescent="0.5">
      <c r="A42" s="468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1"/>
        <v>0</v>
      </c>
      <c r="G42" s="686">
        <f t="shared" si="2"/>
        <v>0</v>
      </c>
      <c r="I42" s="394">
        <f t="shared" si="3"/>
        <v>0</v>
      </c>
    </row>
    <row r="43" spans="1:9" x14ac:dyDescent="0.5">
      <c r="A43" s="468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1"/>
        <v>0</v>
      </c>
      <c r="G43" s="686">
        <f t="shared" si="2"/>
        <v>0</v>
      </c>
      <c r="I43" s="394">
        <f t="shared" si="3"/>
        <v>0</v>
      </c>
    </row>
    <row r="44" spans="1:9" x14ac:dyDescent="0.5">
      <c r="A44" s="468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1"/>
        <v>0</v>
      </c>
      <c r="G44" s="686">
        <f t="shared" si="2"/>
        <v>0</v>
      </c>
      <c r="I44" s="394">
        <f t="shared" si="3"/>
        <v>0</v>
      </c>
    </row>
    <row r="45" spans="1:9" x14ac:dyDescent="0.5">
      <c r="A45" s="468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1"/>
        <v>0</v>
      </c>
      <c r="G45" s="686">
        <f t="shared" si="2"/>
        <v>0</v>
      </c>
      <c r="I45" s="394">
        <f t="shared" si="3"/>
        <v>0</v>
      </c>
    </row>
    <row r="46" spans="1:9" x14ac:dyDescent="0.5">
      <c r="A46" s="468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1"/>
        <v>0</v>
      </c>
      <c r="G46" s="686">
        <f t="shared" si="2"/>
        <v>0</v>
      </c>
      <c r="I46" s="394">
        <f t="shared" si="3"/>
        <v>0</v>
      </c>
    </row>
    <row r="47" spans="1:9" x14ac:dyDescent="0.5">
      <c r="A47" s="468">
        <v>43</v>
      </c>
      <c r="B47" s="831" t="s">
        <v>183</v>
      </c>
      <c r="C47" s="254">
        <v>1149705</v>
      </c>
      <c r="D47" s="823">
        <v>51.25</v>
      </c>
      <c r="E47" s="823">
        <v>51</v>
      </c>
      <c r="F47" s="826">
        <f t="shared" si="1"/>
        <v>51.25</v>
      </c>
      <c r="G47" s="686">
        <f t="shared" si="2"/>
        <v>0.25</v>
      </c>
      <c r="I47" s="394">
        <f t="shared" si="3"/>
        <v>1</v>
      </c>
    </row>
    <row r="48" spans="1:9" x14ac:dyDescent="0.5">
      <c r="A48" s="468">
        <v>44</v>
      </c>
      <c r="B48" s="822" t="s">
        <v>184</v>
      </c>
      <c r="C48" s="251">
        <v>769514.59</v>
      </c>
      <c r="D48" s="823">
        <v>64.3</v>
      </c>
      <c r="E48" s="823">
        <v>63.3</v>
      </c>
      <c r="F48" s="826">
        <f t="shared" si="1"/>
        <v>64.3</v>
      </c>
      <c r="G48" s="686">
        <f t="shared" si="2"/>
        <v>1</v>
      </c>
      <c r="I48" s="394">
        <f t="shared" si="3"/>
        <v>1</v>
      </c>
    </row>
    <row r="49" spans="1:9" x14ac:dyDescent="0.5">
      <c r="A49" s="468">
        <v>45</v>
      </c>
      <c r="B49" s="822" t="s">
        <v>185</v>
      </c>
      <c r="C49" s="251">
        <v>349499.06</v>
      </c>
      <c r="D49" s="823">
        <v>0</v>
      </c>
      <c r="E49" s="823">
        <v>0</v>
      </c>
      <c r="F49" s="826">
        <f t="shared" si="1"/>
        <v>0</v>
      </c>
      <c r="G49" s="686">
        <f t="shared" si="2"/>
        <v>0</v>
      </c>
      <c r="I49" s="394">
        <f t="shared" si="3"/>
        <v>0</v>
      </c>
    </row>
    <row r="50" spans="1:9" x14ac:dyDescent="0.5">
      <c r="A50" s="468">
        <v>46</v>
      </c>
      <c r="B50" s="822" t="s">
        <v>186</v>
      </c>
      <c r="C50" s="251">
        <v>472427.35</v>
      </c>
      <c r="D50" s="823">
        <v>13</v>
      </c>
      <c r="E50" s="823">
        <v>9</v>
      </c>
      <c r="F50" s="826">
        <f t="shared" si="1"/>
        <v>13</v>
      </c>
      <c r="G50" s="686">
        <f t="shared" si="2"/>
        <v>4</v>
      </c>
      <c r="I50" s="394">
        <f t="shared" si="3"/>
        <v>1</v>
      </c>
    </row>
    <row r="51" spans="1:9" x14ac:dyDescent="0.5">
      <c r="A51" s="468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1"/>
        <v>0</v>
      </c>
      <c r="G51" s="686">
        <f t="shared" si="2"/>
        <v>0</v>
      </c>
      <c r="I51" s="394">
        <f t="shared" si="3"/>
        <v>0</v>
      </c>
    </row>
    <row r="52" spans="1:9" x14ac:dyDescent="0.5">
      <c r="A52" s="468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1"/>
        <v>0</v>
      </c>
      <c r="G52" s="686">
        <f t="shared" si="2"/>
        <v>0</v>
      </c>
      <c r="I52" s="394">
        <f t="shared" si="3"/>
        <v>0</v>
      </c>
    </row>
    <row r="53" spans="1:9" x14ac:dyDescent="0.5">
      <c r="A53" s="468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1"/>
        <v>0</v>
      </c>
      <c r="G53" s="686">
        <f t="shared" si="2"/>
        <v>0</v>
      </c>
      <c r="I53" s="394">
        <f t="shared" si="3"/>
        <v>0</v>
      </c>
    </row>
    <row r="54" spans="1:9" x14ac:dyDescent="0.5">
      <c r="A54" s="468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1"/>
        <v>0</v>
      </c>
      <c r="G54" s="686">
        <f t="shared" si="2"/>
        <v>0</v>
      </c>
      <c r="I54" s="394">
        <f t="shared" si="3"/>
        <v>0</v>
      </c>
    </row>
    <row r="55" spans="1:9" x14ac:dyDescent="0.5">
      <c r="A55" s="468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1"/>
        <v>0</v>
      </c>
      <c r="G55" s="686">
        <f t="shared" si="2"/>
        <v>0</v>
      </c>
      <c r="I55" s="394">
        <f t="shared" si="3"/>
        <v>0</v>
      </c>
    </row>
    <row r="56" spans="1:9" x14ac:dyDescent="0.5">
      <c r="A56" s="468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1"/>
        <v>0</v>
      </c>
      <c r="G56" s="686">
        <f t="shared" si="2"/>
        <v>0</v>
      </c>
      <c r="I56" s="394">
        <f t="shared" si="3"/>
        <v>0</v>
      </c>
    </row>
    <row r="57" spans="1:9" x14ac:dyDescent="0.5">
      <c r="A57" s="468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1"/>
        <v>0</v>
      </c>
      <c r="G57" s="686">
        <f t="shared" si="2"/>
        <v>0</v>
      </c>
      <c r="I57" s="394">
        <f t="shared" si="3"/>
        <v>0</v>
      </c>
    </row>
    <row r="58" spans="1:9" x14ac:dyDescent="0.5">
      <c r="A58" s="468">
        <v>54</v>
      </c>
      <c r="B58" s="822" t="s">
        <v>194</v>
      </c>
      <c r="C58" s="251">
        <v>88665.62</v>
      </c>
      <c r="D58" s="823">
        <v>5</v>
      </c>
      <c r="E58" s="823">
        <v>5</v>
      </c>
      <c r="F58" s="826">
        <f t="shared" si="1"/>
        <v>5</v>
      </c>
      <c r="G58" s="686">
        <f t="shared" si="2"/>
        <v>0</v>
      </c>
      <c r="I58" s="394">
        <f t="shared" si="3"/>
        <v>1</v>
      </c>
    </row>
    <row r="59" spans="1:9" x14ac:dyDescent="0.5">
      <c r="A59" s="468">
        <v>55</v>
      </c>
      <c r="B59" s="822" t="s">
        <v>195</v>
      </c>
      <c r="C59" s="251">
        <v>137286.72</v>
      </c>
      <c r="D59" s="823">
        <v>0</v>
      </c>
      <c r="E59" s="823">
        <v>0</v>
      </c>
      <c r="F59" s="826">
        <f t="shared" si="1"/>
        <v>0</v>
      </c>
      <c r="G59" s="686">
        <f t="shared" si="2"/>
        <v>0</v>
      </c>
      <c r="I59" s="394">
        <f t="shared" si="3"/>
        <v>0</v>
      </c>
    </row>
    <row r="60" spans="1:9" x14ac:dyDescent="0.5">
      <c r="A60" s="468">
        <v>56</v>
      </c>
      <c r="B60" s="828" t="s">
        <v>196</v>
      </c>
      <c r="C60" s="252">
        <v>1196555.2</v>
      </c>
      <c r="D60" s="832">
        <v>487</v>
      </c>
      <c r="E60" s="832">
        <v>487</v>
      </c>
      <c r="F60" s="833">
        <f t="shared" si="1"/>
        <v>487</v>
      </c>
      <c r="G60" s="686">
        <f t="shared" si="2"/>
        <v>0</v>
      </c>
      <c r="I60" s="394">
        <f t="shared" si="3"/>
        <v>1</v>
      </c>
    </row>
    <row r="61" spans="1:9" x14ac:dyDescent="0.5">
      <c r="A61" s="468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1"/>
        <v>0</v>
      </c>
      <c r="G61" s="686">
        <f t="shared" si="2"/>
        <v>0</v>
      </c>
      <c r="I61" s="394">
        <f t="shared" si="3"/>
        <v>0</v>
      </c>
    </row>
    <row r="62" spans="1:9" x14ac:dyDescent="0.5">
      <c r="A62" s="468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1"/>
        <v>0</v>
      </c>
      <c r="G62" s="686">
        <f t="shared" si="2"/>
        <v>0</v>
      </c>
      <c r="I62" s="394">
        <f t="shared" si="3"/>
        <v>0</v>
      </c>
    </row>
    <row r="63" spans="1:9" x14ac:dyDescent="0.5">
      <c r="A63" s="468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1"/>
        <v>0</v>
      </c>
      <c r="G63" s="686">
        <f t="shared" si="2"/>
        <v>0</v>
      </c>
      <c r="I63" s="394">
        <f t="shared" si="3"/>
        <v>0</v>
      </c>
    </row>
    <row r="64" spans="1:9" x14ac:dyDescent="0.5">
      <c r="A64" s="468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1"/>
        <v>0</v>
      </c>
      <c r="G64" s="686">
        <f t="shared" si="2"/>
        <v>0</v>
      </c>
      <c r="I64" s="394">
        <f t="shared" si="3"/>
        <v>0</v>
      </c>
    </row>
    <row r="65" spans="1:9" x14ac:dyDescent="0.5">
      <c r="A65" s="468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1"/>
        <v>0</v>
      </c>
      <c r="G65" s="686">
        <f t="shared" si="2"/>
        <v>0</v>
      </c>
      <c r="I65" s="394">
        <f t="shared" si="3"/>
        <v>0</v>
      </c>
    </row>
    <row r="66" spans="1:9" x14ac:dyDescent="0.5">
      <c r="A66" s="468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1"/>
        <v>0</v>
      </c>
      <c r="G66" s="686">
        <f t="shared" si="2"/>
        <v>0</v>
      </c>
      <c r="I66" s="394">
        <f t="shared" si="3"/>
        <v>0</v>
      </c>
    </row>
    <row r="67" spans="1:9" x14ac:dyDescent="0.5">
      <c r="A67" s="468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1"/>
        <v>0</v>
      </c>
      <c r="G67" s="686">
        <f t="shared" si="2"/>
        <v>0</v>
      </c>
      <c r="I67" s="394">
        <f t="shared" si="3"/>
        <v>0</v>
      </c>
    </row>
    <row r="68" spans="1:9" x14ac:dyDescent="0.5">
      <c r="A68" s="468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1"/>
        <v>0</v>
      </c>
      <c r="G68" s="686">
        <f t="shared" si="2"/>
        <v>0</v>
      </c>
      <c r="I68" s="394">
        <f t="shared" si="3"/>
        <v>0</v>
      </c>
    </row>
    <row r="69" spans="1:9" x14ac:dyDescent="0.5">
      <c r="A69" s="468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1"/>
        <v>0</v>
      </c>
      <c r="G69" s="686">
        <f t="shared" si="2"/>
        <v>0</v>
      </c>
      <c r="I69" s="394">
        <f t="shared" si="3"/>
        <v>0</v>
      </c>
    </row>
    <row r="70" spans="1:9" x14ac:dyDescent="0.5">
      <c r="A70" s="468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ref="F70:F73" si="4">D70</f>
        <v>0</v>
      </c>
      <c r="G70" s="686">
        <f t="shared" ref="G70:G73" si="5">+F70-E70</f>
        <v>0</v>
      </c>
      <c r="I70" s="394">
        <f t="shared" ref="I70:I73" si="6">IF(F70&gt;0,1,0)</f>
        <v>0</v>
      </c>
    </row>
    <row r="71" spans="1:9" x14ac:dyDescent="0.5">
      <c r="A71" s="468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4"/>
        <v>0</v>
      </c>
      <c r="G71" s="686">
        <f t="shared" si="5"/>
        <v>0</v>
      </c>
      <c r="I71" s="394">
        <f t="shared" si="6"/>
        <v>0</v>
      </c>
    </row>
    <row r="72" spans="1:9" x14ac:dyDescent="0.5">
      <c r="A72" s="468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4"/>
        <v>0</v>
      </c>
      <c r="G72" s="686">
        <f t="shared" si="5"/>
        <v>0</v>
      </c>
      <c r="I72" s="394">
        <f t="shared" si="6"/>
        <v>0</v>
      </c>
    </row>
    <row r="73" spans="1:9" x14ac:dyDescent="0.5">
      <c r="A73" s="468">
        <v>69</v>
      </c>
      <c r="B73" s="828" t="s">
        <v>131</v>
      </c>
      <c r="C73" s="252">
        <v>2167</v>
      </c>
      <c r="D73" s="829">
        <v>0</v>
      </c>
      <c r="E73" s="829">
        <v>0</v>
      </c>
      <c r="F73" s="830">
        <f t="shared" si="4"/>
        <v>0</v>
      </c>
      <c r="G73" s="693">
        <f t="shared" si="5"/>
        <v>0</v>
      </c>
      <c r="I73" s="394">
        <f t="shared" si="6"/>
        <v>0</v>
      </c>
    </row>
    <row r="74" spans="1:9" x14ac:dyDescent="0.5">
      <c r="A74" s="689"/>
      <c r="B74" s="670"/>
      <c r="C74" s="670"/>
      <c r="D74" s="671"/>
      <c r="E74" s="687"/>
      <c r="F74" s="687"/>
      <c r="G74" s="687"/>
    </row>
    <row r="75" spans="1:9" x14ac:dyDescent="0.5">
      <c r="A75" s="670"/>
      <c r="B75" s="670"/>
      <c r="C75" s="670"/>
      <c r="D75" s="352"/>
      <c r="E75" s="687"/>
      <c r="F75" s="687"/>
      <c r="G75" s="687"/>
    </row>
    <row r="76" spans="1:9" x14ac:dyDescent="0.5">
      <c r="A76" s="134"/>
      <c r="D76" s="352"/>
      <c r="E76" s="690"/>
      <c r="F76" s="690"/>
      <c r="G76" s="690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21.75" x14ac:dyDescent="0.5"/>
  <cols>
    <col min="1" max="1" width="6.625" style="394" customWidth="1"/>
    <col min="2" max="2" width="16.375" style="394" customWidth="1"/>
    <col min="3" max="3" width="13.875" style="394" customWidth="1"/>
    <col min="4" max="4" width="15" style="394" customWidth="1"/>
    <col min="5" max="5" width="15.375" style="394" customWidth="1"/>
    <col min="6" max="6" width="13.125" style="394" customWidth="1"/>
    <col min="7" max="7" width="13" style="394" customWidth="1"/>
    <col min="8" max="16384" width="9.125" style="394"/>
  </cols>
  <sheetData>
    <row r="1" spans="1:9" x14ac:dyDescent="0.5">
      <c r="A1" s="1286" t="s">
        <v>516</v>
      </c>
      <c r="B1" s="1286"/>
      <c r="C1" s="1286"/>
      <c r="D1" s="1286"/>
      <c r="E1" s="1286"/>
      <c r="F1" s="1286"/>
      <c r="G1" s="1286"/>
    </row>
    <row r="2" spans="1:9" ht="24" x14ac:dyDescent="0.5">
      <c r="A2" s="1287" t="s">
        <v>227</v>
      </c>
      <c r="B2" s="1287" t="s">
        <v>4</v>
      </c>
      <c r="C2" s="1288" t="s">
        <v>228</v>
      </c>
      <c r="D2" s="1287" t="s">
        <v>260</v>
      </c>
      <c r="E2" s="553" t="s">
        <v>230</v>
      </c>
      <c r="F2" s="553" t="s">
        <v>230</v>
      </c>
      <c r="G2" s="1289" t="s">
        <v>231</v>
      </c>
      <c r="I2" s="393" t="s">
        <v>318</v>
      </c>
    </row>
    <row r="3" spans="1:9" ht="24" x14ac:dyDescent="0.5">
      <c r="A3" s="1287"/>
      <c r="B3" s="1287"/>
      <c r="C3" s="1288"/>
      <c r="D3" s="1287"/>
      <c r="E3" s="553" t="s">
        <v>236</v>
      </c>
      <c r="F3" s="553" t="s">
        <v>235</v>
      </c>
      <c r="G3" s="1289"/>
    </row>
    <row r="4" spans="1:9" ht="24" x14ac:dyDescent="0.5">
      <c r="A4" s="1287"/>
      <c r="B4" s="1287"/>
      <c r="C4" s="554">
        <f>SUM(C5:C73)</f>
        <v>5312294.0500000007</v>
      </c>
      <c r="D4" s="554">
        <f t="shared" ref="D4:G4" si="0">SUM(D5:D73)</f>
        <v>1009.25</v>
      </c>
      <c r="E4" s="554">
        <f t="shared" si="0"/>
        <v>1064.5</v>
      </c>
      <c r="F4" s="554">
        <f t="shared" si="0"/>
        <v>1009.25</v>
      </c>
      <c r="G4" s="554">
        <f t="shared" si="0"/>
        <v>-55.25</v>
      </c>
      <c r="I4" s="633">
        <f>SUM(I5:I73)</f>
        <v>4</v>
      </c>
    </row>
    <row r="5" spans="1:9" ht="24" x14ac:dyDescent="0.5">
      <c r="A5" s="632">
        <v>1</v>
      </c>
      <c r="B5" s="484" t="s">
        <v>166</v>
      </c>
      <c r="C5" s="631">
        <v>93101.5</v>
      </c>
      <c r="D5" s="630">
        <v>969.75</v>
      </c>
      <c r="E5" s="630">
        <v>1025</v>
      </c>
      <c r="F5" s="683">
        <v>969.75</v>
      </c>
      <c r="G5" s="634">
        <f>+F5-E5</f>
        <v>-55.25</v>
      </c>
      <c r="I5" s="394">
        <f>IF(F5&gt;0,1,0)</f>
        <v>1</v>
      </c>
    </row>
    <row r="6" spans="1:9" ht="24" x14ac:dyDescent="0.5">
      <c r="A6" s="632">
        <v>2</v>
      </c>
      <c r="B6" s="484" t="s">
        <v>138</v>
      </c>
      <c r="C6" s="631">
        <v>3360.5</v>
      </c>
      <c r="D6" s="630">
        <v>20</v>
      </c>
      <c r="E6" s="630">
        <v>20</v>
      </c>
      <c r="F6" s="683">
        <v>20</v>
      </c>
      <c r="G6" s="634">
        <f t="shared" ref="G6:G69" si="1">+F6-E6</f>
        <v>0</v>
      </c>
      <c r="I6" s="394">
        <f t="shared" ref="I6:I69" si="2">IF(F6&gt;0,1,0)</f>
        <v>1</v>
      </c>
    </row>
    <row r="7" spans="1:9" ht="24" x14ac:dyDescent="0.5">
      <c r="A7" s="632">
        <v>3</v>
      </c>
      <c r="B7" s="484" t="s">
        <v>147</v>
      </c>
      <c r="C7" s="635">
        <v>22823.69</v>
      </c>
      <c r="D7" s="630">
        <v>17</v>
      </c>
      <c r="E7" s="630">
        <v>17</v>
      </c>
      <c r="F7" s="683">
        <v>17</v>
      </c>
      <c r="G7" s="634">
        <f t="shared" si="1"/>
        <v>0</v>
      </c>
      <c r="I7" s="394">
        <f t="shared" si="2"/>
        <v>1</v>
      </c>
    </row>
    <row r="8" spans="1:9" ht="24" x14ac:dyDescent="0.5">
      <c r="A8" s="632">
        <v>4</v>
      </c>
      <c r="B8" s="484" t="s">
        <v>164</v>
      </c>
      <c r="C8" s="635">
        <v>12941.25</v>
      </c>
      <c r="D8" s="630">
        <v>2.5</v>
      </c>
      <c r="E8" s="630">
        <v>2.5</v>
      </c>
      <c r="F8" s="683">
        <v>2.5</v>
      </c>
      <c r="G8" s="634">
        <f t="shared" si="1"/>
        <v>0</v>
      </c>
      <c r="I8" s="394">
        <f t="shared" si="2"/>
        <v>1</v>
      </c>
    </row>
    <row r="9" spans="1:9" ht="24" x14ac:dyDescent="0.5">
      <c r="A9" s="632">
        <v>5</v>
      </c>
      <c r="B9" s="484" t="s">
        <v>155</v>
      </c>
      <c r="C9" s="635">
        <v>144</v>
      </c>
      <c r="D9" s="630">
        <v>0</v>
      </c>
      <c r="E9" s="630">
        <v>0</v>
      </c>
      <c r="F9" s="683">
        <v>0</v>
      </c>
      <c r="G9" s="634">
        <f t="shared" si="1"/>
        <v>0</v>
      </c>
      <c r="I9" s="394">
        <f t="shared" si="2"/>
        <v>0</v>
      </c>
    </row>
    <row r="10" spans="1:9" ht="24" x14ac:dyDescent="0.5">
      <c r="A10" s="632">
        <v>6</v>
      </c>
      <c r="B10" s="484" t="s">
        <v>156</v>
      </c>
      <c r="C10" s="631">
        <v>1481</v>
      </c>
      <c r="D10" s="630">
        <v>0</v>
      </c>
      <c r="E10" s="630">
        <v>0</v>
      </c>
      <c r="F10" s="683">
        <v>0</v>
      </c>
      <c r="G10" s="634">
        <f t="shared" si="1"/>
        <v>0</v>
      </c>
      <c r="I10" s="394">
        <f t="shared" si="2"/>
        <v>0</v>
      </c>
    </row>
    <row r="11" spans="1:9" ht="24" x14ac:dyDescent="0.5">
      <c r="A11" s="632">
        <v>7</v>
      </c>
      <c r="B11" s="484" t="s">
        <v>217</v>
      </c>
      <c r="C11" s="635">
        <v>8741</v>
      </c>
      <c r="D11" s="630">
        <v>0</v>
      </c>
      <c r="E11" s="630">
        <v>0</v>
      </c>
      <c r="F11" s="683">
        <v>0</v>
      </c>
      <c r="G11" s="634">
        <f t="shared" si="1"/>
        <v>0</v>
      </c>
      <c r="I11" s="394">
        <f t="shared" si="2"/>
        <v>0</v>
      </c>
    </row>
    <row r="12" spans="1:9" ht="24" x14ac:dyDescent="0.5">
      <c r="A12" s="632">
        <v>8</v>
      </c>
      <c r="B12" s="484" t="s">
        <v>158</v>
      </c>
      <c r="C12" s="635">
        <v>638</v>
      </c>
      <c r="D12" s="630">
        <v>0</v>
      </c>
      <c r="E12" s="630">
        <v>0</v>
      </c>
      <c r="F12" s="683">
        <v>0</v>
      </c>
      <c r="G12" s="634">
        <f t="shared" si="1"/>
        <v>0</v>
      </c>
      <c r="I12" s="394">
        <f t="shared" si="2"/>
        <v>0</v>
      </c>
    </row>
    <row r="13" spans="1:9" ht="24" x14ac:dyDescent="0.5">
      <c r="A13" s="632">
        <v>9</v>
      </c>
      <c r="B13" s="484" t="s">
        <v>159</v>
      </c>
      <c r="C13" s="631">
        <v>575.25</v>
      </c>
      <c r="D13" s="630">
        <v>0</v>
      </c>
      <c r="E13" s="630">
        <v>0</v>
      </c>
      <c r="F13" s="683">
        <v>0</v>
      </c>
      <c r="G13" s="634">
        <f t="shared" si="1"/>
        <v>0</v>
      </c>
      <c r="I13" s="394">
        <f t="shared" si="2"/>
        <v>0</v>
      </c>
    </row>
    <row r="14" spans="1:9" ht="24" x14ac:dyDescent="0.5">
      <c r="A14" s="632">
        <v>10</v>
      </c>
      <c r="B14" s="484" t="s">
        <v>160</v>
      </c>
      <c r="C14" s="635">
        <v>5492</v>
      </c>
      <c r="D14" s="630">
        <v>0</v>
      </c>
      <c r="E14" s="630">
        <v>0</v>
      </c>
      <c r="F14" s="683">
        <v>0</v>
      </c>
      <c r="G14" s="634">
        <f t="shared" si="1"/>
        <v>0</v>
      </c>
      <c r="I14" s="394">
        <f t="shared" si="2"/>
        <v>0</v>
      </c>
    </row>
    <row r="15" spans="1:9" ht="24" x14ac:dyDescent="0.5">
      <c r="A15" s="632">
        <v>11</v>
      </c>
      <c r="B15" s="484" t="s">
        <v>161</v>
      </c>
      <c r="C15" s="635">
        <v>22.25</v>
      </c>
      <c r="D15" s="630">
        <v>0</v>
      </c>
      <c r="E15" s="630">
        <v>0</v>
      </c>
      <c r="F15" s="683">
        <v>0</v>
      </c>
      <c r="G15" s="634">
        <f t="shared" si="1"/>
        <v>0</v>
      </c>
      <c r="I15" s="394">
        <f t="shared" si="2"/>
        <v>0</v>
      </c>
    </row>
    <row r="16" spans="1:9" ht="24" x14ac:dyDescent="0.5">
      <c r="A16" s="632">
        <v>12</v>
      </c>
      <c r="B16" s="484" t="s">
        <v>174</v>
      </c>
      <c r="C16" s="635">
        <v>16343</v>
      </c>
      <c r="D16" s="630">
        <v>0</v>
      </c>
      <c r="E16" s="630">
        <v>0</v>
      </c>
      <c r="F16" s="683">
        <v>0</v>
      </c>
      <c r="G16" s="634">
        <f t="shared" si="1"/>
        <v>0</v>
      </c>
      <c r="I16" s="394">
        <f t="shared" si="2"/>
        <v>0</v>
      </c>
    </row>
    <row r="17" spans="1:9" ht="24" x14ac:dyDescent="0.5">
      <c r="A17" s="632">
        <v>13</v>
      </c>
      <c r="B17" s="484" t="s">
        <v>175</v>
      </c>
      <c r="C17" s="635">
        <v>365.25</v>
      </c>
      <c r="D17" s="630">
        <v>0</v>
      </c>
      <c r="E17" s="630">
        <v>0</v>
      </c>
      <c r="F17" s="683">
        <v>0</v>
      </c>
      <c r="G17" s="634">
        <f t="shared" si="1"/>
        <v>0</v>
      </c>
      <c r="I17" s="394">
        <f t="shared" si="2"/>
        <v>0</v>
      </c>
    </row>
    <row r="18" spans="1:9" ht="24" x14ac:dyDescent="0.5">
      <c r="A18" s="632">
        <v>14</v>
      </c>
      <c r="B18" s="484" t="s">
        <v>176</v>
      </c>
      <c r="C18" s="635">
        <v>83304.5</v>
      </c>
      <c r="D18" s="630">
        <v>0</v>
      </c>
      <c r="E18" s="630">
        <v>0</v>
      </c>
      <c r="F18" s="683">
        <v>0</v>
      </c>
      <c r="G18" s="634">
        <f t="shared" si="1"/>
        <v>0</v>
      </c>
      <c r="I18" s="394">
        <f t="shared" si="2"/>
        <v>0</v>
      </c>
    </row>
    <row r="19" spans="1:9" ht="24" x14ac:dyDescent="0.5">
      <c r="A19" s="632">
        <v>15</v>
      </c>
      <c r="B19" s="484" t="s">
        <v>177</v>
      </c>
      <c r="C19" s="635">
        <v>4254</v>
      </c>
      <c r="D19" s="630">
        <v>0</v>
      </c>
      <c r="E19" s="630">
        <v>0</v>
      </c>
      <c r="F19" s="683">
        <v>0</v>
      </c>
      <c r="G19" s="634">
        <f t="shared" si="1"/>
        <v>0</v>
      </c>
      <c r="I19" s="394">
        <f t="shared" si="2"/>
        <v>0</v>
      </c>
    </row>
    <row r="20" spans="1:9" ht="24" x14ac:dyDescent="0.5">
      <c r="A20" s="632">
        <v>16</v>
      </c>
      <c r="B20" s="484" t="s">
        <v>178</v>
      </c>
      <c r="C20" s="688">
        <v>11143.77</v>
      </c>
      <c r="D20" s="630">
        <v>0</v>
      </c>
      <c r="E20" s="630">
        <v>0</v>
      </c>
      <c r="F20" s="683">
        <v>0</v>
      </c>
      <c r="G20" s="634">
        <f t="shared" si="1"/>
        <v>0</v>
      </c>
      <c r="I20" s="394">
        <f t="shared" si="2"/>
        <v>0</v>
      </c>
    </row>
    <row r="21" spans="1:9" ht="24" x14ac:dyDescent="0.5">
      <c r="A21" s="632">
        <v>17</v>
      </c>
      <c r="B21" s="484" t="s">
        <v>179</v>
      </c>
      <c r="C21" s="635">
        <v>47</v>
      </c>
      <c r="D21" s="630">
        <v>0</v>
      </c>
      <c r="E21" s="630">
        <v>0</v>
      </c>
      <c r="F21" s="683">
        <v>0</v>
      </c>
      <c r="G21" s="634">
        <f t="shared" si="1"/>
        <v>0</v>
      </c>
      <c r="I21" s="394">
        <f t="shared" si="2"/>
        <v>0</v>
      </c>
    </row>
    <row r="22" spans="1:9" ht="24" x14ac:dyDescent="0.5">
      <c r="A22" s="632">
        <v>18</v>
      </c>
      <c r="B22" s="484" t="s">
        <v>181</v>
      </c>
      <c r="C22" s="631">
        <v>4</v>
      </c>
      <c r="D22" s="630">
        <v>0</v>
      </c>
      <c r="E22" s="630">
        <v>0</v>
      </c>
      <c r="F22" s="683">
        <v>0</v>
      </c>
      <c r="G22" s="634">
        <f t="shared" si="1"/>
        <v>0</v>
      </c>
      <c r="I22" s="394">
        <f t="shared" si="2"/>
        <v>0</v>
      </c>
    </row>
    <row r="23" spans="1:9" ht="24" x14ac:dyDescent="0.5">
      <c r="A23" s="632">
        <v>19</v>
      </c>
      <c r="B23" s="484" t="s">
        <v>165</v>
      </c>
      <c r="C23" s="635">
        <v>31516.75</v>
      </c>
      <c r="D23" s="630">
        <v>0</v>
      </c>
      <c r="E23" s="630">
        <v>0</v>
      </c>
      <c r="F23" s="683">
        <v>0</v>
      </c>
      <c r="G23" s="634">
        <f t="shared" si="1"/>
        <v>0</v>
      </c>
      <c r="I23" s="394">
        <f t="shared" si="2"/>
        <v>0</v>
      </c>
    </row>
    <row r="24" spans="1:9" ht="24" x14ac:dyDescent="0.5">
      <c r="A24" s="632">
        <v>20</v>
      </c>
      <c r="B24" s="484" t="s">
        <v>167</v>
      </c>
      <c r="C24" s="635">
        <v>62047</v>
      </c>
      <c r="D24" s="630">
        <v>0</v>
      </c>
      <c r="E24" s="630">
        <v>0</v>
      </c>
      <c r="F24" s="683">
        <v>0</v>
      </c>
      <c r="G24" s="634">
        <f t="shared" si="1"/>
        <v>0</v>
      </c>
      <c r="I24" s="394">
        <f t="shared" si="2"/>
        <v>0</v>
      </c>
    </row>
    <row r="25" spans="1:9" ht="24" x14ac:dyDescent="0.5">
      <c r="A25" s="632">
        <v>21</v>
      </c>
      <c r="B25" s="484" t="s">
        <v>168</v>
      </c>
      <c r="C25" s="635">
        <v>2516.75</v>
      </c>
      <c r="D25" s="630">
        <v>0</v>
      </c>
      <c r="E25" s="630">
        <v>0</v>
      </c>
      <c r="F25" s="683">
        <v>0</v>
      </c>
      <c r="G25" s="634">
        <f t="shared" si="1"/>
        <v>0</v>
      </c>
      <c r="I25" s="394">
        <f t="shared" si="2"/>
        <v>0</v>
      </c>
    </row>
    <row r="26" spans="1:9" ht="24" x14ac:dyDescent="0.5">
      <c r="A26" s="632">
        <v>22</v>
      </c>
      <c r="B26" s="484" t="s">
        <v>169</v>
      </c>
      <c r="C26" s="631">
        <v>13108.5</v>
      </c>
      <c r="D26" s="630">
        <v>0</v>
      </c>
      <c r="E26" s="630">
        <v>0</v>
      </c>
      <c r="F26" s="683">
        <v>0</v>
      </c>
      <c r="G26" s="634">
        <f t="shared" si="1"/>
        <v>0</v>
      </c>
      <c r="I26" s="394">
        <f t="shared" si="2"/>
        <v>0</v>
      </c>
    </row>
    <row r="27" spans="1:9" ht="24" x14ac:dyDescent="0.5">
      <c r="A27" s="632">
        <v>23</v>
      </c>
      <c r="B27" s="484" t="s">
        <v>170</v>
      </c>
      <c r="C27" s="635">
        <v>32466.400000000001</v>
      </c>
      <c r="D27" s="630">
        <v>0</v>
      </c>
      <c r="E27" s="630">
        <v>0</v>
      </c>
      <c r="F27" s="683">
        <v>0</v>
      </c>
      <c r="G27" s="634">
        <f t="shared" si="1"/>
        <v>0</v>
      </c>
      <c r="I27" s="394">
        <f t="shared" si="2"/>
        <v>0</v>
      </c>
    </row>
    <row r="28" spans="1:9" ht="24" x14ac:dyDescent="0.5">
      <c r="A28" s="632">
        <v>24</v>
      </c>
      <c r="B28" s="484" t="s">
        <v>172</v>
      </c>
      <c r="C28" s="635">
        <v>34714.300000000003</v>
      </c>
      <c r="D28" s="630">
        <v>0</v>
      </c>
      <c r="E28" s="630">
        <v>0</v>
      </c>
      <c r="F28" s="683">
        <v>0</v>
      </c>
      <c r="G28" s="634">
        <f t="shared" si="1"/>
        <v>0</v>
      </c>
      <c r="I28" s="394">
        <f t="shared" si="2"/>
        <v>0</v>
      </c>
    </row>
    <row r="29" spans="1:9" ht="24" x14ac:dyDescent="0.5">
      <c r="A29" s="632">
        <v>25</v>
      </c>
      <c r="B29" s="484" t="s">
        <v>134</v>
      </c>
      <c r="C29" s="631">
        <v>5764.49</v>
      </c>
      <c r="D29" s="630">
        <v>0</v>
      </c>
      <c r="E29" s="630">
        <v>0</v>
      </c>
      <c r="F29" s="683">
        <v>0</v>
      </c>
      <c r="G29" s="634">
        <f t="shared" si="1"/>
        <v>0</v>
      </c>
      <c r="I29" s="394">
        <f t="shared" si="2"/>
        <v>0</v>
      </c>
    </row>
    <row r="30" spans="1:9" ht="24" x14ac:dyDescent="0.5">
      <c r="A30" s="632">
        <v>26</v>
      </c>
      <c r="B30" s="484" t="s">
        <v>135</v>
      </c>
      <c r="C30" s="635">
        <v>1243.75</v>
      </c>
      <c r="D30" s="630">
        <v>0</v>
      </c>
      <c r="E30" s="630">
        <v>0</v>
      </c>
      <c r="F30" s="683">
        <v>0</v>
      </c>
      <c r="G30" s="634">
        <f t="shared" si="1"/>
        <v>0</v>
      </c>
      <c r="I30" s="394">
        <f t="shared" si="2"/>
        <v>0</v>
      </c>
    </row>
    <row r="31" spans="1:9" ht="24" x14ac:dyDescent="0.5">
      <c r="A31" s="632">
        <v>27</v>
      </c>
      <c r="B31" s="484" t="s">
        <v>136</v>
      </c>
      <c r="C31" s="635">
        <v>6</v>
      </c>
      <c r="D31" s="630">
        <v>0</v>
      </c>
      <c r="E31" s="630">
        <v>0</v>
      </c>
      <c r="F31" s="683">
        <v>0</v>
      </c>
      <c r="G31" s="634">
        <f t="shared" si="1"/>
        <v>0</v>
      </c>
      <c r="I31" s="394">
        <f t="shared" si="2"/>
        <v>0</v>
      </c>
    </row>
    <row r="32" spans="1:9" ht="24" x14ac:dyDescent="0.5">
      <c r="A32" s="632">
        <v>28</v>
      </c>
      <c r="B32" s="484" t="s">
        <v>137</v>
      </c>
      <c r="C32" s="635">
        <v>6726.25</v>
      </c>
      <c r="D32" s="630">
        <v>0</v>
      </c>
      <c r="E32" s="630">
        <v>0</v>
      </c>
      <c r="F32" s="683">
        <v>0</v>
      </c>
      <c r="G32" s="634">
        <f t="shared" si="1"/>
        <v>0</v>
      </c>
      <c r="I32" s="394">
        <f t="shared" si="2"/>
        <v>0</v>
      </c>
    </row>
    <row r="33" spans="1:9" ht="24" x14ac:dyDescent="0.5">
      <c r="A33" s="632">
        <v>29</v>
      </c>
      <c r="B33" s="484" t="s">
        <v>139</v>
      </c>
      <c r="C33" s="631">
        <v>27676.32</v>
      </c>
      <c r="D33" s="630">
        <v>0</v>
      </c>
      <c r="E33" s="630">
        <v>0</v>
      </c>
      <c r="F33" s="683">
        <v>0</v>
      </c>
      <c r="G33" s="634">
        <f t="shared" si="1"/>
        <v>0</v>
      </c>
      <c r="I33" s="394">
        <f t="shared" si="2"/>
        <v>0</v>
      </c>
    </row>
    <row r="34" spans="1:9" ht="24" x14ac:dyDescent="0.5">
      <c r="A34" s="632">
        <v>30</v>
      </c>
      <c r="B34" s="484" t="s">
        <v>140</v>
      </c>
      <c r="C34" s="635">
        <v>2216.54</v>
      </c>
      <c r="D34" s="630">
        <v>0</v>
      </c>
      <c r="E34" s="630">
        <v>0</v>
      </c>
      <c r="F34" s="683">
        <v>0</v>
      </c>
      <c r="G34" s="634">
        <f t="shared" si="1"/>
        <v>0</v>
      </c>
      <c r="I34" s="394">
        <f t="shared" si="2"/>
        <v>0</v>
      </c>
    </row>
    <row r="35" spans="1:9" ht="24" x14ac:dyDescent="0.5">
      <c r="A35" s="632">
        <v>31</v>
      </c>
      <c r="B35" s="484" t="s">
        <v>141</v>
      </c>
      <c r="C35" s="631">
        <v>94.5</v>
      </c>
      <c r="D35" s="630">
        <v>0</v>
      </c>
      <c r="E35" s="630">
        <v>0</v>
      </c>
      <c r="F35" s="683">
        <v>0</v>
      </c>
      <c r="G35" s="634">
        <f t="shared" si="1"/>
        <v>0</v>
      </c>
      <c r="I35" s="394">
        <f t="shared" si="2"/>
        <v>0</v>
      </c>
    </row>
    <row r="36" spans="1:9" ht="24" x14ac:dyDescent="0.5">
      <c r="A36" s="632">
        <v>32</v>
      </c>
      <c r="B36" s="484" t="s">
        <v>142</v>
      </c>
      <c r="C36" s="635">
        <v>4798</v>
      </c>
      <c r="D36" s="630">
        <v>0</v>
      </c>
      <c r="E36" s="630">
        <v>0</v>
      </c>
      <c r="F36" s="683">
        <v>0</v>
      </c>
      <c r="G36" s="634">
        <f t="shared" si="1"/>
        <v>0</v>
      </c>
      <c r="I36" s="394">
        <f t="shared" si="2"/>
        <v>0</v>
      </c>
    </row>
    <row r="37" spans="1:9" ht="24" x14ac:dyDescent="0.5">
      <c r="A37" s="632">
        <v>33</v>
      </c>
      <c r="B37" s="484" t="s">
        <v>143</v>
      </c>
      <c r="C37" s="631">
        <v>1240.04</v>
      </c>
      <c r="D37" s="630">
        <v>0</v>
      </c>
      <c r="E37" s="630">
        <v>0</v>
      </c>
      <c r="F37" s="683">
        <v>0</v>
      </c>
      <c r="G37" s="634">
        <f t="shared" si="1"/>
        <v>0</v>
      </c>
      <c r="I37" s="394">
        <f t="shared" si="2"/>
        <v>0</v>
      </c>
    </row>
    <row r="38" spans="1:9" ht="24" x14ac:dyDescent="0.5">
      <c r="A38" s="632">
        <v>34</v>
      </c>
      <c r="B38" s="484" t="s">
        <v>144</v>
      </c>
      <c r="C38" s="631">
        <v>18.75</v>
      </c>
      <c r="D38" s="630">
        <v>0</v>
      </c>
      <c r="E38" s="630">
        <v>0</v>
      </c>
      <c r="F38" s="683">
        <v>0</v>
      </c>
      <c r="G38" s="634">
        <f t="shared" si="1"/>
        <v>0</v>
      </c>
      <c r="I38" s="394">
        <f t="shared" si="2"/>
        <v>0</v>
      </c>
    </row>
    <row r="39" spans="1:9" ht="24" x14ac:dyDescent="0.5">
      <c r="A39" s="632">
        <v>35</v>
      </c>
      <c r="B39" s="484" t="s">
        <v>145</v>
      </c>
      <c r="C39" s="631">
        <v>16485.150000000001</v>
      </c>
      <c r="D39" s="630">
        <v>0</v>
      </c>
      <c r="E39" s="630">
        <v>0</v>
      </c>
      <c r="F39" s="683">
        <v>0</v>
      </c>
      <c r="G39" s="634">
        <f t="shared" si="1"/>
        <v>0</v>
      </c>
      <c r="I39" s="394">
        <f t="shared" si="2"/>
        <v>0</v>
      </c>
    </row>
    <row r="40" spans="1:9" ht="24" x14ac:dyDescent="0.5">
      <c r="A40" s="632">
        <v>36</v>
      </c>
      <c r="B40" s="484" t="s">
        <v>269</v>
      </c>
      <c r="C40" s="631">
        <v>4574.95</v>
      </c>
      <c r="D40" s="630">
        <v>0</v>
      </c>
      <c r="E40" s="630">
        <v>0</v>
      </c>
      <c r="F40" s="683">
        <v>0</v>
      </c>
      <c r="G40" s="634">
        <f t="shared" si="1"/>
        <v>0</v>
      </c>
      <c r="I40" s="394">
        <f t="shared" si="2"/>
        <v>0</v>
      </c>
    </row>
    <row r="41" spans="1:9" ht="24" x14ac:dyDescent="0.5">
      <c r="A41" s="632">
        <v>37</v>
      </c>
      <c r="B41" s="484" t="s">
        <v>148</v>
      </c>
      <c r="C41" s="635">
        <v>2129.52</v>
      </c>
      <c r="D41" s="630">
        <v>0</v>
      </c>
      <c r="E41" s="630">
        <v>0</v>
      </c>
      <c r="F41" s="683">
        <v>0</v>
      </c>
      <c r="G41" s="634">
        <f t="shared" si="1"/>
        <v>0</v>
      </c>
      <c r="I41" s="394">
        <f t="shared" si="2"/>
        <v>0</v>
      </c>
    </row>
    <row r="42" spans="1:9" ht="24" x14ac:dyDescent="0.5">
      <c r="A42" s="632">
        <v>38</v>
      </c>
      <c r="B42" s="484" t="s">
        <v>149</v>
      </c>
      <c r="C42" s="631">
        <v>11126.29</v>
      </c>
      <c r="D42" s="630">
        <v>0</v>
      </c>
      <c r="E42" s="630">
        <v>0</v>
      </c>
      <c r="F42" s="683">
        <v>0</v>
      </c>
      <c r="G42" s="634">
        <f t="shared" si="1"/>
        <v>0</v>
      </c>
      <c r="I42" s="394">
        <f t="shared" si="2"/>
        <v>0</v>
      </c>
    </row>
    <row r="43" spans="1:9" ht="24" x14ac:dyDescent="0.5">
      <c r="A43" s="632">
        <v>39</v>
      </c>
      <c r="B43" s="484" t="s">
        <v>150</v>
      </c>
      <c r="C43" s="631">
        <v>6594.3</v>
      </c>
      <c r="D43" s="630">
        <v>0</v>
      </c>
      <c r="E43" s="630">
        <v>0</v>
      </c>
      <c r="F43" s="683">
        <v>0</v>
      </c>
      <c r="G43" s="634">
        <f t="shared" si="1"/>
        <v>0</v>
      </c>
      <c r="I43" s="394">
        <f t="shared" si="2"/>
        <v>0</v>
      </c>
    </row>
    <row r="44" spans="1:9" ht="24" x14ac:dyDescent="0.5">
      <c r="A44" s="632">
        <v>40</v>
      </c>
      <c r="B44" s="484" t="s">
        <v>151</v>
      </c>
      <c r="C44" s="635">
        <v>5161.25</v>
      </c>
      <c r="D44" s="630">
        <v>0</v>
      </c>
      <c r="E44" s="630">
        <v>0</v>
      </c>
      <c r="F44" s="683">
        <v>0</v>
      </c>
      <c r="G44" s="634">
        <f t="shared" si="1"/>
        <v>0</v>
      </c>
      <c r="I44" s="394">
        <f t="shared" si="2"/>
        <v>0</v>
      </c>
    </row>
    <row r="45" spans="1:9" ht="24" x14ac:dyDescent="0.5">
      <c r="A45" s="632">
        <v>41</v>
      </c>
      <c r="B45" s="484" t="s">
        <v>152</v>
      </c>
      <c r="C45" s="635">
        <v>29475.759999999998</v>
      </c>
      <c r="D45" s="630">
        <v>0</v>
      </c>
      <c r="E45" s="630">
        <v>0</v>
      </c>
      <c r="F45" s="683">
        <v>0</v>
      </c>
      <c r="G45" s="634">
        <f t="shared" si="1"/>
        <v>0</v>
      </c>
      <c r="I45" s="394">
        <f t="shared" si="2"/>
        <v>0</v>
      </c>
    </row>
    <row r="46" spans="1:9" ht="24" x14ac:dyDescent="0.5">
      <c r="A46" s="632">
        <v>42</v>
      </c>
      <c r="B46" s="484" t="s">
        <v>153</v>
      </c>
      <c r="C46" s="635">
        <v>9261.98</v>
      </c>
      <c r="D46" s="630">
        <v>0</v>
      </c>
      <c r="E46" s="630">
        <v>0</v>
      </c>
      <c r="F46" s="683">
        <v>0</v>
      </c>
      <c r="G46" s="634">
        <f t="shared" si="1"/>
        <v>0</v>
      </c>
      <c r="I46" s="394">
        <f t="shared" si="2"/>
        <v>0</v>
      </c>
    </row>
    <row r="47" spans="1:9" ht="24" x14ac:dyDescent="0.5">
      <c r="A47" s="632">
        <v>43</v>
      </c>
      <c r="B47" s="484" t="s">
        <v>183</v>
      </c>
      <c r="C47" s="635">
        <v>1149705</v>
      </c>
      <c r="D47" s="630">
        <v>0</v>
      </c>
      <c r="E47" s="630">
        <v>0</v>
      </c>
      <c r="F47" s="683">
        <v>0</v>
      </c>
      <c r="G47" s="634">
        <f t="shared" si="1"/>
        <v>0</v>
      </c>
      <c r="I47" s="394">
        <f t="shared" si="2"/>
        <v>0</v>
      </c>
    </row>
    <row r="48" spans="1:9" ht="24" x14ac:dyDescent="0.5">
      <c r="A48" s="632">
        <v>44</v>
      </c>
      <c r="B48" s="484" t="s">
        <v>184</v>
      </c>
      <c r="C48" s="635">
        <v>769514.59</v>
      </c>
      <c r="D48" s="630">
        <v>0</v>
      </c>
      <c r="E48" s="630">
        <v>0</v>
      </c>
      <c r="F48" s="683">
        <v>0</v>
      </c>
      <c r="G48" s="634">
        <f t="shared" si="1"/>
        <v>0</v>
      </c>
      <c r="I48" s="394">
        <f t="shared" si="2"/>
        <v>0</v>
      </c>
    </row>
    <row r="49" spans="1:9" ht="24" x14ac:dyDescent="0.5">
      <c r="A49" s="632">
        <v>45</v>
      </c>
      <c r="B49" s="484" t="s">
        <v>185</v>
      </c>
      <c r="C49" s="635">
        <v>349499.06</v>
      </c>
      <c r="D49" s="630">
        <v>0</v>
      </c>
      <c r="E49" s="630">
        <v>0</v>
      </c>
      <c r="F49" s="683">
        <v>0</v>
      </c>
      <c r="G49" s="634">
        <f t="shared" si="1"/>
        <v>0</v>
      </c>
      <c r="I49" s="394">
        <f t="shared" si="2"/>
        <v>0</v>
      </c>
    </row>
    <row r="50" spans="1:9" ht="24" x14ac:dyDescent="0.5">
      <c r="A50" s="632">
        <v>46</v>
      </c>
      <c r="B50" s="484" t="s">
        <v>186</v>
      </c>
      <c r="C50" s="635">
        <v>472427.35</v>
      </c>
      <c r="D50" s="630">
        <v>0</v>
      </c>
      <c r="E50" s="630">
        <v>0</v>
      </c>
      <c r="F50" s="683">
        <v>0</v>
      </c>
      <c r="G50" s="634">
        <f t="shared" si="1"/>
        <v>0</v>
      </c>
      <c r="I50" s="394">
        <f t="shared" si="2"/>
        <v>0</v>
      </c>
    </row>
    <row r="51" spans="1:9" ht="24" x14ac:dyDescent="0.5">
      <c r="A51" s="632">
        <v>47</v>
      </c>
      <c r="B51" s="484" t="s">
        <v>187</v>
      </c>
      <c r="C51" s="635">
        <v>68512.509999999995</v>
      </c>
      <c r="D51" s="630">
        <v>0</v>
      </c>
      <c r="E51" s="630">
        <v>0</v>
      </c>
      <c r="F51" s="683">
        <v>0</v>
      </c>
      <c r="G51" s="634">
        <f t="shared" si="1"/>
        <v>0</v>
      </c>
      <c r="I51" s="394">
        <f t="shared" si="2"/>
        <v>0</v>
      </c>
    </row>
    <row r="52" spans="1:9" ht="24" x14ac:dyDescent="0.5">
      <c r="A52" s="632">
        <v>48</v>
      </c>
      <c r="B52" s="484" t="s">
        <v>188</v>
      </c>
      <c r="C52" s="631">
        <v>16648.8</v>
      </c>
      <c r="D52" s="630">
        <v>0</v>
      </c>
      <c r="E52" s="630">
        <v>0</v>
      </c>
      <c r="F52" s="683">
        <v>0</v>
      </c>
      <c r="G52" s="634">
        <f t="shared" si="1"/>
        <v>0</v>
      </c>
      <c r="I52" s="394">
        <f t="shared" si="2"/>
        <v>0</v>
      </c>
    </row>
    <row r="53" spans="1:9" ht="24" x14ac:dyDescent="0.5">
      <c r="A53" s="632">
        <v>49</v>
      </c>
      <c r="B53" s="484" t="s">
        <v>189</v>
      </c>
      <c r="C53" s="631">
        <v>199244.77</v>
      </c>
      <c r="D53" s="630">
        <v>0</v>
      </c>
      <c r="E53" s="630">
        <v>0</v>
      </c>
      <c r="F53" s="683">
        <v>0</v>
      </c>
      <c r="G53" s="634">
        <f t="shared" si="1"/>
        <v>0</v>
      </c>
      <c r="I53" s="394">
        <f t="shared" si="2"/>
        <v>0</v>
      </c>
    </row>
    <row r="54" spans="1:9" ht="24" x14ac:dyDescent="0.5">
      <c r="A54" s="632">
        <v>50</v>
      </c>
      <c r="B54" s="484" t="s">
        <v>190</v>
      </c>
      <c r="C54" s="635">
        <v>108772.89</v>
      </c>
      <c r="D54" s="630">
        <v>0</v>
      </c>
      <c r="E54" s="630">
        <v>0</v>
      </c>
      <c r="F54" s="683">
        <v>0</v>
      </c>
      <c r="G54" s="634">
        <f t="shared" si="1"/>
        <v>0</v>
      </c>
      <c r="I54" s="394">
        <f t="shared" si="2"/>
        <v>0</v>
      </c>
    </row>
    <row r="55" spans="1:9" ht="24" x14ac:dyDescent="0.5">
      <c r="A55" s="632">
        <v>51</v>
      </c>
      <c r="B55" s="484" t="s">
        <v>191</v>
      </c>
      <c r="C55" s="635">
        <v>3026</v>
      </c>
      <c r="D55" s="630">
        <v>0</v>
      </c>
      <c r="E55" s="630">
        <v>0</v>
      </c>
      <c r="F55" s="683">
        <v>0</v>
      </c>
      <c r="G55" s="634">
        <f t="shared" si="1"/>
        <v>0</v>
      </c>
      <c r="I55" s="394">
        <f t="shared" si="2"/>
        <v>0</v>
      </c>
    </row>
    <row r="56" spans="1:9" ht="24" x14ac:dyDescent="0.5">
      <c r="A56" s="632">
        <v>52</v>
      </c>
      <c r="B56" s="484" t="s">
        <v>192</v>
      </c>
      <c r="C56" s="635">
        <v>6908.39</v>
      </c>
      <c r="D56" s="630">
        <v>0</v>
      </c>
      <c r="E56" s="630">
        <v>0</v>
      </c>
      <c r="F56" s="683">
        <v>0</v>
      </c>
      <c r="G56" s="634">
        <f t="shared" si="1"/>
        <v>0</v>
      </c>
      <c r="I56" s="394">
        <f t="shared" si="2"/>
        <v>0</v>
      </c>
    </row>
    <row r="57" spans="1:9" ht="24" x14ac:dyDescent="0.5">
      <c r="A57" s="632">
        <v>53</v>
      </c>
      <c r="B57" s="484" t="s">
        <v>193</v>
      </c>
      <c r="C57" s="635">
        <v>137698.87</v>
      </c>
      <c r="D57" s="630">
        <v>0</v>
      </c>
      <c r="E57" s="630">
        <v>0</v>
      </c>
      <c r="F57" s="683">
        <v>0</v>
      </c>
      <c r="G57" s="634">
        <f t="shared" si="1"/>
        <v>0</v>
      </c>
      <c r="I57" s="394">
        <f t="shared" si="2"/>
        <v>0</v>
      </c>
    </row>
    <row r="58" spans="1:9" ht="24" x14ac:dyDescent="0.5">
      <c r="A58" s="632">
        <v>54</v>
      </c>
      <c r="B58" s="484" t="s">
        <v>194</v>
      </c>
      <c r="C58" s="631">
        <v>88665.62</v>
      </c>
      <c r="D58" s="630">
        <v>0</v>
      </c>
      <c r="E58" s="630">
        <v>0</v>
      </c>
      <c r="F58" s="683">
        <v>0</v>
      </c>
      <c r="G58" s="634">
        <f t="shared" si="1"/>
        <v>0</v>
      </c>
      <c r="I58" s="394">
        <f t="shared" si="2"/>
        <v>0</v>
      </c>
    </row>
    <row r="59" spans="1:9" ht="24" x14ac:dyDescent="0.5">
      <c r="A59" s="632">
        <v>55</v>
      </c>
      <c r="B59" s="484" t="s">
        <v>195</v>
      </c>
      <c r="C59" s="635">
        <v>137286.72</v>
      </c>
      <c r="D59" s="630">
        <v>0</v>
      </c>
      <c r="E59" s="630">
        <v>0</v>
      </c>
      <c r="F59" s="683">
        <v>0</v>
      </c>
      <c r="G59" s="634">
        <f t="shared" si="1"/>
        <v>0</v>
      </c>
      <c r="I59" s="394">
        <f t="shared" si="2"/>
        <v>0</v>
      </c>
    </row>
    <row r="60" spans="1:9" ht="24" x14ac:dyDescent="0.5">
      <c r="A60" s="632">
        <v>56</v>
      </c>
      <c r="B60" s="484" t="s">
        <v>196</v>
      </c>
      <c r="C60" s="635">
        <v>1196555.2</v>
      </c>
      <c r="D60" s="630">
        <v>0</v>
      </c>
      <c r="E60" s="630">
        <v>0</v>
      </c>
      <c r="F60" s="683">
        <v>0</v>
      </c>
      <c r="G60" s="634">
        <f t="shared" si="1"/>
        <v>0</v>
      </c>
      <c r="I60" s="394">
        <f t="shared" si="2"/>
        <v>0</v>
      </c>
    </row>
    <row r="61" spans="1:9" ht="24" x14ac:dyDescent="0.5">
      <c r="A61" s="632">
        <v>57</v>
      </c>
      <c r="B61" s="484" t="s">
        <v>116</v>
      </c>
      <c r="C61" s="635">
        <v>3502</v>
      </c>
      <c r="D61" s="630">
        <v>0</v>
      </c>
      <c r="E61" s="630">
        <v>0</v>
      </c>
      <c r="F61" s="683">
        <v>0</v>
      </c>
      <c r="G61" s="634">
        <f t="shared" si="1"/>
        <v>0</v>
      </c>
      <c r="I61" s="394">
        <f t="shared" si="2"/>
        <v>0</v>
      </c>
    </row>
    <row r="62" spans="1:9" ht="24" x14ac:dyDescent="0.5">
      <c r="A62" s="632">
        <v>58</v>
      </c>
      <c r="B62" s="484" t="s">
        <v>120</v>
      </c>
      <c r="C62" s="635">
        <v>3223.25</v>
      </c>
      <c r="D62" s="630">
        <v>0</v>
      </c>
      <c r="E62" s="630">
        <v>0</v>
      </c>
      <c r="F62" s="683">
        <v>0</v>
      </c>
      <c r="G62" s="634">
        <f t="shared" si="1"/>
        <v>0</v>
      </c>
      <c r="I62" s="394">
        <f t="shared" si="2"/>
        <v>0</v>
      </c>
    </row>
    <row r="63" spans="1:9" ht="24" x14ac:dyDescent="0.5">
      <c r="A63" s="632">
        <v>59</v>
      </c>
      <c r="B63" s="484" t="s">
        <v>121</v>
      </c>
      <c r="C63" s="635">
        <v>834.59</v>
      </c>
      <c r="D63" s="630">
        <v>0</v>
      </c>
      <c r="E63" s="630">
        <v>0</v>
      </c>
      <c r="F63" s="683">
        <v>0</v>
      </c>
      <c r="G63" s="634">
        <f t="shared" si="1"/>
        <v>0</v>
      </c>
      <c r="I63" s="394">
        <f t="shared" si="2"/>
        <v>0</v>
      </c>
    </row>
    <row r="64" spans="1:9" ht="24" x14ac:dyDescent="0.5">
      <c r="A64" s="632">
        <v>60</v>
      </c>
      <c r="B64" s="484" t="s">
        <v>122</v>
      </c>
      <c r="C64" s="635">
        <v>873.5</v>
      </c>
      <c r="D64" s="630">
        <v>0</v>
      </c>
      <c r="E64" s="630">
        <v>0</v>
      </c>
      <c r="F64" s="683">
        <v>0</v>
      </c>
      <c r="G64" s="634">
        <f t="shared" si="1"/>
        <v>0</v>
      </c>
      <c r="I64" s="394">
        <f t="shared" si="2"/>
        <v>0</v>
      </c>
    </row>
    <row r="65" spans="1:9" ht="24" x14ac:dyDescent="0.5">
      <c r="A65" s="632">
        <v>61</v>
      </c>
      <c r="B65" s="484" t="s">
        <v>123</v>
      </c>
      <c r="C65" s="635">
        <v>89</v>
      </c>
      <c r="D65" s="630">
        <v>0</v>
      </c>
      <c r="E65" s="630">
        <v>0</v>
      </c>
      <c r="F65" s="683">
        <v>0</v>
      </c>
      <c r="G65" s="634">
        <f t="shared" si="1"/>
        <v>0</v>
      </c>
      <c r="I65" s="394">
        <f t="shared" si="2"/>
        <v>0</v>
      </c>
    </row>
    <row r="66" spans="1:9" ht="24" x14ac:dyDescent="0.5">
      <c r="A66" s="632">
        <v>62</v>
      </c>
      <c r="B66" s="484" t="s">
        <v>124</v>
      </c>
      <c r="C66" s="636">
        <v>4336.9799999999996</v>
      </c>
      <c r="D66" s="630">
        <v>0</v>
      </c>
      <c r="E66" s="630">
        <v>0</v>
      </c>
      <c r="F66" s="683">
        <v>0</v>
      </c>
      <c r="G66" s="634">
        <f t="shared" si="1"/>
        <v>0</v>
      </c>
      <c r="I66" s="394">
        <f t="shared" si="2"/>
        <v>0</v>
      </c>
    </row>
    <row r="67" spans="1:9" ht="24" x14ac:dyDescent="0.5">
      <c r="A67" s="632">
        <v>63</v>
      </c>
      <c r="B67" s="484" t="s">
        <v>125</v>
      </c>
      <c r="C67" s="636">
        <v>7028</v>
      </c>
      <c r="D67" s="630">
        <v>0</v>
      </c>
      <c r="E67" s="630">
        <v>0</v>
      </c>
      <c r="F67" s="683">
        <v>0</v>
      </c>
      <c r="G67" s="634">
        <f t="shared" si="1"/>
        <v>0</v>
      </c>
      <c r="I67" s="394">
        <f t="shared" si="2"/>
        <v>0</v>
      </c>
    </row>
    <row r="68" spans="1:9" ht="24" x14ac:dyDescent="0.5">
      <c r="A68" s="632">
        <v>64</v>
      </c>
      <c r="B68" s="484" t="s">
        <v>126</v>
      </c>
      <c r="C68" s="636">
        <v>1921.56</v>
      </c>
      <c r="D68" s="630">
        <v>0</v>
      </c>
      <c r="E68" s="630">
        <v>0</v>
      </c>
      <c r="F68" s="683">
        <v>0</v>
      </c>
      <c r="G68" s="634">
        <f t="shared" si="1"/>
        <v>0</v>
      </c>
      <c r="I68" s="394">
        <f t="shared" si="2"/>
        <v>0</v>
      </c>
    </row>
    <row r="69" spans="1:9" ht="24" x14ac:dyDescent="0.5">
      <c r="A69" s="632">
        <v>65</v>
      </c>
      <c r="B69" s="484" t="s">
        <v>128</v>
      </c>
      <c r="C69" s="635">
        <v>1042.4000000000001</v>
      </c>
      <c r="D69" s="630">
        <v>0</v>
      </c>
      <c r="E69" s="630">
        <v>0</v>
      </c>
      <c r="F69" s="683">
        <v>0</v>
      </c>
      <c r="G69" s="634">
        <f t="shared" si="1"/>
        <v>0</v>
      </c>
      <c r="I69" s="394">
        <f t="shared" si="2"/>
        <v>0</v>
      </c>
    </row>
    <row r="70" spans="1:9" ht="24" x14ac:dyDescent="0.5">
      <c r="A70" s="632">
        <v>66</v>
      </c>
      <c r="B70" s="484" t="s">
        <v>129</v>
      </c>
      <c r="C70" s="635">
        <v>166</v>
      </c>
      <c r="D70" s="630">
        <v>0</v>
      </c>
      <c r="E70" s="630">
        <v>0</v>
      </c>
      <c r="F70" s="683">
        <v>0</v>
      </c>
      <c r="G70" s="634">
        <f t="shared" ref="G70:G72" si="3">+F70-E70</f>
        <v>0</v>
      </c>
      <c r="I70" s="394">
        <f t="shared" ref="I70:I73" si="4">IF(F70&gt;0,1,0)</f>
        <v>0</v>
      </c>
    </row>
    <row r="71" spans="1:9" ht="24" x14ac:dyDescent="0.5">
      <c r="A71" s="632">
        <v>67</v>
      </c>
      <c r="B71" s="484" t="s">
        <v>130</v>
      </c>
      <c r="C71" s="635">
        <v>6612</v>
      </c>
      <c r="D71" s="630">
        <v>0</v>
      </c>
      <c r="E71" s="630">
        <v>0</v>
      </c>
      <c r="F71" s="683">
        <v>0</v>
      </c>
      <c r="G71" s="634">
        <f t="shared" si="3"/>
        <v>0</v>
      </c>
      <c r="I71" s="394">
        <f t="shared" si="4"/>
        <v>0</v>
      </c>
    </row>
    <row r="72" spans="1:9" ht="24" x14ac:dyDescent="0.5">
      <c r="A72" s="632">
        <v>68</v>
      </c>
      <c r="B72" s="484" t="s">
        <v>132</v>
      </c>
      <c r="C72" s="635">
        <v>286.5</v>
      </c>
      <c r="D72" s="630">
        <v>0</v>
      </c>
      <c r="E72" s="630">
        <v>0</v>
      </c>
      <c r="F72" s="683">
        <v>0</v>
      </c>
      <c r="G72" s="634">
        <f t="shared" si="3"/>
        <v>0</v>
      </c>
      <c r="I72" s="394">
        <f t="shared" si="4"/>
        <v>0</v>
      </c>
    </row>
    <row r="73" spans="1:9" ht="24" x14ac:dyDescent="0.5">
      <c r="A73" s="632">
        <v>69</v>
      </c>
      <c r="B73" s="530" t="s">
        <v>131</v>
      </c>
      <c r="C73" s="530">
        <v>2167</v>
      </c>
      <c r="D73" s="630">
        <v>0</v>
      </c>
      <c r="E73" s="630">
        <v>0</v>
      </c>
      <c r="F73" s="683">
        <v>0</v>
      </c>
      <c r="G73" s="634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24" x14ac:dyDescent="0.55000000000000004"/>
  <cols>
    <col min="1" max="1" width="4.75" style="694" customWidth="1"/>
    <col min="2" max="2" width="14.375" style="694" customWidth="1"/>
    <col min="3" max="3" width="14.125" style="694" customWidth="1"/>
    <col min="4" max="4" width="13.375" style="694" customWidth="1"/>
    <col min="5" max="5" width="15.625" style="694" customWidth="1"/>
    <col min="6" max="6" width="13.125" style="694" customWidth="1"/>
    <col min="7" max="7" width="9.125" style="694" customWidth="1"/>
    <col min="8" max="8" width="9" style="694"/>
    <col min="9" max="9" width="9" style="89"/>
  </cols>
  <sheetData>
    <row r="1" spans="1:9" x14ac:dyDescent="0.55000000000000004">
      <c r="A1" s="1273" t="s">
        <v>533</v>
      </c>
      <c r="B1" s="1273"/>
      <c r="C1" s="1273"/>
      <c r="D1" s="1273"/>
      <c r="E1" s="1273"/>
      <c r="F1" s="1273"/>
      <c r="G1" s="1273"/>
    </row>
    <row r="2" spans="1:9" x14ac:dyDescent="0.25">
      <c r="A2" s="1272" t="s">
        <v>227</v>
      </c>
      <c r="B2" s="1272" t="s">
        <v>4</v>
      </c>
      <c r="C2" s="1288" t="s">
        <v>228</v>
      </c>
      <c r="D2" s="1287" t="s">
        <v>260</v>
      </c>
      <c r="E2" s="552" t="s">
        <v>230</v>
      </c>
      <c r="F2" s="552" t="s">
        <v>230</v>
      </c>
      <c r="G2" s="1288" t="s">
        <v>231</v>
      </c>
      <c r="I2" s="695" t="s">
        <v>318</v>
      </c>
    </row>
    <row r="3" spans="1:9" x14ac:dyDescent="0.55000000000000004">
      <c r="A3" s="1272"/>
      <c r="B3" s="1272"/>
      <c r="C3" s="1288"/>
      <c r="D3" s="1287"/>
      <c r="E3" s="552" t="s">
        <v>236</v>
      </c>
      <c r="F3" s="552" t="s">
        <v>235</v>
      </c>
      <c r="G3" s="1288"/>
    </row>
    <row r="4" spans="1:9" x14ac:dyDescent="0.25">
      <c r="A4" s="1272"/>
      <c r="B4" s="1272"/>
      <c r="C4" s="554">
        <f>SUM(C5:C73)</f>
        <v>5312294.0500000007</v>
      </c>
      <c r="D4" s="554">
        <f t="shared" ref="D4:G4" si="0">SUM(D5:D73)</f>
        <v>89</v>
      </c>
      <c r="E4" s="554">
        <f t="shared" si="0"/>
        <v>89</v>
      </c>
      <c r="F4" s="554">
        <f t="shared" si="0"/>
        <v>89</v>
      </c>
      <c r="G4" s="554">
        <f t="shared" si="0"/>
        <v>0</v>
      </c>
      <c r="I4" s="633">
        <f>SUM(I5:I73)</f>
        <v>4</v>
      </c>
    </row>
    <row r="5" spans="1:9" x14ac:dyDescent="0.55000000000000004">
      <c r="A5" s="581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>D5</f>
        <v>0</v>
      </c>
      <c r="G5" s="634">
        <f>+F5-E5</f>
        <v>0</v>
      </c>
      <c r="I5" s="343">
        <f>IF(F5&gt;0,1,0)</f>
        <v>0</v>
      </c>
    </row>
    <row r="6" spans="1:9" x14ac:dyDescent="0.55000000000000004">
      <c r="A6" s="581">
        <v>2</v>
      </c>
      <c r="B6" s="822" t="s">
        <v>156</v>
      </c>
      <c r="C6" s="243">
        <v>1481</v>
      </c>
      <c r="D6" s="823">
        <v>0</v>
      </c>
      <c r="E6" s="823">
        <v>0</v>
      </c>
      <c r="F6" s="824">
        <f t="shared" ref="F6:F71" si="1">D6</f>
        <v>0</v>
      </c>
      <c r="G6" s="634">
        <f t="shared" ref="G6:G69" si="2">+F6-E6</f>
        <v>0</v>
      </c>
      <c r="I6" s="343">
        <f t="shared" ref="I6:I69" si="3">IF(F6&gt;0,1,0)</f>
        <v>0</v>
      </c>
    </row>
    <row r="7" spans="1:9" x14ac:dyDescent="0.55000000000000004">
      <c r="A7" s="581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si="1"/>
        <v>0</v>
      </c>
      <c r="G7" s="634">
        <f t="shared" si="2"/>
        <v>0</v>
      </c>
      <c r="I7" s="343">
        <f t="shared" si="3"/>
        <v>0</v>
      </c>
    </row>
    <row r="8" spans="1:9" x14ac:dyDescent="0.55000000000000004">
      <c r="A8" s="581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1"/>
        <v>0</v>
      </c>
      <c r="G8" s="634">
        <f t="shared" si="2"/>
        <v>0</v>
      </c>
      <c r="I8" s="343">
        <f t="shared" si="3"/>
        <v>0</v>
      </c>
    </row>
    <row r="9" spans="1:9" x14ac:dyDescent="0.55000000000000004">
      <c r="A9" s="581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1"/>
        <v>0</v>
      </c>
      <c r="G9" s="634">
        <f t="shared" si="2"/>
        <v>0</v>
      </c>
      <c r="I9" s="343">
        <f t="shared" si="3"/>
        <v>0</v>
      </c>
    </row>
    <row r="10" spans="1:9" x14ac:dyDescent="0.55000000000000004">
      <c r="A10" s="581">
        <v>6</v>
      </c>
      <c r="B10" s="827" t="s">
        <v>160</v>
      </c>
      <c r="C10" s="245">
        <v>5492</v>
      </c>
      <c r="D10" s="823">
        <v>50</v>
      </c>
      <c r="E10" s="823">
        <v>50</v>
      </c>
      <c r="F10" s="826">
        <f t="shared" si="1"/>
        <v>50</v>
      </c>
      <c r="G10" s="634">
        <f t="shared" si="2"/>
        <v>0</v>
      </c>
      <c r="I10" s="343">
        <f t="shared" si="3"/>
        <v>1</v>
      </c>
    </row>
    <row r="11" spans="1:9" x14ac:dyDescent="0.55000000000000004">
      <c r="A11" s="581">
        <v>7</v>
      </c>
      <c r="B11" s="828" t="s">
        <v>161</v>
      </c>
      <c r="C11" s="248">
        <v>22.25</v>
      </c>
      <c r="D11" s="829">
        <v>0</v>
      </c>
      <c r="E11" s="829">
        <v>0</v>
      </c>
      <c r="F11" s="830">
        <f t="shared" si="1"/>
        <v>0</v>
      </c>
      <c r="G11" s="634">
        <f t="shared" si="2"/>
        <v>0</v>
      </c>
      <c r="I11" s="343">
        <f t="shared" si="3"/>
        <v>0</v>
      </c>
    </row>
    <row r="12" spans="1:9" x14ac:dyDescent="0.55000000000000004">
      <c r="A12" s="581">
        <v>8</v>
      </c>
      <c r="B12" s="831" t="s">
        <v>174</v>
      </c>
      <c r="C12" s="249">
        <v>16343</v>
      </c>
      <c r="D12" s="823">
        <v>0</v>
      </c>
      <c r="E12" s="823">
        <v>0</v>
      </c>
      <c r="F12" s="826">
        <f t="shared" si="1"/>
        <v>0</v>
      </c>
      <c r="G12" s="634">
        <f t="shared" si="2"/>
        <v>0</v>
      </c>
      <c r="I12" s="343">
        <f t="shared" si="3"/>
        <v>0</v>
      </c>
    </row>
    <row r="13" spans="1:9" x14ac:dyDescent="0.55000000000000004">
      <c r="A13" s="581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1"/>
        <v>0</v>
      </c>
      <c r="G13" s="634">
        <f t="shared" si="2"/>
        <v>0</v>
      </c>
      <c r="I13" s="343">
        <f t="shared" si="3"/>
        <v>0</v>
      </c>
    </row>
    <row r="14" spans="1:9" x14ac:dyDescent="0.55000000000000004">
      <c r="A14" s="581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1"/>
        <v>0</v>
      </c>
      <c r="G14" s="634">
        <f t="shared" si="2"/>
        <v>0</v>
      </c>
      <c r="I14" s="343">
        <f t="shared" si="3"/>
        <v>0</v>
      </c>
    </row>
    <row r="15" spans="1:9" x14ac:dyDescent="0.55000000000000004">
      <c r="A15" s="581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1"/>
        <v>0</v>
      </c>
      <c r="G15" s="634">
        <f t="shared" si="2"/>
        <v>0</v>
      </c>
      <c r="I15" s="343">
        <f t="shared" si="3"/>
        <v>0</v>
      </c>
    </row>
    <row r="16" spans="1:9" x14ac:dyDescent="0.55000000000000004">
      <c r="A16" s="581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1"/>
        <v>0</v>
      </c>
      <c r="G16" s="634">
        <f t="shared" si="2"/>
        <v>0</v>
      </c>
      <c r="I16" s="343">
        <f t="shared" si="3"/>
        <v>0</v>
      </c>
    </row>
    <row r="17" spans="1:9" x14ac:dyDescent="0.55000000000000004">
      <c r="A17" s="581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1"/>
        <v>0</v>
      </c>
      <c r="G17" s="634">
        <f t="shared" si="2"/>
        <v>0</v>
      </c>
      <c r="I17" s="343">
        <f t="shared" si="3"/>
        <v>0</v>
      </c>
    </row>
    <row r="18" spans="1:9" x14ac:dyDescent="0.55000000000000004">
      <c r="A18" s="581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1"/>
        <v>0</v>
      </c>
      <c r="G18" s="634">
        <f t="shared" si="2"/>
        <v>0</v>
      </c>
      <c r="I18" s="343">
        <f t="shared" si="3"/>
        <v>0</v>
      </c>
    </row>
    <row r="19" spans="1:9" x14ac:dyDescent="0.55000000000000004">
      <c r="A19" s="581">
        <v>15</v>
      </c>
      <c r="B19" s="831" t="s">
        <v>164</v>
      </c>
      <c r="C19" s="249">
        <v>12941.25</v>
      </c>
      <c r="D19" s="823">
        <v>0</v>
      </c>
      <c r="E19" s="823">
        <v>0</v>
      </c>
      <c r="F19" s="826">
        <f t="shared" si="1"/>
        <v>0</v>
      </c>
      <c r="G19" s="634">
        <f t="shared" si="2"/>
        <v>0</v>
      </c>
      <c r="I19" s="343">
        <f t="shared" si="3"/>
        <v>0</v>
      </c>
    </row>
    <row r="20" spans="1:9" x14ac:dyDescent="0.55000000000000004">
      <c r="A20" s="581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1"/>
        <v>0</v>
      </c>
      <c r="G20" s="634">
        <f t="shared" si="2"/>
        <v>0</v>
      </c>
      <c r="I20" s="343">
        <f t="shared" si="3"/>
        <v>0</v>
      </c>
    </row>
    <row r="21" spans="1:9" x14ac:dyDescent="0.55000000000000004">
      <c r="A21" s="581">
        <v>17</v>
      </c>
      <c r="B21" s="822" t="s">
        <v>166</v>
      </c>
      <c r="C21" s="243">
        <v>93101.5</v>
      </c>
      <c r="D21" s="823">
        <v>3</v>
      </c>
      <c r="E21" s="823">
        <v>3</v>
      </c>
      <c r="F21" s="826">
        <f t="shared" si="1"/>
        <v>3</v>
      </c>
      <c r="G21" s="634">
        <f t="shared" si="2"/>
        <v>0</v>
      </c>
      <c r="I21" s="343">
        <f t="shared" si="3"/>
        <v>1</v>
      </c>
    </row>
    <row r="22" spans="1:9" x14ac:dyDescent="0.55000000000000004">
      <c r="A22" s="581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1"/>
        <v>0</v>
      </c>
      <c r="G22" s="634">
        <f t="shared" si="2"/>
        <v>0</v>
      </c>
      <c r="I22" s="343">
        <f t="shared" si="3"/>
        <v>0</v>
      </c>
    </row>
    <row r="23" spans="1:9" x14ac:dyDescent="0.55000000000000004">
      <c r="A23" s="581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1"/>
        <v>0</v>
      </c>
      <c r="G23" s="634">
        <f t="shared" si="2"/>
        <v>0</v>
      </c>
      <c r="I23" s="343">
        <f t="shared" si="3"/>
        <v>0</v>
      </c>
    </row>
    <row r="24" spans="1:9" x14ac:dyDescent="0.55000000000000004">
      <c r="A24" s="581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1"/>
        <v>0</v>
      </c>
      <c r="G24" s="634">
        <f t="shared" si="2"/>
        <v>0</v>
      </c>
      <c r="I24" s="343">
        <f t="shared" si="3"/>
        <v>0</v>
      </c>
    </row>
    <row r="25" spans="1:9" x14ac:dyDescent="0.55000000000000004">
      <c r="A25" s="581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 t="shared" si="1"/>
        <v>0</v>
      </c>
      <c r="G25" s="634">
        <f t="shared" si="2"/>
        <v>0</v>
      </c>
      <c r="I25" s="343">
        <f t="shared" si="3"/>
        <v>0</v>
      </c>
    </row>
    <row r="26" spans="1:9" x14ac:dyDescent="0.55000000000000004">
      <c r="A26" s="581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4">
        <f t="shared" si="1"/>
        <v>0</v>
      </c>
      <c r="G26" s="634">
        <f t="shared" si="2"/>
        <v>0</v>
      </c>
      <c r="I26" s="343">
        <f t="shared" si="3"/>
        <v>0</v>
      </c>
    </row>
    <row r="27" spans="1:9" x14ac:dyDescent="0.55000000000000004">
      <c r="A27" s="581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1">
        <f t="shared" si="1"/>
        <v>0</v>
      </c>
      <c r="G27" s="634">
        <f t="shared" si="2"/>
        <v>0</v>
      </c>
      <c r="I27" s="343">
        <f t="shared" si="3"/>
        <v>0</v>
      </c>
    </row>
    <row r="28" spans="1:9" x14ac:dyDescent="0.55000000000000004">
      <c r="A28" s="581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1"/>
        <v>0</v>
      </c>
      <c r="G28" s="634">
        <f t="shared" si="2"/>
        <v>0</v>
      </c>
      <c r="I28" s="343">
        <f t="shared" si="3"/>
        <v>0</v>
      </c>
    </row>
    <row r="29" spans="1:9" x14ac:dyDescent="0.55000000000000004">
      <c r="A29" s="581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1"/>
        <v>0</v>
      </c>
      <c r="G29" s="634">
        <f t="shared" si="2"/>
        <v>0</v>
      </c>
      <c r="I29" s="343">
        <f t="shared" si="3"/>
        <v>0</v>
      </c>
    </row>
    <row r="30" spans="1:9" x14ac:dyDescent="0.55000000000000004">
      <c r="A30" s="581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1"/>
        <v>0</v>
      </c>
      <c r="G30" s="634">
        <f t="shared" si="2"/>
        <v>0</v>
      </c>
      <c r="I30" s="343">
        <f t="shared" si="3"/>
        <v>0</v>
      </c>
    </row>
    <row r="31" spans="1:9" x14ac:dyDescent="0.55000000000000004">
      <c r="A31" s="581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1"/>
        <v>0</v>
      </c>
      <c r="G31" s="634">
        <f t="shared" si="2"/>
        <v>0</v>
      </c>
      <c r="I31" s="343">
        <f t="shared" si="3"/>
        <v>0</v>
      </c>
    </row>
    <row r="32" spans="1:9" x14ac:dyDescent="0.55000000000000004">
      <c r="A32" s="581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1"/>
        <v>0</v>
      </c>
      <c r="G32" s="634">
        <f t="shared" si="2"/>
        <v>0</v>
      </c>
      <c r="I32" s="343">
        <f t="shared" si="3"/>
        <v>0</v>
      </c>
    </row>
    <row r="33" spans="1:9" x14ac:dyDescent="0.55000000000000004">
      <c r="A33" s="581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1"/>
        <v>0</v>
      </c>
      <c r="G33" s="634">
        <f t="shared" si="2"/>
        <v>0</v>
      </c>
      <c r="I33" s="343">
        <f t="shared" si="3"/>
        <v>0</v>
      </c>
    </row>
    <row r="34" spans="1:9" x14ac:dyDescent="0.55000000000000004">
      <c r="A34" s="581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1"/>
        <v>0</v>
      </c>
      <c r="G34" s="634">
        <f t="shared" si="2"/>
        <v>0</v>
      </c>
      <c r="I34" s="343">
        <f t="shared" si="3"/>
        <v>0</v>
      </c>
    </row>
    <row r="35" spans="1:9" x14ac:dyDescent="0.55000000000000004">
      <c r="A35" s="581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1"/>
        <v>0</v>
      </c>
      <c r="G35" s="634">
        <f t="shared" si="2"/>
        <v>0</v>
      </c>
      <c r="I35" s="343">
        <f t="shared" si="3"/>
        <v>0</v>
      </c>
    </row>
    <row r="36" spans="1:9" x14ac:dyDescent="0.55000000000000004">
      <c r="A36" s="581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1"/>
        <v>0</v>
      </c>
      <c r="G36" s="634">
        <f t="shared" si="2"/>
        <v>0</v>
      </c>
      <c r="I36" s="343">
        <f t="shared" si="3"/>
        <v>0</v>
      </c>
    </row>
    <row r="37" spans="1:9" x14ac:dyDescent="0.55000000000000004">
      <c r="A37" s="581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1"/>
        <v>0</v>
      </c>
      <c r="G37" s="634">
        <f t="shared" si="2"/>
        <v>0</v>
      </c>
      <c r="I37" s="343">
        <f t="shared" si="3"/>
        <v>0</v>
      </c>
    </row>
    <row r="38" spans="1:9" x14ac:dyDescent="0.55000000000000004">
      <c r="A38" s="581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1"/>
        <v>0</v>
      </c>
      <c r="G38" s="634">
        <f t="shared" si="2"/>
        <v>0</v>
      </c>
      <c r="I38" s="343">
        <f t="shared" si="3"/>
        <v>0</v>
      </c>
    </row>
    <row r="39" spans="1:9" x14ac:dyDescent="0.55000000000000004">
      <c r="A39" s="581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1"/>
        <v>0</v>
      </c>
      <c r="G39" s="634">
        <f t="shared" si="2"/>
        <v>0</v>
      </c>
      <c r="I39" s="343">
        <f t="shared" si="3"/>
        <v>0</v>
      </c>
    </row>
    <row r="40" spans="1:9" x14ac:dyDescent="0.55000000000000004">
      <c r="A40" s="581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1"/>
        <v>0</v>
      </c>
      <c r="G40" s="634">
        <f t="shared" si="2"/>
        <v>0</v>
      </c>
      <c r="I40" s="343">
        <f t="shared" si="3"/>
        <v>0</v>
      </c>
    </row>
    <row r="41" spans="1:9" x14ac:dyDescent="0.55000000000000004">
      <c r="A41" s="581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1"/>
        <v>0</v>
      </c>
      <c r="G41" s="634">
        <f t="shared" si="2"/>
        <v>0</v>
      </c>
      <c r="I41" s="343">
        <f t="shared" si="3"/>
        <v>0</v>
      </c>
    </row>
    <row r="42" spans="1:9" x14ac:dyDescent="0.55000000000000004">
      <c r="A42" s="581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1"/>
        <v>0</v>
      </c>
      <c r="G42" s="634">
        <f t="shared" si="2"/>
        <v>0</v>
      </c>
      <c r="I42" s="343">
        <f t="shared" si="3"/>
        <v>0</v>
      </c>
    </row>
    <row r="43" spans="1:9" x14ac:dyDescent="0.55000000000000004">
      <c r="A43" s="581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1"/>
        <v>0</v>
      </c>
      <c r="G43" s="634">
        <f t="shared" si="2"/>
        <v>0</v>
      </c>
      <c r="I43" s="343">
        <f t="shared" si="3"/>
        <v>0</v>
      </c>
    </row>
    <row r="44" spans="1:9" x14ac:dyDescent="0.55000000000000004">
      <c r="A44" s="581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1"/>
        <v>0</v>
      </c>
      <c r="G44" s="634">
        <f t="shared" si="2"/>
        <v>0</v>
      </c>
      <c r="I44" s="343">
        <f t="shared" si="3"/>
        <v>0</v>
      </c>
    </row>
    <row r="45" spans="1:9" x14ac:dyDescent="0.55000000000000004">
      <c r="A45" s="581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1"/>
        <v>0</v>
      </c>
      <c r="G45" s="634">
        <f t="shared" si="2"/>
        <v>0</v>
      </c>
      <c r="I45" s="343">
        <f t="shared" si="3"/>
        <v>0</v>
      </c>
    </row>
    <row r="46" spans="1:9" x14ac:dyDescent="0.55000000000000004">
      <c r="A46" s="581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1"/>
        <v>0</v>
      </c>
      <c r="G46" s="634">
        <f t="shared" si="2"/>
        <v>0</v>
      </c>
      <c r="I46" s="343">
        <f t="shared" si="3"/>
        <v>0</v>
      </c>
    </row>
    <row r="47" spans="1:9" x14ac:dyDescent="0.55000000000000004">
      <c r="A47" s="581">
        <v>43</v>
      </c>
      <c r="B47" s="831" t="s">
        <v>183</v>
      </c>
      <c r="C47" s="254">
        <v>1149705</v>
      </c>
      <c r="D47" s="823">
        <v>0</v>
      </c>
      <c r="E47" s="823">
        <v>0</v>
      </c>
      <c r="F47" s="826">
        <f t="shared" si="1"/>
        <v>0</v>
      </c>
      <c r="G47" s="634">
        <f t="shared" si="2"/>
        <v>0</v>
      </c>
      <c r="I47" s="343">
        <f t="shared" si="3"/>
        <v>0</v>
      </c>
    </row>
    <row r="48" spans="1:9" x14ac:dyDescent="0.55000000000000004">
      <c r="A48" s="581">
        <v>44</v>
      </c>
      <c r="B48" s="822" t="s">
        <v>184</v>
      </c>
      <c r="C48" s="251">
        <v>769514.59</v>
      </c>
      <c r="D48" s="823">
        <v>0</v>
      </c>
      <c r="E48" s="823">
        <v>0</v>
      </c>
      <c r="F48" s="826">
        <f t="shared" si="1"/>
        <v>0</v>
      </c>
      <c r="G48" s="634">
        <f t="shared" si="2"/>
        <v>0</v>
      </c>
      <c r="I48" s="343">
        <f t="shared" si="3"/>
        <v>0</v>
      </c>
    </row>
    <row r="49" spans="1:9" x14ac:dyDescent="0.55000000000000004">
      <c r="A49" s="581">
        <v>45</v>
      </c>
      <c r="B49" s="822" t="s">
        <v>185</v>
      </c>
      <c r="C49" s="251">
        <v>349499.06</v>
      </c>
      <c r="D49" s="823">
        <v>0</v>
      </c>
      <c r="E49" s="823">
        <v>0</v>
      </c>
      <c r="F49" s="826">
        <f t="shared" si="1"/>
        <v>0</v>
      </c>
      <c r="G49" s="634">
        <f t="shared" si="2"/>
        <v>0</v>
      </c>
      <c r="I49" s="343">
        <f t="shared" si="3"/>
        <v>0</v>
      </c>
    </row>
    <row r="50" spans="1:9" x14ac:dyDescent="0.55000000000000004">
      <c r="A50" s="581">
        <v>46</v>
      </c>
      <c r="B50" s="822" t="s">
        <v>186</v>
      </c>
      <c r="C50" s="251">
        <v>472427.35</v>
      </c>
      <c r="D50" s="823">
        <v>1</v>
      </c>
      <c r="E50" s="823">
        <v>1</v>
      </c>
      <c r="F50" s="826">
        <f t="shared" si="1"/>
        <v>1</v>
      </c>
      <c r="G50" s="634">
        <f t="shared" si="2"/>
        <v>0</v>
      </c>
      <c r="I50" s="343">
        <f t="shared" si="3"/>
        <v>1</v>
      </c>
    </row>
    <row r="51" spans="1:9" x14ac:dyDescent="0.55000000000000004">
      <c r="A51" s="581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1"/>
        <v>0</v>
      </c>
      <c r="G51" s="634">
        <f t="shared" si="2"/>
        <v>0</v>
      </c>
      <c r="I51" s="343">
        <f t="shared" si="3"/>
        <v>0</v>
      </c>
    </row>
    <row r="52" spans="1:9" x14ac:dyDescent="0.55000000000000004">
      <c r="A52" s="581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1"/>
        <v>0</v>
      </c>
      <c r="G52" s="634">
        <f t="shared" si="2"/>
        <v>0</v>
      </c>
      <c r="I52" s="343">
        <f t="shared" si="3"/>
        <v>0</v>
      </c>
    </row>
    <row r="53" spans="1:9" x14ac:dyDescent="0.55000000000000004">
      <c r="A53" s="581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1"/>
        <v>0</v>
      </c>
      <c r="G53" s="634">
        <f t="shared" si="2"/>
        <v>0</v>
      </c>
      <c r="I53" s="343">
        <f t="shared" si="3"/>
        <v>0</v>
      </c>
    </row>
    <row r="54" spans="1:9" x14ac:dyDescent="0.55000000000000004">
      <c r="A54" s="581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1"/>
        <v>0</v>
      </c>
      <c r="G54" s="634">
        <f t="shared" si="2"/>
        <v>0</v>
      </c>
      <c r="I54" s="343">
        <f t="shared" si="3"/>
        <v>0</v>
      </c>
    </row>
    <row r="55" spans="1:9" x14ac:dyDescent="0.55000000000000004">
      <c r="A55" s="581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1"/>
        <v>0</v>
      </c>
      <c r="G55" s="634">
        <f t="shared" si="2"/>
        <v>0</v>
      </c>
      <c r="I55" s="343">
        <f t="shared" si="3"/>
        <v>0</v>
      </c>
    </row>
    <row r="56" spans="1:9" x14ac:dyDescent="0.55000000000000004">
      <c r="A56" s="581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1"/>
        <v>0</v>
      </c>
      <c r="G56" s="634">
        <f t="shared" si="2"/>
        <v>0</v>
      </c>
      <c r="I56" s="343">
        <f t="shared" si="3"/>
        <v>0</v>
      </c>
    </row>
    <row r="57" spans="1:9" x14ac:dyDescent="0.55000000000000004">
      <c r="A57" s="581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1"/>
        <v>0</v>
      </c>
      <c r="G57" s="634">
        <f t="shared" si="2"/>
        <v>0</v>
      </c>
      <c r="I57" s="343">
        <f t="shared" si="3"/>
        <v>0</v>
      </c>
    </row>
    <row r="58" spans="1:9" x14ac:dyDescent="0.55000000000000004">
      <c r="A58" s="581">
        <v>54</v>
      </c>
      <c r="B58" s="822" t="s">
        <v>194</v>
      </c>
      <c r="C58" s="251">
        <v>88665.62</v>
      </c>
      <c r="D58" s="823">
        <v>0</v>
      </c>
      <c r="E58" s="823">
        <v>0</v>
      </c>
      <c r="F58" s="826">
        <f t="shared" si="1"/>
        <v>0</v>
      </c>
      <c r="G58" s="634">
        <f t="shared" si="2"/>
        <v>0</v>
      </c>
      <c r="I58" s="343">
        <f t="shared" si="3"/>
        <v>0</v>
      </c>
    </row>
    <row r="59" spans="1:9" x14ac:dyDescent="0.55000000000000004">
      <c r="A59" s="581">
        <v>55</v>
      </c>
      <c r="B59" s="822" t="s">
        <v>195</v>
      </c>
      <c r="C59" s="251">
        <v>137286.72</v>
      </c>
      <c r="D59" s="823">
        <v>0</v>
      </c>
      <c r="E59" s="823">
        <v>0</v>
      </c>
      <c r="F59" s="826">
        <f t="shared" si="1"/>
        <v>0</v>
      </c>
      <c r="G59" s="634">
        <f t="shared" si="2"/>
        <v>0</v>
      </c>
      <c r="I59" s="343">
        <f t="shared" si="3"/>
        <v>0</v>
      </c>
    </row>
    <row r="60" spans="1:9" x14ac:dyDescent="0.55000000000000004">
      <c r="A60" s="581">
        <v>56</v>
      </c>
      <c r="B60" s="828" t="s">
        <v>196</v>
      </c>
      <c r="C60" s="252">
        <v>1196555.2</v>
      </c>
      <c r="D60" s="832">
        <v>35</v>
      </c>
      <c r="E60" s="832">
        <v>35</v>
      </c>
      <c r="F60" s="833">
        <f t="shared" si="1"/>
        <v>35</v>
      </c>
      <c r="G60" s="634">
        <f t="shared" si="2"/>
        <v>0</v>
      </c>
      <c r="I60" s="343">
        <f t="shared" si="3"/>
        <v>1</v>
      </c>
    </row>
    <row r="61" spans="1:9" x14ac:dyDescent="0.55000000000000004">
      <c r="A61" s="581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1"/>
        <v>0</v>
      </c>
      <c r="G61" s="634">
        <f t="shared" si="2"/>
        <v>0</v>
      </c>
      <c r="I61" s="343">
        <f t="shared" si="3"/>
        <v>0</v>
      </c>
    </row>
    <row r="62" spans="1:9" x14ac:dyDescent="0.55000000000000004">
      <c r="A62" s="581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1"/>
        <v>0</v>
      </c>
      <c r="G62" s="634">
        <f t="shared" si="2"/>
        <v>0</v>
      </c>
      <c r="I62" s="343">
        <f t="shared" si="3"/>
        <v>0</v>
      </c>
    </row>
    <row r="63" spans="1:9" x14ac:dyDescent="0.55000000000000004">
      <c r="A63" s="581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1"/>
        <v>0</v>
      </c>
      <c r="G63" s="634">
        <f t="shared" si="2"/>
        <v>0</v>
      </c>
      <c r="I63" s="343">
        <f t="shared" si="3"/>
        <v>0</v>
      </c>
    </row>
    <row r="64" spans="1:9" x14ac:dyDescent="0.55000000000000004">
      <c r="A64" s="581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1"/>
        <v>0</v>
      </c>
      <c r="G64" s="634">
        <f t="shared" si="2"/>
        <v>0</v>
      </c>
      <c r="I64" s="343">
        <f t="shared" si="3"/>
        <v>0</v>
      </c>
    </row>
    <row r="65" spans="1:9" x14ac:dyDescent="0.55000000000000004">
      <c r="A65" s="581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1"/>
        <v>0</v>
      </c>
      <c r="G65" s="634">
        <f t="shared" si="2"/>
        <v>0</v>
      </c>
      <c r="I65" s="343">
        <f t="shared" si="3"/>
        <v>0</v>
      </c>
    </row>
    <row r="66" spans="1:9" x14ac:dyDescent="0.55000000000000004">
      <c r="A66" s="581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1"/>
        <v>0</v>
      </c>
      <c r="G66" s="634">
        <f t="shared" si="2"/>
        <v>0</v>
      </c>
      <c r="I66" s="343">
        <f t="shared" si="3"/>
        <v>0</v>
      </c>
    </row>
    <row r="67" spans="1:9" x14ac:dyDescent="0.55000000000000004">
      <c r="A67" s="581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1"/>
        <v>0</v>
      </c>
      <c r="G67" s="634">
        <f t="shared" si="2"/>
        <v>0</v>
      </c>
      <c r="I67" s="343">
        <f t="shared" si="3"/>
        <v>0</v>
      </c>
    </row>
    <row r="68" spans="1:9" x14ac:dyDescent="0.55000000000000004">
      <c r="A68" s="581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1"/>
        <v>0</v>
      </c>
      <c r="G68" s="634">
        <f t="shared" si="2"/>
        <v>0</v>
      </c>
      <c r="I68" s="343">
        <f t="shared" si="3"/>
        <v>0</v>
      </c>
    </row>
    <row r="69" spans="1:9" x14ac:dyDescent="0.55000000000000004">
      <c r="A69" s="581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1"/>
        <v>0</v>
      </c>
      <c r="G69" s="634">
        <f t="shared" si="2"/>
        <v>0</v>
      </c>
      <c r="I69" s="343">
        <f t="shared" si="3"/>
        <v>0</v>
      </c>
    </row>
    <row r="70" spans="1:9" x14ac:dyDescent="0.55000000000000004">
      <c r="A70" s="581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1"/>
        <v>0</v>
      </c>
      <c r="G70" s="634">
        <f t="shared" ref="G70:G72" si="4">+F70-E70</f>
        <v>0</v>
      </c>
      <c r="I70" s="343">
        <f t="shared" ref="I70:I73" si="5">IF(F70&gt;0,1,0)</f>
        <v>0</v>
      </c>
    </row>
    <row r="71" spans="1:9" x14ac:dyDescent="0.55000000000000004">
      <c r="A71" s="581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1"/>
        <v>0</v>
      </c>
      <c r="G71" s="634">
        <f t="shared" si="4"/>
        <v>0</v>
      </c>
      <c r="I71" s="343">
        <f t="shared" si="5"/>
        <v>0</v>
      </c>
    </row>
    <row r="72" spans="1:9" x14ac:dyDescent="0.55000000000000004">
      <c r="A72" s="581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ref="F72:F73" si="6">D72</f>
        <v>0</v>
      </c>
      <c r="G72" s="634">
        <f t="shared" si="4"/>
        <v>0</v>
      </c>
      <c r="I72" s="343">
        <f t="shared" si="5"/>
        <v>0</v>
      </c>
    </row>
    <row r="73" spans="1:9" x14ac:dyDescent="0.55000000000000004">
      <c r="A73" s="581">
        <v>69</v>
      </c>
      <c r="B73" s="828" t="s">
        <v>131</v>
      </c>
      <c r="C73" s="252">
        <v>2167</v>
      </c>
      <c r="D73" s="829">
        <v>0</v>
      </c>
      <c r="E73" s="829">
        <v>0</v>
      </c>
      <c r="F73" s="830">
        <f t="shared" si="6"/>
        <v>0</v>
      </c>
      <c r="G73" s="634">
        <f t="shared" ref="G73" si="7">+F73-E73</f>
        <v>0</v>
      </c>
      <c r="I73" s="343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62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7.25" style="394" customWidth="1"/>
    <col min="2" max="2" width="13.875" style="394" customWidth="1"/>
    <col min="3" max="3" width="14.375" style="394" customWidth="1"/>
    <col min="4" max="4" width="12.625" style="394" customWidth="1"/>
    <col min="5" max="5" width="14.75" style="394" customWidth="1"/>
    <col min="6" max="7" width="14.375" style="394" customWidth="1"/>
    <col min="8" max="16384" width="9" style="394"/>
  </cols>
  <sheetData>
    <row r="1" spans="1:9" ht="24" x14ac:dyDescent="0.5">
      <c r="A1" s="1273" t="s">
        <v>534</v>
      </c>
      <c r="B1" s="1273"/>
      <c r="C1" s="1273"/>
      <c r="D1" s="1273"/>
      <c r="E1" s="1273"/>
      <c r="F1" s="1273"/>
      <c r="G1" s="1273"/>
    </row>
    <row r="2" spans="1:9" ht="24" x14ac:dyDescent="0.5">
      <c r="A2" s="1272" t="s">
        <v>227</v>
      </c>
      <c r="B2" s="1272" t="s">
        <v>4</v>
      </c>
      <c r="C2" s="1288" t="s">
        <v>228</v>
      </c>
      <c r="D2" s="1287" t="s">
        <v>260</v>
      </c>
      <c r="E2" s="552" t="s">
        <v>230</v>
      </c>
      <c r="F2" s="552" t="s">
        <v>230</v>
      </c>
      <c r="G2" s="1288" t="s">
        <v>231</v>
      </c>
      <c r="I2" s="393" t="s">
        <v>318</v>
      </c>
    </row>
    <row r="3" spans="1:9" ht="24" x14ac:dyDescent="0.5">
      <c r="A3" s="1272"/>
      <c r="B3" s="1272"/>
      <c r="C3" s="1288"/>
      <c r="D3" s="1287"/>
      <c r="E3" s="552" t="s">
        <v>236</v>
      </c>
      <c r="F3" s="552" t="s">
        <v>235</v>
      </c>
      <c r="G3" s="1288"/>
    </row>
    <row r="4" spans="1:9" ht="24" x14ac:dyDescent="0.5">
      <c r="A4" s="1272"/>
      <c r="B4" s="1272"/>
      <c r="C4" s="554">
        <f>SUM(C5:C73)</f>
        <v>5312294.0500000007</v>
      </c>
      <c r="D4" s="554">
        <f t="shared" ref="D4:G4" si="0">SUM(D5:D73)</f>
        <v>1184.5</v>
      </c>
      <c r="E4" s="554">
        <f t="shared" si="0"/>
        <v>1204.7</v>
      </c>
      <c r="F4" s="554">
        <f t="shared" si="0"/>
        <v>1184.5</v>
      </c>
      <c r="G4" s="554">
        <f t="shared" si="0"/>
        <v>-20.200000000000003</v>
      </c>
      <c r="I4" s="633">
        <f>SUM(I5:I73)</f>
        <v>14</v>
      </c>
    </row>
    <row r="5" spans="1:9" ht="24" x14ac:dyDescent="0.5">
      <c r="A5" s="581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>D5</f>
        <v>0</v>
      </c>
      <c r="G5" s="634">
        <f>+F5-E5</f>
        <v>0</v>
      </c>
      <c r="I5" s="394">
        <f>IF(F5&gt;0,1,0)</f>
        <v>0</v>
      </c>
    </row>
    <row r="6" spans="1:9" ht="24" x14ac:dyDescent="0.5">
      <c r="A6" s="581">
        <v>2</v>
      </c>
      <c r="B6" s="822" t="s">
        <v>156</v>
      </c>
      <c r="C6" s="243">
        <v>1481</v>
      </c>
      <c r="D6" s="823">
        <v>0</v>
      </c>
      <c r="E6" s="823">
        <v>0</v>
      </c>
      <c r="F6" s="824">
        <f t="shared" ref="F6:F69" si="1">D6</f>
        <v>0</v>
      </c>
      <c r="G6" s="634">
        <f t="shared" ref="G6:G69" si="2">+F6-E6</f>
        <v>0</v>
      </c>
      <c r="I6" s="394">
        <f t="shared" ref="I6:I69" si="3">IF(F6&gt;0,1,0)</f>
        <v>0</v>
      </c>
    </row>
    <row r="7" spans="1:9" ht="24" x14ac:dyDescent="0.5">
      <c r="A7" s="581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si="1"/>
        <v>0</v>
      </c>
      <c r="G7" s="634">
        <f t="shared" si="2"/>
        <v>0</v>
      </c>
      <c r="I7" s="394">
        <f t="shared" si="3"/>
        <v>0</v>
      </c>
    </row>
    <row r="8" spans="1:9" ht="24" x14ac:dyDescent="0.5">
      <c r="A8" s="581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1"/>
        <v>0</v>
      </c>
      <c r="G8" s="634">
        <f t="shared" si="2"/>
        <v>0</v>
      </c>
      <c r="I8" s="394">
        <f t="shared" si="3"/>
        <v>0</v>
      </c>
    </row>
    <row r="9" spans="1:9" ht="24" x14ac:dyDescent="0.5">
      <c r="A9" s="581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1"/>
        <v>0</v>
      </c>
      <c r="G9" s="634">
        <f t="shared" si="2"/>
        <v>0</v>
      </c>
      <c r="I9" s="394">
        <f t="shared" si="3"/>
        <v>0</v>
      </c>
    </row>
    <row r="10" spans="1:9" ht="24" x14ac:dyDescent="0.5">
      <c r="A10" s="581">
        <v>6</v>
      </c>
      <c r="B10" s="827" t="s">
        <v>160</v>
      </c>
      <c r="C10" s="245">
        <v>5492</v>
      </c>
      <c r="D10" s="823">
        <v>5</v>
      </c>
      <c r="E10" s="823">
        <v>5</v>
      </c>
      <c r="F10" s="826">
        <f t="shared" si="1"/>
        <v>5</v>
      </c>
      <c r="G10" s="634">
        <f t="shared" si="2"/>
        <v>0</v>
      </c>
      <c r="I10" s="394">
        <f t="shared" si="3"/>
        <v>1</v>
      </c>
    </row>
    <row r="11" spans="1:9" ht="24" x14ac:dyDescent="0.5">
      <c r="A11" s="581">
        <v>7</v>
      </c>
      <c r="B11" s="828" t="s">
        <v>161</v>
      </c>
      <c r="C11" s="248">
        <v>22.25</v>
      </c>
      <c r="D11" s="829">
        <v>0</v>
      </c>
      <c r="E11" s="829">
        <v>0</v>
      </c>
      <c r="F11" s="830">
        <f t="shared" si="1"/>
        <v>0</v>
      </c>
      <c r="G11" s="634">
        <f t="shared" si="2"/>
        <v>0</v>
      </c>
      <c r="I11" s="394">
        <f t="shared" si="3"/>
        <v>0</v>
      </c>
    </row>
    <row r="12" spans="1:9" ht="24" x14ac:dyDescent="0.5">
      <c r="A12" s="581">
        <v>8</v>
      </c>
      <c r="B12" s="831" t="s">
        <v>174</v>
      </c>
      <c r="C12" s="249">
        <v>16343</v>
      </c>
      <c r="D12" s="823">
        <v>0</v>
      </c>
      <c r="E12" s="823">
        <v>0</v>
      </c>
      <c r="F12" s="826">
        <f t="shared" si="1"/>
        <v>0</v>
      </c>
      <c r="G12" s="634">
        <f t="shared" si="2"/>
        <v>0</v>
      </c>
      <c r="I12" s="394">
        <f t="shared" si="3"/>
        <v>0</v>
      </c>
    </row>
    <row r="13" spans="1:9" ht="24" x14ac:dyDescent="0.5">
      <c r="A13" s="581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1"/>
        <v>0</v>
      </c>
      <c r="G13" s="634">
        <f t="shared" si="2"/>
        <v>0</v>
      </c>
      <c r="I13" s="394">
        <f t="shared" si="3"/>
        <v>0</v>
      </c>
    </row>
    <row r="14" spans="1:9" ht="24" x14ac:dyDescent="0.5">
      <c r="A14" s="581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1"/>
        <v>0</v>
      </c>
      <c r="G14" s="634">
        <f t="shared" si="2"/>
        <v>0</v>
      </c>
      <c r="I14" s="394">
        <f t="shared" si="3"/>
        <v>0</v>
      </c>
    </row>
    <row r="15" spans="1:9" ht="24" x14ac:dyDescent="0.5">
      <c r="A15" s="581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1"/>
        <v>0</v>
      </c>
      <c r="G15" s="634">
        <f t="shared" si="2"/>
        <v>0</v>
      </c>
      <c r="I15" s="394">
        <f t="shared" si="3"/>
        <v>0</v>
      </c>
    </row>
    <row r="16" spans="1:9" ht="24" x14ac:dyDescent="0.5">
      <c r="A16" s="581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1"/>
        <v>0</v>
      </c>
      <c r="G16" s="634">
        <f t="shared" si="2"/>
        <v>0</v>
      </c>
      <c r="I16" s="394">
        <f t="shared" si="3"/>
        <v>0</v>
      </c>
    </row>
    <row r="17" spans="1:9" ht="24" x14ac:dyDescent="0.5">
      <c r="A17" s="581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1"/>
        <v>0</v>
      </c>
      <c r="G17" s="634">
        <f t="shared" si="2"/>
        <v>0</v>
      </c>
      <c r="I17" s="394">
        <f t="shared" si="3"/>
        <v>0</v>
      </c>
    </row>
    <row r="18" spans="1:9" ht="24" x14ac:dyDescent="0.5">
      <c r="A18" s="581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1"/>
        <v>0</v>
      </c>
      <c r="G18" s="634">
        <f t="shared" si="2"/>
        <v>0</v>
      </c>
      <c r="I18" s="394">
        <f t="shared" si="3"/>
        <v>0</v>
      </c>
    </row>
    <row r="19" spans="1:9" ht="24" x14ac:dyDescent="0.5">
      <c r="A19" s="581">
        <v>15</v>
      </c>
      <c r="B19" s="831" t="s">
        <v>164</v>
      </c>
      <c r="C19" s="249">
        <v>12941.25</v>
      </c>
      <c r="D19" s="823">
        <v>2.5</v>
      </c>
      <c r="E19" s="823">
        <v>2.5</v>
      </c>
      <c r="F19" s="826">
        <f t="shared" si="1"/>
        <v>2.5</v>
      </c>
      <c r="G19" s="634">
        <f t="shared" si="2"/>
        <v>0</v>
      </c>
      <c r="I19" s="394">
        <f t="shared" si="3"/>
        <v>1</v>
      </c>
    </row>
    <row r="20" spans="1:9" ht="24" x14ac:dyDescent="0.5">
      <c r="A20" s="581">
        <v>16</v>
      </c>
      <c r="B20" s="822" t="s">
        <v>165</v>
      </c>
      <c r="C20" s="251">
        <v>31516.75</v>
      </c>
      <c r="D20" s="823">
        <v>16</v>
      </c>
      <c r="E20" s="823">
        <v>16</v>
      </c>
      <c r="F20" s="826">
        <f t="shared" si="1"/>
        <v>16</v>
      </c>
      <c r="G20" s="634">
        <f t="shared" si="2"/>
        <v>0</v>
      </c>
      <c r="I20" s="394">
        <f t="shared" si="3"/>
        <v>1</v>
      </c>
    </row>
    <row r="21" spans="1:9" ht="24" x14ac:dyDescent="0.5">
      <c r="A21" s="581">
        <v>17</v>
      </c>
      <c r="B21" s="822" t="s">
        <v>166</v>
      </c>
      <c r="C21" s="243">
        <v>93101.5</v>
      </c>
      <c r="D21" s="823">
        <v>160.25</v>
      </c>
      <c r="E21" s="823">
        <v>159.25</v>
      </c>
      <c r="F21" s="826">
        <f t="shared" si="1"/>
        <v>160.25</v>
      </c>
      <c r="G21" s="634">
        <f t="shared" si="2"/>
        <v>1</v>
      </c>
      <c r="I21" s="394">
        <f t="shared" si="3"/>
        <v>1</v>
      </c>
    </row>
    <row r="22" spans="1:9" ht="24" x14ac:dyDescent="0.5">
      <c r="A22" s="581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1"/>
        <v>0</v>
      </c>
      <c r="G22" s="634">
        <f t="shared" si="2"/>
        <v>0</v>
      </c>
      <c r="I22" s="394">
        <f t="shared" si="3"/>
        <v>0</v>
      </c>
    </row>
    <row r="23" spans="1:9" ht="24" x14ac:dyDescent="0.5">
      <c r="A23" s="581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1"/>
        <v>0</v>
      </c>
      <c r="G23" s="634">
        <f t="shared" si="2"/>
        <v>0</v>
      </c>
      <c r="I23" s="394">
        <f t="shared" si="3"/>
        <v>0</v>
      </c>
    </row>
    <row r="24" spans="1:9" ht="24" x14ac:dyDescent="0.5">
      <c r="A24" s="581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1"/>
        <v>0</v>
      </c>
      <c r="G24" s="634">
        <f t="shared" si="2"/>
        <v>0</v>
      </c>
      <c r="I24" s="394">
        <f t="shared" si="3"/>
        <v>0</v>
      </c>
    </row>
    <row r="25" spans="1:9" ht="24" x14ac:dyDescent="0.5">
      <c r="A25" s="581">
        <v>21</v>
      </c>
      <c r="B25" s="822" t="s">
        <v>170</v>
      </c>
      <c r="C25" s="243">
        <v>32466.400000000001</v>
      </c>
      <c r="D25" s="823">
        <v>1</v>
      </c>
      <c r="E25" s="823">
        <v>1</v>
      </c>
      <c r="F25" s="826">
        <f t="shared" si="1"/>
        <v>1</v>
      </c>
      <c r="G25" s="634">
        <f t="shared" si="2"/>
        <v>0</v>
      </c>
      <c r="I25" s="394">
        <f t="shared" si="3"/>
        <v>1</v>
      </c>
    </row>
    <row r="26" spans="1:9" ht="24" x14ac:dyDescent="0.5">
      <c r="A26" s="581">
        <v>22</v>
      </c>
      <c r="B26" s="828" t="s">
        <v>172</v>
      </c>
      <c r="C26" s="252">
        <v>34714.300000000003</v>
      </c>
      <c r="D26" s="832">
        <v>1</v>
      </c>
      <c r="E26" s="832">
        <v>1</v>
      </c>
      <c r="F26" s="834">
        <f t="shared" si="1"/>
        <v>1</v>
      </c>
      <c r="G26" s="634">
        <f t="shared" si="2"/>
        <v>0</v>
      </c>
      <c r="I26" s="394">
        <f t="shared" si="3"/>
        <v>1</v>
      </c>
    </row>
    <row r="27" spans="1:9" ht="24" x14ac:dyDescent="0.5">
      <c r="A27" s="581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1">
        <f t="shared" si="1"/>
        <v>0</v>
      </c>
      <c r="G27" s="634">
        <f t="shared" si="2"/>
        <v>0</v>
      </c>
      <c r="I27" s="394">
        <f t="shared" si="3"/>
        <v>0</v>
      </c>
    </row>
    <row r="28" spans="1:9" ht="24" x14ac:dyDescent="0.5">
      <c r="A28" s="581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1"/>
        <v>0</v>
      </c>
      <c r="G28" s="634">
        <f t="shared" si="2"/>
        <v>0</v>
      </c>
      <c r="I28" s="394">
        <f t="shared" si="3"/>
        <v>0</v>
      </c>
    </row>
    <row r="29" spans="1:9" ht="24" x14ac:dyDescent="0.5">
      <c r="A29" s="581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1"/>
        <v>0</v>
      </c>
      <c r="G29" s="634">
        <f t="shared" si="2"/>
        <v>0</v>
      </c>
      <c r="I29" s="394">
        <f t="shared" si="3"/>
        <v>0</v>
      </c>
    </row>
    <row r="30" spans="1:9" ht="24" x14ac:dyDescent="0.5">
      <c r="A30" s="581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1"/>
        <v>0</v>
      </c>
      <c r="G30" s="634">
        <f t="shared" si="2"/>
        <v>0</v>
      </c>
      <c r="I30" s="394">
        <f t="shared" si="3"/>
        <v>0</v>
      </c>
    </row>
    <row r="31" spans="1:9" ht="24" x14ac:dyDescent="0.5">
      <c r="A31" s="581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1"/>
        <v>0</v>
      </c>
      <c r="G31" s="634">
        <f t="shared" si="2"/>
        <v>0</v>
      </c>
      <c r="I31" s="394">
        <f t="shared" si="3"/>
        <v>0</v>
      </c>
    </row>
    <row r="32" spans="1:9" ht="24" x14ac:dyDescent="0.5">
      <c r="A32" s="581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1"/>
        <v>0</v>
      </c>
      <c r="G32" s="634">
        <f t="shared" si="2"/>
        <v>0</v>
      </c>
      <c r="I32" s="394">
        <f t="shared" si="3"/>
        <v>0</v>
      </c>
    </row>
    <row r="33" spans="1:9" ht="24" x14ac:dyDescent="0.5">
      <c r="A33" s="581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1"/>
        <v>0</v>
      </c>
      <c r="G33" s="634">
        <f t="shared" si="2"/>
        <v>0</v>
      </c>
      <c r="I33" s="394">
        <f t="shared" si="3"/>
        <v>0</v>
      </c>
    </row>
    <row r="34" spans="1:9" ht="24" x14ac:dyDescent="0.5">
      <c r="A34" s="581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1"/>
        <v>0</v>
      </c>
      <c r="G34" s="634">
        <f t="shared" si="2"/>
        <v>0</v>
      </c>
      <c r="I34" s="394">
        <f t="shared" si="3"/>
        <v>0</v>
      </c>
    </row>
    <row r="35" spans="1:9" ht="24" x14ac:dyDescent="0.5">
      <c r="A35" s="581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1"/>
        <v>0</v>
      </c>
      <c r="G35" s="634">
        <f t="shared" si="2"/>
        <v>0</v>
      </c>
      <c r="I35" s="394">
        <f t="shared" si="3"/>
        <v>0</v>
      </c>
    </row>
    <row r="36" spans="1:9" ht="24" x14ac:dyDescent="0.5">
      <c r="A36" s="581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1"/>
        <v>0</v>
      </c>
      <c r="G36" s="634">
        <f t="shared" si="2"/>
        <v>0</v>
      </c>
      <c r="I36" s="394">
        <f t="shared" si="3"/>
        <v>0</v>
      </c>
    </row>
    <row r="37" spans="1:9" ht="24" x14ac:dyDescent="0.5">
      <c r="A37" s="581">
        <v>33</v>
      </c>
      <c r="B37" s="822" t="s">
        <v>144</v>
      </c>
      <c r="C37" s="251">
        <v>18.75</v>
      </c>
      <c r="D37" s="823">
        <v>0.5</v>
      </c>
      <c r="E37" s="823">
        <v>0.5</v>
      </c>
      <c r="F37" s="826">
        <f t="shared" si="1"/>
        <v>0.5</v>
      </c>
      <c r="G37" s="634">
        <f t="shared" si="2"/>
        <v>0</v>
      </c>
      <c r="I37" s="394">
        <f t="shared" si="3"/>
        <v>1</v>
      </c>
    </row>
    <row r="38" spans="1:9" ht="24" x14ac:dyDescent="0.5">
      <c r="A38" s="581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1"/>
        <v>0</v>
      </c>
      <c r="G38" s="634">
        <f t="shared" si="2"/>
        <v>0</v>
      </c>
      <c r="I38" s="394">
        <f t="shared" si="3"/>
        <v>0</v>
      </c>
    </row>
    <row r="39" spans="1:9" ht="24" x14ac:dyDescent="0.5">
      <c r="A39" s="581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1"/>
        <v>0</v>
      </c>
      <c r="G39" s="634">
        <f t="shared" si="2"/>
        <v>0</v>
      </c>
      <c r="I39" s="394">
        <f t="shared" si="3"/>
        <v>0</v>
      </c>
    </row>
    <row r="40" spans="1:9" ht="24" x14ac:dyDescent="0.5">
      <c r="A40" s="581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1"/>
        <v>0</v>
      </c>
      <c r="G40" s="634">
        <f t="shared" si="2"/>
        <v>0</v>
      </c>
      <c r="I40" s="394">
        <f t="shared" si="3"/>
        <v>0</v>
      </c>
    </row>
    <row r="41" spans="1:9" ht="24" x14ac:dyDescent="0.5">
      <c r="A41" s="581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1"/>
        <v>0</v>
      </c>
      <c r="G41" s="634">
        <f t="shared" si="2"/>
        <v>0</v>
      </c>
      <c r="I41" s="394">
        <f t="shared" si="3"/>
        <v>0</v>
      </c>
    </row>
    <row r="42" spans="1:9" ht="24" x14ac:dyDescent="0.5">
      <c r="A42" s="581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1"/>
        <v>0</v>
      </c>
      <c r="G42" s="634">
        <f t="shared" si="2"/>
        <v>0</v>
      </c>
      <c r="I42" s="394">
        <f t="shared" si="3"/>
        <v>0</v>
      </c>
    </row>
    <row r="43" spans="1:9" ht="24" x14ac:dyDescent="0.5">
      <c r="A43" s="581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1"/>
        <v>0</v>
      </c>
      <c r="G43" s="634">
        <f t="shared" si="2"/>
        <v>0</v>
      </c>
      <c r="I43" s="394">
        <f t="shared" si="3"/>
        <v>0</v>
      </c>
    </row>
    <row r="44" spans="1:9" ht="24" x14ac:dyDescent="0.5">
      <c r="A44" s="581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1"/>
        <v>0</v>
      </c>
      <c r="G44" s="634">
        <f t="shared" si="2"/>
        <v>0</v>
      </c>
      <c r="I44" s="394">
        <f t="shared" si="3"/>
        <v>0</v>
      </c>
    </row>
    <row r="45" spans="1:9" ht="24" x14ac:dyDescent="0.5">
      <c r="A45" s="581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1"/>
        <v>0</v>
      </c>
      <c r="G45" s="634">
        <f t="shared" si="2"/>
        <v>0</v>
      </c>
      <c r="I45" s="394">
        <f t="shared" si="3"/>
        <v>0</v>
      </c>
    </row>
    <row r="46" spans="1:9" ht="24" x14ac:dyDescent="0.5">
      <c r="A46" s="581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1"/>
        <v>0</v>
      </c>
      <c r="G46" s="634">
        <f t="shared" si="2"/>
        <v>0</v>
      </c>
      <c r="I46" s="394">
        <f t="shared" si="3"/>
        <v>0</v>
      </c>
    </row>
    <row r="47" spans="1:9" ht="24" x14ac:dyDescent="0.5">
      <c r="A47" s="581">
        <v>43</v>
      </c>
      <c r="B47" s="831" t="s">
        <v>183</v>
      </c>
      <c r="C47" s="254">
        <v>1149705</v>
      </c>
      <c r="D47" s="823">
        <v>97</v>
      </c>
      <c r="E47" s="823">
        <v>97</v>
      </c>
      <c r="F47" s="826">
        <f t="shared" si="1"/>
        <v>97</v>
      </c>
      <c r="G47" s="634">
        <f t="shared" si="2"/>
        <v>0</v>
      </c>
      <c r="I47" s="394">
        <f t="shared" si="3"/>
        <v>1</v>
      </c>
    </row>
    <row r="48" spans="1:9" ht="24" x14ac:dyDescent="0.5">
      <c r="A48" s="581">
        <v>44</v>
      </c>
      <c r="B48" s="822" t="s">
        <v>184</v>
      </c>
      <c r="C48" s="251">
        <v>769514.59</v>
      </c>
      <c r="D48" s="823">
        <v>303.5</v>
      </c>
      <c r="E48" s="823">
        <v>310.5</v>
      </c>
      <c r="F48" s="826">
        <f t="shared" si="1"/>
        <v>303.5</v>
      </c>
      <c r="G48" s="634">
        <f t="shared" si="2"/>
        <v>-7</v>
      </c>
      <c r="I48" s="394">
        <f t="shared" si="3"/>
        <v>1</v>
      </c>
    </row>
    <row r="49" spans="1:9" ht="24" x14ac:dyDescent="0.5">
      <c r="A49" s="581">
        <v>45</v>
      </c>
      <c r="B49" s="822" t="s">
        <v>185</v>
      </c>
      <c r="C49" s="251">
        <v>349499.06</v>
      </c>
      <c r="D49" s="823">
        <v>74.5</v>
      </c>
      <c r="E49" s="823">
        <v>75.5</v>
      </c>
      <c r="F49" s="826">
        <f t="shared" si="1"/>
        <v>74.5</v>
      </c>
      <c r="G49" s="634">
        <f t="shared" si="2"/>
        <v>-1</v>
      </c>
      <c r="I49" s="394">
        <f t="shared" si="3"/>
        <v>1</v>
      </c>
    </row>
    <row r="50" spans="1:9" ht="24" x14ac:dyDescent="0.5">
      <c r="A50" s="581">
        <v>46</v>
      </c>
      <c r="B50" s="822" t="s">
        <v>186</v>
      </c>
      <c r="C50" s="251">
        <v>472427.35</v>
      </c>
      <c r="D50" s="823">
        <v>196.5</v>
      </c>
      <c r="E50" s="823">
        <v>191.5</v>
      </c>
      <c r="F50" s="826">
        <f t="shared" si="1"/>
        <v>196.5</v>
      </c>
      <c r="G50" s="634">
        <f t="shared" si="2"/>
        <v>5</v>
      </c>
      <c r="I50" s="394">
        <f t="shared" si="3"/>
        <v>1</v>
      </c>
    </row>
    <row r="51" spans="1:9" ht="24" x14ac:dyDescent="0.5">
      <c r="A51" s="581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1"/>
        <v>0</v>
      </c>
      <c r="G51" s="634">
        <f t="shared" si="2"/>
        <v>0</v>
      </c>
      <c r="I51" s="394">
        <f t="shared" si="3"/>
        <v>0</v>
      </c>
    </row>
    <row r="52" spans="1:9" ht="24" x14ac:dyDescent="0.5">
      <c r="A52" s="581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1"/>
        <v>0</v>
      </c>
      <c r="G52" s="634">
        <f t="shared" si="2"/>
        <v>0</v>
      </c>
      <c r="I52" s="394">
        <f t="shared" si="3"/>
        <v>0</v>
      </c>
    </row>
    <row r="53" spans="1:9" ht="24" x14ac:dyDescent="0.5">
      <c r="A53" s="581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1"/>
        <v>0</v>
      </c>
      <c r="G53" s="634">
        <f t="shared" si="2"/>
        <v>0</v>
      </c>
      <c r="I53" s="394">
        <f t="shared" si="3"/>
        <v>0</v>
      </c>
    </row>
    <row r="54" spans="1:9" ht="24" x14ac:dyDescent="0.5">
      <c r="A54" s="581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1"/>
        <v>0</v>
      </c>
      <c r="G54" s="634">
        <f t="shared" si="2"/>
        <v>0</v>
      </c>
      <c r="I54" s="394">
        <f t="shared" si="3"/>
        <v>0</v>
      </c>
    </row>
    <row r="55" spans="1:9" ht="24" x14ac:dyDescent="0.5">
      <c r="A55" s="581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1"/>
        <v>0</v>
      </c>
      <c r="G55" s="634">
        <f t="shared" si="2"/>
        <v>0</v>
      </c>
      <c r="I55" s="394">
        <f t="shared" si="3"/>
        <v>0</v>
      </c>
    </row>
    <row r="56" spans="1:9" ht="24" x14ac:dyDescent="0.5">
      <c r="A56" s="581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1"/>
        <v>0</v>
      </c>
      <c r="G56" s="634">
        <f t="shared" si="2"/>
        <v>0</v>
      </c>
      <c r="I56" s="394">
        <f t="shared" si="3"/>
        <v>0</v>
      </c>
    </row>
    <row r="57" spans="1:9" ht="24" x14ac:dyDescent="0.5">
      <c r="A57" s="581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1"/>
        <v>0</v>
      </c>
      <c r="G57" s="634">
        <f t="shared" si="2"/>
        <v>0</v>
      </c>
      <c r="I57" s="394">
        <f t="shared" si="3"/>
        <v>0</v>
      </c>
    </row>
    <row r="58" spans="1:9" ht="24" x14ac:dyDescent="0.5">
      <c r="A58" s="581">
        <v>54</v>
      </c>
      <c r="B58" s="822" t="s">
        <v>194</v>
      </c>
      <c r="C58" s="251">
        <v>88665.62</v>
      </c>
      <c r="D58" s="823">
        <v>23</v>
      </c>
      <c r="E58" s="823">
        <v>23</v>
      </c>
      <c r="F58" s="826">
        <f t="shared" si="1"/>
        <v>23</v>
      </c>
      <c r="G58" s="634">
        <f t="shared" si="2"/>
        <v>0</v>
      </c>
      <c r="I58" s="394">
        <f t="shared" si="3"/>
        <v>1</v>
      </c>
    </row>
    <row r="59" spans="1:9" ht="24" x14ac:dyDescent="0.5">
      <c r="A59" s="581">
        <v>55</v>
      </c>
      <c r="B59" s="822" t="s">
        <v>195</v>
      </c>
      <c r="C59" s="251">
        <v>137286.72</v>
      </c>
      <c r="D59" s="823">
        <v>89.25</v>
      </c>
      <c r="E59" s="823">
        <v>102.45</v>
      </c>
      <c r="F59" s="826">
        <f t="shared" si="1"/>
        <v>89.25</v>
      </c>
      <c r="G59" s="634">
        <f t="shared" si="2"/>
        <v>-13.200000000000003</v>
      </c>
      <c r="I59" s="394">
        <f t="shared" si="3"/>
        <v>1</v>
      </c>
    </row>
    <row r="60" spans="1:9" ht="24" x14ac:dyDescent="0.5">
      <c r="A60" s="581">
        <v>56</v>
      </c>
      <c r="B60" s="828" t="s">
        <v>196</v>
      </c>
      <c r="C60" s="252">
        <v>1196555.2</v>
      </c>
      <c r="D60" s="832">
        <v>214.5</v>
      </c>
      <c r="E60" s="832">
        <v>219.5</v>
      </c>
      <c r="F60" s="833">
        <f t="shared" si="1"/>
        <v>214.5</v>
      </c>
      <c r="G60" s="634">
        <f t="shared" si="2"/>
        <v>-5</v>
      </c>
      <c r="I60" s="394">
        <f t="shared" si="3"/>
        <v>1</v>
      </c>
    </row>
    <row r="61" spans="1:9" ht="24" x14ac:dyDescent="0.5">
      <c r="A61" s="581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1"/>
        <v>0</v>
      </c>
      <c r="G61" s="634">
        <f t="shared" si="2"/>
        <v>0</v>
      </c>
      <c r="I61" s="394">
        <f t="shared" si="3"/>
        <v>0</v>
      </c>
    </row>
    <row r="62" spans="1:9" ht="24" x14ac:dyDescent="0.5">
      <c r="A62" s="581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1"/>
        <v>0</v>
      </c>
      <c r="G62" s="634">
        <f t="shared" si="2"/>
        <v>0</v>
      </c>
      <c r="I62" s="394">
        <f t="shared" si="3"/>
        <v>0</v>
      </c>
    </row>
    <row r="63" spans="1:9" ht="24" x14ac:dyDescent="0.5">
      <c r="A63" s="581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1"/>
        <v>0</v>
      </c>
      <c r="G63" s="634">
        <f t="shared" si="2"/>
        <v>0</v>
      </c>
      <c r="I63" s="394">
        <f t="shared" si="3"/>
        <v>0</v>
      </c>
    </row>
    <row r="64" spans="1:9" ht="24" x14ac:dyDescent="0.5">
      <c r="A64" s="581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1"/>
        <v>0</v>
      </c>
      <c r="G64" s="634">
        <f t="shared" si="2"/>
        <v>0</v>
      </c>
      <c r="I64" s="394">
        <f t="shared" si="3"/>
        <v>0</v>
      </c>
    </row>
    <row r="65" spans="1:9" ht="24" x14ac:dyDescent="0.5">
      <c r="A65" s="581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1"/>
        <v>0</v>
      </c>
      <c r="G65" s="634">
        <f t="shared" si="2"/>
        <v>0</v>
      </c>
      <c r="I65" s="394">
        <f t="shared" si="3"/>
        <v>0</v>
      </c>
    </row>
    <row r="66" spans="1:9" ht="24" x14ac:dyDescent="0.5">
      <c r="A66" s="581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1"/>
        <v>0</v>
      </c>
      <c r="G66" s="634">
        <f t="shared" si="2"/>
        <v>0</v>
      </c>
      <c r="I66" s="394">
        <f t="shared" si="3"/>
        <v>0</v>
      </c>
    </row>
    <row r="67" spans="1:9" ht="24" x14ac:dyDescent="0.5">
      <c r="A67" s="581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1"/>
        <v>0</v>
      </c>
      <c r="G67" s="634">
        <f t="shared" si="2"/>
        <v>0</v>
      </c>
      <c r="I67" s="394">
        <f t="shared" si="3"/>
        <v>0</v>
      </c>
    </row>
    <row r="68" spans="1:9" ht="24" x14ac:dyDescent="0.5">
      <c r="A68" s="581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1"/>
        <v>0</v>
      </c>
      <c r="G68" s="634">
        <f t="shared" si="2"/>
        <v>0</v>
      </c>
      <c r="I68" s="394">
        <f t="shared" si="3"/>
        <v>0</v>
      </c>
    </row>
    <row r="69" spans="1:9" ht="24" x14ac:dyDescent="0.5">
      <c r="A69" s="581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1"/>
        <v>0</v>
      </c>
      <c r="G69" s="634">
        <f t="shared" si="2"/>
        <v>0</v>
      </c>
      <c r="I69" s="394">
        <f t="shared" si="3"/>
        <v>0</v>
      </c>
    </row>
    <row r="70" spans="1:9" ht="24" x14ac:dyDescent="0.5">
      <c r="A70" s="581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ref="F70:F73" si="4">D70</f>
        <v>0</v>
      </c>
      <c r="G70" s="634">
        <f t="shared" ref="G70:G72" si="5">+F70-E70</f>
        <v>0</v>
      </c>
      <c r="I70" s="394">
        <f t="shared" ref="I70:I73" si="6">IF(F70&gt;0,1,0)</f>
        <v>0</v>
      </c>
    </row>
    <row r="71" spans="1:9" ht="24" x14ac:dyDescent="0.5">
      <c r="A71" s="581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4"/>
        <v>0</v>
      </c>
      <c r="G71" s="634">
        <f t="shared" si="5"/>
        <v>0</v>
      </c>
      <c r="I71" s="394">
        <f t="shared" si="6"/>
        <v>0</v>
      </c>
    </row>
    <row r="72" spans="1:9" ht="24" x14ac:dyDescent="0.5">
      <c r="A72" s="581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4"/>
        <v>0</v>
      </c>
      <c r="G72" s="634">
        <f t="shared" si="5"/>
        <v>0</v>
      </c>
      <c r="I72" s="394">
        <f t="shared" si="6"/>
        <v>0</v>
      </c>
    </row>
    <row r="73" spans="1:9" ht="24" x14ac:dyDescent="0.5">
      <c r="A73" s="581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si="4"/>
        <v>0</v>
      </c>
      <c r="G73" s="634">
        <f t="shared" ref="G73" si="7">+F73-E73</f>
        <v>0</v>
      </c>
      <c r="I73" s="39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4.75" style="394" customWidth="1"/>
    <col min="2" max="2" width="14.375" style="394" customWidth="1"/>
    <col min="3" max="3" width="14.125" style="394" customWidth="1"/>
    <col min="4" max="4" width="13.375" style="394" customWidth="1"/>
    <col min="5" max="5" width="15.625" style="394" customWidth="1"/>
    <col min="6" max="6" width="13.125" style="394" customWidth="1"/>
    <col min="7" max="7" width="16.75" style="394" customWidth="1"/>
    <col min="8" max="16384" width="9" style="394"/>
  </cols>
  <sheetData>
    <row r="1" spans="1:9" ht="24" x14ac:dyDescent="0.5">
      <c r="A1" s="1273" t="s">
        <v>535</v>
      </c>
      <c r="B1" s="1273"/>
      <c r="C1" s="1273"/>
      <c r="D1" s="1273"/>
      <c r="E1" s="1273"/>
      <c r="F1" s="1273"/>
      <c r="G1" s="1273"/>
    </row>
    <row r="2" spans="1:9" x14ac:dyDescent="0.5">
      <c r="A2" s="1224" t="s">
        <v>227</v>
      </c>
      <c r="B2" s="1224" t="s">
        <v>4</v>
      </c>
      <c r="C2" s="1290" t="s">
        <v>228</v>
      </c>
      <c r="D2" s="1267" t="s">
        <v>260</v>
      </c>
      <c r="E2" s="136" t="s">
        <v>230</v>
      </c>
      <c r="F2" s="136" t="s">
        <v>230</v>
      </c>
      <c r="G2" s="1290" t="s">
        <v>231</v>
      </c>
      <c r="I2" s="393" t="s">
        <v>318</v>
      </c>
    </row>
    <row r="3" spans="1:9" x14ac:dyDescent="0.5">
      <c r="A3" s="1224"/>
      <c r="B3" s="1224"/>
      <c r="C3" s="1290"/>
      <c r="D3" s="1267"/>
      <c r="E3" s="136" t="s">
        <v>236</v>
      </c>
      <c r="F3" s="136" t="s">
        <v>235</v>
      </c>
      <c r="G3" s="1290"/>
    </row>
    <row r="4" spans="1:9" x14ac:dyDescent="0.5">
      <c r="A4" s="1224"/>
      <c r="B4" s="1224"/>
      <c r="C4" s="419">
        <f>SUM(C5:C73)</f>
        <v>5312294.0500000007</v>
      </c>
      <c r="D4" s="419">
        <f t="shared" ref="D4:F4" si="0">SUM(D5:D73)</f>
        <v>582.25</v>
      </c>
      <c r="E4" s="419">
        <f t="shared" si="0"/>
        <v>582.25</v>
      </c>
      <c r="F4" s="419">
        <f t="shared" si="0"/>
        <v>582.25</v>
      </c>
      <c r="G4" s="419">
        <f>SUM(G5:G73)</f>
        <v>0</v>
      </c>
      <c r="I4" s="638">
        <f>SUM(I5:I73)</f>
        <v>11</v>
      </c>
    </row>
    <row r="5" spans="1:9" x14ac:dyDescent="0.5">
      <c r="A5" s="504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>D5</f>
        <v>0</v>
      </c>
      <c r="G5" s="637">
        <f>+F5-E5</f>
        <v>0</v>
      </c>
      <c r="I5" s="394">
        <f>IF(F5&gt;0,1,0)</f>
        <v>0</v>
      </c>
    </row>
    <row r="6" spans="1:9" x14ac:dyDescent="0.5">
      <c r="A6" s="504">
        <v>2</v>
      </c>
      <c r="B6" s="822" t="s">
        <v>156</v>
      </c>
      <c r="C6" s="243">
        <v>1481</v>
      </c>
      <c r="D6" s="823">
        <v>0</v>
      </c>
      <c r="E6" s="823">
        <v>0</v>
      </c>
      <c r="F6" s="824">
        <f t="shared" ref="F6:F71" si="1">D6</f>
        <v>0</v>
      </c>
      <c r="G6" s="637">
        <f t="shared" ref="G6:G69" si="2">+F6-E6</f>
        <v>0</v>
      </c>
      <c r="I6" s="394">
        <f t="shared" ref="I6:I69" si="3">IF(F6&gt;0,1,0)</f>
        <v>0</v>
      </c>
    </row>
    <row r="7" spans="1:9" x14ac:dyDescent="0.5">
      <c r="A7" s="504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si="1"/>
        <v>0</v>
      </c>
      <c r="G7" s="637">
        <f t="shared" si="2"/>
        <v>0</v>
      </c>
      <c r="I7" s="394">
        <f t="shared" si="3"/>
        <v>0</v>
      </c>
    </row>
    <row r="8" spans="1:9" x14ac:dyDescent="0.5">
      <c r="A8" s="504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1"/>
        <v>0</v>
      </c>
      <c r="G8" s="637">
        <f t="shared" si="2"/>
        <v>0</v>
      </c>
      <c r="I8" s="394">
        <f t="shared" si="3"/>
        <v>0</v>
      </c>
    </row>
    <row r="9" spans="1:9" x14ac:dyDescent="0.5">
      <c r="A9" s="504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1"/>
        <v>0</v>
      </c>
      <c r="G9" s="637">
        <f t="shared" si="2"/>
        <v>0</v>
      </c>
      <c r="I9" s="394">
        <f t="shared" si="3"/>
        <v>0</v>
      </c>
    </row>
    <row r="10" spans="1:9" x14ac:dyDescent="0.5">
      <c r="A10" s="504">
        <v>6</v>
      </c>
      <c r="B10" s="827" t="s">
        <v>160</v>
      </c>
      <c r="C10" s="245">
        <v>5492</v>
      </c>
      <c r="D10" s="823">
        <v>2</v>
      </c>
      <c r="E10" s="823">
        <v>2</v>
      </c>
      <c r="F10" s="826">
        <f t="shared" si="1"/>
        <v>2</v>
      </c>
      <c r="G10" s="637">
        <f t="shared" si="2"/>
        <v>0</v>
      </c>
      <c r="I10" s="394">
        <f t="shared" si="3"/>
        <v>1</v>
      </c>
    </row>
    <row r="11" spans="1:9" x14ac:dyDescent="0.5">
      <c r="A11" s="504">
        <v>7</v>
      </c>
      <c r="B11" s="828" t="s">
        <v>161</v>
      </c>
      <c r="C11" s="248">
        <v>22.25</v>
      </c>
      <c r="D11" s="829">
        <v>0</v>
      </c>
      <c r="E11" s="829">
        <v>0</v>
      </c>
      <c r="F11" s="830">
        <f t="shared" si="1"/>
        <v>0</v>
      </c>
      <c r="G11" s="637">
        <f t="shared" si="2"/>
        <v>0</v>
      </c>
      <c r="I11" s="394">
        <f t="shared" si="3"/>
        <v>0</v>
      </c>
    </row>
    <row r="12" spans="1:9" x14ac:dyDescent="0.5">
      <c r="A12" s="504">
        <v>8</v>
      </c>
      <c r="B12" s="831" t="s">
        <v>174</v>
      </c>
      <c r="C12" s="249">
        <v>16343</v>
      </c>
      <c r="D12" s="823">
        <v>0</v>
      </c>
      <c r="E12" s="823">
        <v>0</v>
      </c>
      <c r="F12" s="826">
        <f t="shared" si="1"/>
        <v>0</v>
      </c>
      <c r="G12" s="637">
        <f t="shared" si="2"/>
        <v>0</v>
      </c>
      <c r="I12" s="394">
        <f t="shared" si="3"/>
        <v>0</v>
      </c>
    </row>
    <row r="13" spans="1:9" x14ac:dyDescent="0.5">
      <c r="A13" s="504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1"/>
        <v>0</v>
      </c>
      <c r="G13" s="637">
        <f t="shared" si="2"/>
        <v>0</v>
      </c>
      <c r="I13" s="394">
        <f t="shared" si="3"/>
        <v>0</v>
      </c>
    </row>
    <row r="14" spans="1:9" x14ac:dyDescent="0.5">
      <c r="A14" s="504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1"/>
        <v>0</v>
      </c>
      <c r="G14" s="637">
        <f t="shared" si="2"/>
        <v>0</v>
      </c>
      <c r="I14" s="394">
        <f t="shared" si="3"/>
        <v>0</v>
      </c>
    </row>
    <row r="15" spans="1:9" x14ac:dyDescent="0.5">
      <c r="A15" s="504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1"/>
        <v>0</v>
      </c>
      <c r="G15" s="637">
        <f t="shared" si="2"/>
        <v>0</v>
      </c>
      <c r="I15" s="394">
        <f t="shared" si="3"/>
        <v>0</v>
      </c>
    </row>
    <row r="16" spans="1:9" x14ac:dyDescent="0.5">
      <c r="A16" s="504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1"/>
        <v>0</v>
      </c>
      <c r="G16" s="637">
        <f t="shared" si="2"/>
        <v>0</v>
      </c>
      <c r="I16" s="394">
        <f t="shared" si="3"/>
        <v>0</v>
      </c>
    </row>
    <row r="17" spans="1:9" x14ac:dyDescent="0.5">
      <c r="A17" s="504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1"/>
        <v>0</v>
      </c>
      <c r="G17" s="637">
        <f t="shared" si="2"/>
        <v>0</v>
      </c>
      <c r="I17" s="394">
        <f t="shared" si="3"/>
        <v>0</v>
      </c>
    </row>
    <row r="18" spans="1:9" x14ac:dyDescent="0.5">
      <c r="A18" s="504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1"/>
        <v>0</v>
      </c>
      <c r="G18" s="637">
        <f t="shared" si="2"/>
        <v>0</v>
      </c>
      <c r="I18" s="394">
        <f t="shared" si="3"/>
        <v>0</v>
      </c>
    </row>
    <row r="19" spans="1:9" x14ac:dyDescent="0.5">
      <c r="A19" s="504">
        <v>15</v>
      </c>
      <c r="B19" s="831" t="s">
        <v>164</v>
      </c>
      <c r="C19" s="249">
        <v>12941.25</v>
      </c>
      <c r="D19" s="823">
        <v>2</v>
      </c>
      <c r="E19" s="823">
        <v>2</v>
      </c>
      <c r="F19" s="826">
        <f t="shared" si="1"/>
        <v>2</v>
      </c>
      <c r="G19" s="637">
        <f t="shared" si="2"/>
        <v>0</v>
      </c>
      <c r="I19" s="394">
        <f t="shared" si="3"/>
        <v>1</v>
      </c>
    </row>
    <row r="20" spans="1:9" x14ac:dyDescent="0.5">
      <c r="A20" s="504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1"/>
        <v>0</v>
      </c>
      <c r="G20" s="637">
        <f t="shared" si="2"/>
        <v>0</v>
      </c>
      <c r="I20" s="394">
        <f t="shared" si="3"/>
        <v>0</v>
      </c>
    </row>
    <row r="21" spans="1:9" x14ac:dyDescent="0.5">
      <c r="A21" s="504">
        <v>17</v>
      </c>
      <c r="B21" s="822" t="s">
        <v>166</v>
      </c>
      <c r="C21" s="243">
        <v>93101.5</v>
      </c>
      <c r="D21" s="823">
        <v>0</v>
      </c>
      <c r="E21" s="823">
        <v>0</v>
      </c>
      <c r="F21" s="826">
        <f t="shared" si="1"/>
        <v>0</v>
      </c>
      <c r="G21" s="637">
        <f t="shared" si="2"/>
        <v>0</v>
      </c>
      <c r="I21" s="394">
        <f t="shared" si="3"/>
        <v>0</v>
      </c>
    </row>
    <row r="22" spans="1:9" x14ac:dyDescent="0.5">
      <c r="A22" s="504">
        <v>18</v>
      </c>
      <c r="B22" s="822" t="s">
        <v>167</v>
      </c>
      <c r="C22" s="243">
        <v>62047</v>
      </c>
      <c r="D22" s="823">
        <v>16</v>
      </c>
      <c r="E22" s="823">
        <v>16</v>
      </c>
      <c r="F22" s="826">
        <f t="shared" si="1"/>
        <v>16</v>
      </c>
      <c r="G22" s="637">
        <f t="shared" si="2"/>
        <v>0</v>
      </c>
      <c r="I22" s="394">
        <f t="shared" si="3"/>
        <v>1</v>
      </c>
    </row>
    <row r="23" spans="1:9" x14ac:dyDescent="0.5">
      <c r="A23" s="504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1"/>
        <v>0</v>
      </c>
      <c r="G23" s="637">
        <f t="shared" si="2"/>
        <v>0</v>
      </c>
      <c r="I23" s="394">
        <f t="shared" si="3"/>
        <v>0</v>
      </c>
    </row>
    <row r="24" spans="1:9" x14ac:dyDescent="0.5">
      <c r="A24" s="504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1"/>
        <v>0</v>
      </c>
      <c r="G24" s="637">
        <f t="shared" si="2"/>
        <v>0</v>
      </c>
      <c r="I24" s="394">
        <f t="shared" si="3"/>
        <v>0</v>
      </c>
    </row>
    <row r="25" spans="1:9" x14ac:dyDescent="0.5">
      <c r="A25" s="504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 t="shared" si="1"/>
        <v>0</v>
      </c>
      <c r="G25" s="637">
        <f t="shared" si="2"/>
        <v>0</v>
      </c>
      <c r="I25" s="394">
        <f t="shared" si="3"/>
        <v>0</v>
      </c>
    </row>
    <row r="26" spans="1:9" x14ac:dyDescent="0.5">
      <c r="A26" s="504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4">
        <f t="shared" si="1"/>
        <v>0</v>
      </c>
      <c r="G26" s="637">
        <f t="shared" si="2"/>
        <v>0</v>
      </c>
      <c r="I26" s="394">
        <f t="shared" si="3"/>
        <v>0</v>
      </c>
    </row>
    <row r="27" spans="1:9" x14ac:dyDescent="0.5">
      <c r="A27" s="504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1">
        <f t="shared" si="1"/>
        <v>0</v>
      </c>
      <c r="G27" s="637">
        <f t="shared" si="2"/>
        <v>0</v>
      </c>
      <c r="I27" s="394">
        <f t="shared" si="3"/>
        <v>0</v>
      </c>
    </row>
    <row r="28" spans="1:9" x14ac:dyDescent="0.5">
      <c r="A28" s="504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1"/>
        <v>0</v>
      </c>
      <c r="G28" s="637">
        <f t="shared" si="2"/>
        <v>0</v>
      </c>
      <c r="I28" s="394">
        <f t="shared" si="3"/>
        <v>0</v>
      </c>
    </row>
    <row r="29" spans="1:9" x14ac:dyDescent="0.5">
      <c r="A29" s="504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1"/>
        <v>0</v>
      </c>
      <c r="G29" s="637">
        <f t="shared" si="2"/>
        <v>0</v>
      </c>
      <c r="I29" s="394">
        <f t="shared" si="3"/>
        <v>0</v>
      </c>
    </row>
    <row r="30" spans="1:9" x14ac:dyDescent="0.5">
      <c r="A30" s="504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1"/>
        <v>0</v>
      </c>
      <c r="G30" s="637">
        <f t="shared" si="2"/>
        <v>0</v>
      </c>
      <c r="I30" s="394">
        <f t="shared" si="3"/>
        <v>0</v>
      </c>
    </row>
    <row r="31" spans="1:9" x14ac:dyDescent="0.5">
      <c r="A31" s="504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1"/>
        <v>0</v>
      </c>
      <c r="G31" s="637">
        <f t="shared" si="2"/>
        <v>0</v>
      </c>
      <c r="I31" s="394">
        <f t="shared" si="3"/>
        <v>0</v>
      </c>
    </row>
    <row r="32" spans="1:9" x14ac:dyDescent="0.5">
      <c r="A32" s="504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1"/>
        <v>0</v>
      </c>
      <c r="G32" s="637">
        <f t="shared" si="2"/>
        <v>0</v>
      </c>
      <c r="I32" s="394">
        <f t="shared" si="3"/>
        <v>0</v>
      </c>
    </row>
    <row r="33" spans="1:9" x14ac:dyDescent="0.5">
      <c r="A33" s="504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1"/>
        <v>0</v>
      </c>
      <c r="G33" s="637">
        <f t="shared" si="2"/>
        <v>0</v>
      </c>
      <c r="I33" s="394">
        <f t="shared" si="3"/>
        <v>0</v>
      </c>
    </row>
    <row r="34" spans="1:9" x14ac:dyDescent="0.5">
      <c r="A34" s="504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1"/>
        <v>0</v>
      </c>
      <c r="G34" s="637">
        <f t="shared" si="2"/>
        <v>0</v>
      </c>
      <c r="I34" s="394">
        <f t="shared" si="3"/>
        <v>0</v>
      </c>
    </row>
    <row r="35" spans="1:9" x14ac:dyDescent="0.5">
      <c r="A35" s="504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1"/>
        <v>0</v>
      </c>
      <c r="G35" s="637">
        <f t="shared" si="2"/>
        <v>0</v>
      </c>
      <c r="I35" s="394">
        <f t="shared" si="3"/>
        <v>0</v>
      </c>
    </row>
    <row r="36" spans="1:9" x14ac:dyDescent="0.5">
      <c r="A36" s="504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1"/>
        <v>0</v>
      </c>
      <c r="G36" s="637">
        <f t="shared" si="2"/>
        <v>0</v>
      </c>
      <c r="I36" s="394">
        <f t="shared" si="3"/>
        <v>0</v>
      </c>
    </row>
    <row r="37" spans="1:9" x14ac:dyDescent="0.5">
      <c r="A37" s="504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1"/>
        <v>0</v>
      </c>
      <c r="G37" s="637">
        <f t="shared" si="2"/>
        <v>0</v>
      </c>
      <c r="I37" s="394">
        <f t="shared" si="3"/>
        <v>0</v>
      </c>
    </row>
    <row r="38" spans="1:9" x14ac:dyDescent="0.5">
      <c r="A38" s="504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1"/>
        <v>0</v>
      </c>
      <c r="G38" s="637">
        <f t="shared" si="2"/>
        <v>0</v>
      </c>
      <c r="I38" s="394">
        <f t="shared" si="3"/>
        <v>0</v>
      </c>
    </row>
    <row r="39" spans="1:9" x14ac:dyDescent="0.5">
      <c r="A39" s="504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1"/>
        <v>0</v>
      </c>
      <c r="G39" s="637">
        <f t="shared" si="2"/>
        <v>0</v>
      </c>
      <c r="I39" s="394">
        <f t="shared" si="3"/>
        <v>0</v>
      </c>
    </row>
    <row r="40" spans="1:9" x14ac:dyDescent="0.5">
      <c r="A40" s="504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1"/>
        <v>0</v>
      </c>
      <c r="G40" s="637">
        <f t="shared" si="2"/>
        <v>0</v>
      </c>
      <c r="I40" s="394">
        <f t="shared" si="3"/>
        <v>0</v>
      </c>
    </row>
    <row r="41" spans="1:9" x14ac:dyDescent="0.5">
      <c r="A41" s="504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1"/>
        <v>0</v>
      </c>
      <c r="G41" s="637">
        <f t="shared" si="2"/>
        <v>0</v>
      </c>
      <c r="I41" s="394">
        <f t="shared" si="3"/>
        <v>0</v>
      </c>
    </row>
    <row r="42" spans="1:9" x14ac:dyDescent="0.5">
      <c r="A42" s="504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1"/>
        <v>0</v>
      </c>
      <c r="G42" s="637">
        <f t="shared" si="2"/>
        <v>0</v>
      </c>
      <c r="I42" s="394">
        <f t="shared" si="3"/>
        <v>0</v>
      </c>
    </row>
    <row r="43" spans="1:9" x14ac:dyDescent="0.5">
      <c r="A43" s="504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1"/>
        <v>0</v>
      </c>
      <c r="G43" s="637">
        <f t="shared" si="2"/>
        <v>0</v>
      </c>
      <c r="I43" s="394">
        <f t="shared" si="3"/>
        <v>0</v>
      </c>
    </row>
    <row r="44" spans="1:9" x14ac:dyDescent="0.5">
      <c r="A44" s="504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1"/>
        <v>0</v>
      </c>
      <c r="G44" s="637">
        <f t="shared" si="2"/>
        <v>0</v>
      </c>
      <c r="I44" s="394">
        <f t="shared" si="3"/>
        <v>0</v>
      </c>
    </row>
    <row r="45" spans="1:9" x14ac:dyDescent="0.5">
      <c r="A45" s="504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1"/>
        <v>0</v>
      </c>
      <c r="G45" s="637">
        <f t="shared" si="2"/>
        <v>0</v>
      </c>
      <c r="I45" s="394">
        <f t="shared" si="3"/>
        <v>0</v>
      </c>
    </row>
    <row r="46" spans="1:9" x14ac:dyDescent="0.5">
      <c r="A46" s="504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1"/>
        <v>0</v>
      </c>
      <c r="G46" s="637">
        <f t="shared" si="2"/>
        <v>0</v>
      </c>
      <c r="I46" s="394">
        <f t="shared" si="3"/>
        <v>0</v>
      </c>
    </row>
    <row r="47" spans="1:9" x14ac:dyDescent="0.5">
      <c r="A47" s="504">
        <v>43</v>
      </c>
      <c r="B47" s="831" t="s">
        <v>183</v>
      </c>
      <c r="C47" s="254">
        <v>1149705</v>
      </c>
      <c r="D47" s="823">
        <v>16.25</v>
      </c>
      <c r="E47" s="823">
        <v>16.25</v>
      </c>
      <c r="F47" s="826">
        <f t="shared" si="1"/>
        <v>16.25</v>
      </c>
      <c r="G47" s="637">
        <f t="shared" si="2"/>
        <v>0</v>
      </c>
      <c r="I47" s="394">
        <f t="shared" si="3"/>
        <v>1</v>
      </c>
    </row>
    <row r="48" spans="1:9" x14ac:dyDescent="0.5">
      <c r="A48" s="504">
        <v>44</v>
      </c>
      <c r="B48" s="822" t="s">
        <v>184</v>
      </c>
      <c r="C48" s="251">
        <v>769514.59</v>
      </c>
      <c r="D48" s="823">
        <v>173</v>
      </c>
      <c r="E48" s="823">
        <v>173</v>
      </c>
      <c r="F48" s="826">
        <f t="shared" si="1"/>
        <v>173</v>
      </c>
      <c r="G48" s="637">
        <f t="shared" si="2"/>
        <v>0</v>
      </c>
      <c r="I48" s="394">
        <f t="shared" si="3"/>
        <v>1</v>
      </c>
    </row>
    <row r="49" spans="1:9" x14ac:dyDescent="0.5">
      <c r="A49" s="504">
        <v>45</v>
      </c>
      <c r="B49" s="822" t="s">
        <v>185</v>
      </c>
      <c r="C49" s="251">
        <v>349499.06</v>
      </c>
      <c r="D49" s="823">
        <v>26</v>
      </c>
      <c r="E49" s="823">
        <v>26</v>
      </c>
      <c r="F49" s="826">
        <f t="shared" si="1"/>
        <v>26</v>
      </c>
      <c r="G49" s="637">
        <f t="shared" si="2"/>
        <v>0</v>
      </c>
      <c r="I49" s="394">
        <f t="shared" si="3"/>
        <v>1</v>
      </c>
    </row>
    <row r="50" spans="1:9" x14ac:dyDescent="0.5">
      <c r="A50" s="504">
        <v>46</v>
      </c>
      <c r="B50" s="822" t="s">
        <v>186</v>
      </c>
      <c r="C50" s="251">
        <v>472427.35</v>
      </c>
      <c r="D50" s="823">
        <v>3</v>
      </c>
      <c r="E50" s="823">
        <v>3</v>
      </c>
      <c r="F50" s="826">
        <f t="shared" si="1"/>
        <v>3</v>
      </c>
      <c r="G50" s="637">
        <f t="shared" si="2"/>
        <v>0</v>
      </c>
      <c r="I50" s="394">
        <f t="shared" si="3"/>
        <v>1</v>
      </c>
    </row>
    <row r="51" spans="1:9" x14ac:dyDescent="0.5">
      <c r="A51" s="504">
        <v>47</v>
      </c>
      <c r="B51" s="822" t="s">
        <v>187</v>
      </c>
      <c r="C51" s="251">
        <v>68512.509999999995</v>
      </c>
      <c r="D51" s="823">
        <v>4</v>
      </c>
      <c r="E51" s="823">
        <v>4</v>
      </c>
      <c r="F51" s="826">
        <f t="shared" si="1"/>
        <v>4</v>
      </c>
      <c r="G51" s="637">
        <f t="shared" si="2"/>
        <v>0</v>
      </c>
      <c r="I51" s="394">
        <f t="shared" si="3"/>
        <v>1</v>
      </c>
    </row>
    <row r="52" spans="1:9" x14ac:dyDescent="0.5">
      <c r="A52" s="504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1"/>
        <v>0</v>
      </c>
      <c r="G52" s="637">
        <f t="shared" si="2"/>
        <v>0</v>
      </c>
      <c r="I52" s="394">
        <f t="shared" si="3"/>
        <v>0</v>
      </c>
    </row>
    <row r="53" spans="1:9" x14ac:dyDescent="0.5">
      <c r="A53" s="504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1"/>
        <v>0</v>
      </c>
      <c r="G53" s="637">
        <f t="shared" si="2"/>
        <v>0</v>
      </c>
      <c r="I53" s="394">
        <f t="shared" si="3"/>
        <v>0</v>
      </c>
    </row>
    <row r="54" spans="1:9" x14ac:dyDescent="0.5">
      <c r="A54" s="504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1"/>
        <v>0</v>
      </c>
      <c r="G54" s="637">
        <f t="shared" si="2"/>
        <v>0</v>
      </c>
      <c r="I54" s="394">
        <f t="shared" si="3"/>
        <v>0</v>
      </c>
    </row>
    <row r="55" spans="1:9" x14ac:dyDescent="0.5">
      <c r="A55" s="504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1"/>
        <v>0</v>
      </c>
      <c r="G55" s="637">
        <f t="shared" si="2"/>
        <v>0</v>
      </c>
      <c r="I55" s="394">
        <f t="shared" si="3"/>
        <v>0</v>
      </c>
    </row>
    <row r="56" spans="1:9" x14ac:dyDescent="0.5">
      <c r="A56" s="504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1"/>
        <v>0</v>
      </c>
      <c r="G56" s="637">
        <f t="shared" si="2"/>
        <v>0</v>
      </c>
      <c r="I56" s="394">
        <f t="shared" si="3"/>
        <v>0</v>
      </c>
    </row>
    <row r="57" spans="1:9" x14ac:dyDescent="0.5">
      <c r="A57" s="504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1"/>
        <v>0</v>
      </c>
      <c r="G57" s="637">
        <f t="shared" si="2"/>
        <v>0</v>
      </c>
      <c r="I57" s="394">
        <f t="shared" si="3"/>
        <v>0</v>
      </c>
    </row>
    <row r="58" spans="1:9" x14ac:dyDescent="0.5">
      <c r="A58" s="504">
        <v>54</v>
      </c>
      <c r="B58" s="822" t="s">
        <v>194</v>
      </c>
      <c r="C58" s="251">
        <v>88665.62</v>
      </c>
      <c r="D58" s="823">
        <v>10</v>
      </c>
      <c r="E58" s="823">
        <v>10</v>
      </c>
      <c r="F58" s="826">
        <f t="shared" si="1"/>
        <v>10</v>
      </c>
      <c r="G58" s="637">
        <f t="shared" si="2"/>
        <v>0</v>
      </c>
      <c r="I58" s="394">
        <f t="shared" si="3"/>
        <v>1</v>
      </c>
    </row>
    <row r="59" spans="1:9" x14ac:dyDescent="0.5">
      <c r="A59" s="504">
        <v>55</v>
      </c>
      <c r="B59" s="822" t="s">
        <v>195</v>
      </c>
      <c r="C59" s="251">
        <v>137286.72</v>
      </c>
      <c r="D59" s="823">
        <v>27</v>
      </c>
      <c r="E59" s="823">
        <v>27</v>
      </c>
      <c r="F59" s="826">
        <f t="shared" si="1"/>
        <v>27</v>
      </c>
      <c r="G59" s="637">
        <f t="shared" si="2"/>
        <v>0</v>
      </c>
      <c r="I59" s="394">
        <f t="shared" si="3"/>
        <v>1</v>
      </c>
    </row>
    <row r="60" spans="1:9" x14ac:dyDescent="0.5">
      <c r="A60" s="504">
        <v>56</v>
      </c>
      <c r="B60" s="828" t="s">
        <v>196</v>
      </c>
      <c r="C60" s="252">
        <v>1196555.2</v>
      </c>
      <c r="D60" s="832">
        <v>303</v>
      </c>
      <c r="E60" s="832">
        <v>303</v>
      </c>
      <c r="F60" s="833">
        <f t="shared" si="1"/>
        <v>303</v>
      </c>
      <c r="G60" s="637">
        <f t="shared" si="2"/>
        <v>0</v>
      </c>
      <c r="I60" s="394">
        <f t="shared" si="3"/>
        <v>1</v>
      </c>
    </row>
    <row r="61" spans="1:9" x14ac:dyDescent="0.5">
      <c r="A61" s="504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1"/>
        <v>0</v>
      </c>
      <c r="G61" s="637">
        <f t="shared" si="2"/>
        <v>0</v>
      </c>
      <c r="I61" s="394">
        <f t="shared" si="3"/>
        <v>0</v>
      </c>
    </row>
    <row r="62" spans="1:9" x14ac:dyDescent="0.5">
      <c r="A62" s="504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1"/>
        <v>0</v>
      </c>
      <c r="G62" s="637">
        <f t="shared" si="2"/>
        <v>0</v>
      </c>
      <c r="I62" s="394">
        <f t="shared" si="3"/>
        <v>0</v>
      </c>
    </row>
    <row r="63" spans="1:9" x14ac:dyDescent="0.5">
      <c r="A63" s="504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1"/>
        <v>0</v>
      </c>
      <c r="G63" s="637">
        <f t="shared" si="2"/>
        <v>0</v>
      </c>
      <c r="I63" s="394">
        <f t="shared" si="3"/>
        <v>0</v>
      </c>
    </row>
    <row r="64" spans="1:9" x14ac:dyDescent="0.5">
      <c r="A64" s="504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1"/>
        <v>0</v>
      </c>
      <c r="G64" s="637">
        <f t="shared" si="2"/>
        <v>0</v>
      </c>
      <c r="I64" s="394">
        <f t="shared" si="3"/>
        <v>0</v>
      </c>
    </row>
    <row r="65" spans="1:9" x14ac:dyDescent="0.5">
      <c r="A65" s="504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1"/>
        <v>0</v>
      </c>
      <c r="G65" s="637">
        <f t="shared" si="2"/>
        <v>0</v>
      </c>
      <c r="I65" s="394">
        <f t="shared" si="3"/>
        <v>0</v>
      </c>
    </row>
    <row r="66" spans="1:9" x14ac:dyDescent="0.5">
      <c r="A66" s="504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1"/>
        <v>0</v>
      </c>
      <c r="G66" s="637">
        <f t="shared" si="2"/>
        <v>0</v>
      </c>
      <c r="I66" s="394">
        <f t="shared" si="3"/>
        <v>0</v>
      </c>
    </row>
    <row r="67" spans="1:9" x14ac:dyDescent="0.5">
      <c r="A67" s="504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1"/>
        <v>0</v>
      </c>
      <c r="G67" s="637">
        <f t="shared" si="2"/>
        <v>0</v>
      </c>
      <c r="I67" s="394">
        <f t="shared" si="3"/>
        <v>0</v>
      </c>
    </row>
    <row r="68" spans="1:9" x14ac:dyDescent="0.5">
      <c r="A68" s="504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1"/>
        <v>0</v>
      </c>
      <c r="G68" s="637">
        <f t="shared" si="2"/>
        <v>0</v>
      </c>
      <c r="I68" s="394">
        <f t="shared" si="3"/>
        <v>0</v>
      </c>
    </row>
    <row r="69" spans="1:9" x14ac:dyDescent="0.5">
      <c r="A69" s="504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1"/>
        <v>0</v>
      </c>
      <c r="G69" s="637">
        <f t="shared" si="2"/>
        <v>0</v>
      </c>
      <c r="I69" s="394">
        <f t="shared" si="3"/>
        <v>0</v>
      </c>
    </row>
    <row r="70" spans="1:9" x14ac:dyDescent="0.5">
      <c r="A70" s="504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1"/>
        <v>0</v>
      </c>
      <c r="G70" s="637">
        <f t="shared" ref="G70:G72" si="4">+F70-E70</f>
        <v>0</v>
      </c>
      <c r="I70" s="394">
        <f t="shared" ref="I70:I73" si="5">IF(F70&gt;0,1,0)</f>
        <v>0</v>
      </c>
    </row>
    <row r="71" spans="1:9" x14ac:dyDescent="0.5">
      <c r="A71" s="504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1"/>
        <v>0</v>
      </c>
      <c r="G71" s="637">
        <f t="shared" si="4"/>
        <v>0</v>
      </c>
      <c r="I71" s="394">
        <f t="shared" si="5"/>
        <v>0</v>
      </c>
    </row>
    <row r="72" spans="1:9" x14ac:dyDescent="0.5">
      <c r="A72" s="504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ref="F72:F73" si="6">D72</f>
        <v>0</v>
      </c>
      <c r="G72" s="637">
        <f t="shared" si="4"/>
        <v>0</v>
      </c>
      <c r="I72" s="394">
        <f t="shared" si="5"/>
        <v>0</v>
      </c>
    </row>
    <row r="73" spans="1:9" x14ac:dyDescent="0.5">
      <c r="A73" s="504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si="6"/>
        <v>0</v>
      </c>
      <c r="G73" s="637">
        <f t="shared" ref="G73" si="7">+F73-E73</f>
        <v>0</v>
      </c>
      <c r="I73" s="394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1248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5.375" style="407" customWidth="1"/>
    <col min="2" max="2" width="16.125" style="407" bestFit="1" customWidth="1"/>
    <col min="3" max="3" width="12.875" style="407" bestFit="1" customWidth="1"/>
    <col min="4" max="4" width="14.75" style="407" customWidth="1"/>
    <col min="5" max="5" width="15.875" style="407" customWidth="1"/>
    <col min="6" max="6" width="14.75" style="407" customWidth="1"/>
    <col min="7" max="7" width="14.625" style="407" customWidth="1"/>
    <col min="8" max="8" width="9.125" style="407"/>
    <col min="9" max="9" width="9" style="394"/>
    <col min="10" max="12" width="9.125" style="407"/>
    <col min="13" max="16384" width="9" style="407"/>
  </cols>
  <sheetData>
    <row r="1" spans="1:31" ht="20.25" customHeight="1" x14ac:dyDescent="0.5">
      <c r="A1" s="1273" t="s">
        <v>536</v>
      </c>
      <c r="B1" s="1273"/>
      <c r="C1" s="1273"/>
      <c r="D1" s="1273"/>
      <c r="E1" s="1273"/>
      <c r="F1" s="1273"/>
      <c r="G1" s="1273"/>
      <c r="H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</row>
    <row r="2" spans="1:31" ht="20.25" customHeight="1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1291" t="s">
        <v>261</v>
      </c>
      <c r="H2" s="394"/>
      <c r="I2" s="393" t="s">
        <v>318</v>
      </c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</row>
    <row r="3" spans="1:31" ht="20.25" customHeight="1" x14ac:dyDescent="0.5">
      <c r="A3" s="1267"/>
      <c r="B3" s="1267"/>
      <c r="C3" s="1291"/>
      <c r="D3" s="1267"/>
      <c r="E3" s="415" t="s">
        <v>236</v>
      </c>
      <c r="F3" s="415" t="s">
        <v>235</v>
      </c>
      <c r="G3" s="1291"/>
      <c r="H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</row>
    <row r="4" spans="1:31" ht="20.25" customHeight="1" x14ac:dyDescent="0.5">
      <c r="A4" s="1267"/>
      <c r="B4" s="1267"/>
      <c r="C4" s="420">
        <f>SUM(C5:C73)</f>
        <v>5312294.0500000007</v>
      </c>
      <c r="D4" s="420">
        <f t="shared" ref="D4:G4" si="0">SUM(D5:D73)</f>
        <v>11717.34</v>
      </c>
      <c r="E4" s="420">
        <f t="shared" si="0"/>
        <v>11720.34</v>
      </c>
      <c r="F4" s="420">
        <f t="shared" si="0"/>
        <v>11717.34</v>
      </c>
      <c r="G4" s="420">
        <f t="shared" si="0"/>
        <v>-3</v>
      </c>
      <c r="H4" s="394"/>
      <c r="I4" s="639">
        <f>SUM(I5:I73)</f>
        <v>12</v>
      </c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</row>
    <row r="5" spans="1:31" ht="20.25" customHeight="1" x14ac:dyDescent="0.5">
      <c r="A5" s="504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 t="shared" ref="F5" si="1">D5</f>
        <v>0</v>
      </c>
      <c r="G5" s="637">
        <f>+F5-E5</f>
        <v>0</v>
      </c>
      <c r="H5" s="394"/>
      <c r="I5" s="394">
        <f>IF(F5&gt;0,1,0)</f>
        <v>0</v>
      </c>
      <c r="J5" s="394"/>
      <c r="K5" s="394"/>
      <c r="L5" s="394"/>
      <c r="M5" s="394"/>
      <c r="N5" s="394"/>
      <c r="O5" s="394"/>
      <c r="P5" s="394"/>
      <c r="Q5" s="394"/>
      <c r="R5" s="394"/>
      <c r="S5" s="394"/>
      <c r="T5" s="394"/>
      <c r="U5" s="394"/>
      <c r="V5" s="394"/>
      <c r="W5" s="394"/>
      <c r="X5" s="394"/>
      <c r="Y5" s="394"/>
      <c r="Z5" s="394"/>
      <c r="AA5" s="394"/>
      <c r="AB5" s="394"/>
      <c r="AC5" s="394"/>
      <c r="AD5" s="394"/>
      <c r="AE5" s="394"/>
    </row>
    <row r="6" spans="1:31" ht="20.25" customHeight="1" x14ac:dyDescent="0.5">
      <c r="A6" s="504">
        <v>2</v>
      </c>
      <c r="B6" s="822" t="s">
        <v>156</v>
      </c>
      <c r="C6" s="243">
        <v>1481</v>
      </c>
      <c r="D6" s="823">
        <v>0</v>
      </c>
      <c r="E6" s="823">
        <v>0</v>
      </c>
      <c r="F6" s="826">
        <f>D6</f>
        <v>0</v>
      </c>
      <c r="G6" s="637">
        <f t="shared" ref="G6:G69" si="2">+F6-E6</f>
        <v>0</v>
      </c>
      <c r="H6" s="394"/>
      <c r="I6" s="394">
        <f t="shared" ref="I6:I69" si="3">IF(F6&gt;0,1,0)</f>
        <v>0</v>
      </c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</row>
    <row r="7" spans="1:31" ht="20.25" customHeight="1" x14ac:dyDescent="0.5">
      <c r="A7" s="504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ref="F7:F70" si="4">D7</f>
        <v>0</v>
      </c>
      <c r="G7" s="637">
        <f t="shared" si="2"/>
        <v>0</v>
      </c>
      <c r="H7" s="394"/>
      <c r="I7" s="394">
        <f t="shared" si="3"/>
        <v>0</v>
      </c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</row>
    <row r="8" spans="1:31" ht="20.25" customHeight="1" x14ac:dyDescent="0.5">
      <c r="A8" s="504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4"/>
        <v>0</v>
      </c>
      <c r="G8" s="637">
        <f t="shared" si="2"/>
        <v>0</v>
      </c>
      <c r="H8" s="394"/>
      <c r="I8" s="394">
        <f t="shared" si="3"/>
        <v>0</v>
      </c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</row>
    <row r="9" spans="1:31" ht="20.25" customHeight="1" x14ac:dyDescent="0.5">
      <c r="A9" s="504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4"/>
        <v>0</v>
      </c>
      <c r="G9" s="637">
        <f t="shared" si="2"/>
        <v>0</v>
      </c>
      <c r="H9" s="394"/>
      <c r="I9" s="394">
        <f t="shared" si="3"/>
        <v>0</v>
      </c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</row>
    <row r="10" spans="1:31" ht="20.25" customHeight="1" x14ac:dyDescent="0.5">
      <c r="A10" s="504">
        <v>6</v>
      </c>
      <c r="B10" s="827" t="s">
        <v>160</v>
      </c>
      <c r="C10" s="245">
        <v>5492</v>
      </c>
      <c r="D10" s="823">
        <v>0</v>
      </c>
      <c r="E10" s="823">
        <v>0</v>
      </c>
      <c r="F10" s="826">
        <f t="shared" si="4"/>
        <v>0</v>
      </c>
      <c r="G10" s="637">
        <f t="shared" si="2"/>
        <v>0</v>
      </c>
      <c r="H10" s="394"/>
      <c r="I10" s="394">
        <f t="shared" si="3"/>
        <v>0</v>
      </c>
      <c r="J10" s="394"/>
      <c r="K10" s="394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</row>
    <row r="11" spans="1:31" ht="20.25" customHeight="1" x14ac:dyDescent="0.5">
      <c r="A11" s="504">
        <v>7</v>
      </c>
      <c r="B11" s="828" t="s">
        <v>161</v>
      </c>
      <c r="C11" s="248">
        <v>22.25</v>
      </c>
      <c r="D11" s="823">
        <v>0</v>
      </c>
      <c r="E11" s="823">
        <v>0</v>
      </c>
      <c r="F11" s="826">
        <f t="shared" si="4"/>
        <v>0</v>
      </c>
      <c r="G11" s="637">
        <f t="shared" si="2"/>
        <v>0</v>
      </c>
      <c r="H11" s="394"/>
      <c r="I11" s="394">
        <f t="shared" si="3"/>
        <v>0</v>
      </c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4"/>
      <c r="Z11" s="394"/>
      <c r="AA11" s="394"/>
      <c r="AB11" s="394"/>
      <c r="AC11" s="394"/>
      <c r="AD11" s="394"/>
      <c r="AE11" s="394"/>
    </row>
    <row r="12" spans="1:31" ht="20.25" customHeight="1" x14ac:dyDescent="0.5">
      <c r="A12" s="504">
        <v>8</v>
      </c>
      <c r="B12" s="831" t="s">
        <v>174</v>
      </c>
      <c r="C12" s="249">
        <v>16343</v>
      </c>
      <c r="D12" s="820">
        <v>0</v>
      </c>
      <c r="E12" s="820">
        <v>0</v>
      </c>
      <c r="F12" s="821">
        <f t="shared" si="4"/>
        <v>0</v>
      </c>
      <c r="G12" s="637">
        <f t="shared" si="2"/>
        <v>0</v>
      </c>
      <c r="H12" s="394"/>
      <c r="I12" s="394">
        <f t="shared" si="3"/>
        <v>0</v>
      </c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394"/>
      <c r="Z12" s="394"/>
      <c r="AA12" s="394"/>
      <c r="AB12" s="394"/>
      <c r="AC12" s="394"/>
      <c r="AD12" s="394"/>
      <c r="AE12" s="394"/>
    </row>
    <row r="13" spans="1:31" ht="20.25" customHeight="1" x14ac:dyDescent="0.5">
      <c r="A13" s="504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4"/>
        <v>0</v>
      </c>
      <c r="G13" s="637">
        <f t="shared" si="2"/>
        <v>0</v>
      </c>
      <c r="H13" s="394"/>
      <c r="I13" s="394">
        <f t="shared" si="3"/>
        <v>0</v>
      </c>
      <c r="J13" s="394"/>
      <c r="K13" s="394"/>
      <c r="L13" s="394"/>
      <c r="M13" s="394"/>
      <c r="N13" s="394"/>
      <c r="O13" s="394"/>
      <c r="P13" s="394"/>
      <c r="Q13" s="394"/>
      <c r="R13" s="394"/>
      <c r="S13" s="394"/>
      <c r="T13" s="394"/>
      <c r="U13" s="394"/>
      <c r="V13" s="394"/>
      <c r="W13" s="394"/>
      <c r="X13" s="394"/>
      <c r="Y13" s="394"/>
      <c r="Z13" s="394"/>
      <c r="AA13" s="394"/>
      <c r="AB13" s="394"/>
      <c r="AC13" s="394"/>
      <c r="AD13" s="394"/>
      <c r="AE13" s="394"/>
    </row>
    <row r="14" spans="1:31" ht="20.25" customHeight="1" x14ac:dyDescent="0.5">
      <c r="A14" s="504">
        <v>10</v>
      </c>
      <c r="B14" s="822" t="s">
        <v>176</v>
      </c>
      <c r="C14" s="243">
        <v>83304.5</v>
      </c>
      <c r="D14" s="823">
        <v>19</v>
      </c>
      <c r="E14" s="823">
        <v>19</v>
      </c>
      <c r="F14" s="826">
        <f t="shared" si="4"/>
        <v>19</v>
      </c>
      <c r="G14" s="637">
        <f t="shared" si="2"/>
        <v>0</v>
      </c>
      <c r="H14" s="394"/>
      <c r="I14" s="394">
        <f t="shared" si="3"/>
        <v>1</v>
      </c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</row>
    <row r="15" spans="1:31" ht="20.25" customHeight="1" x14ac:dyDescent="0.5">
      <c r="A15" s="504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4"/>
        <v>0</v>
      </c>
      <c r="G15" s="637">
        <f t="shared" si="2"/>
        <v>0</v>
      </c>
      <c r="H15" s="394"/>
      <c r="I15" s="394">
        <f t="shared" si="3"/>
        <v>0</v>
      </c>
      <c r="J15" s="394"/>
      <c r="K15" s="394"/>
      <c r="L15" s="394"/>
      <c r="M15" s="394"/>
      <c r="N15" s="394"/>
      <c r="O15" s="394"/>
      <c r="P15" s="394"/>
      <c r="Q15" s="394"/>
      <c r="R15" s="394"/>
      <c r="S15" s="394"/>
      <c r="T15" s="394"/>
      <c r="U15" s="394"/>
      <c r="V15" s="394"/>
      <c r="W15" s="394"/>
      <c r="X15" s="394"/>
      <c r="Y15" s="394"/>
      <c r="Z15" s="394"/>
      <c r="AA15" s="394"/>
      <c r="AB15" s="394"/>
      <c r="AC15" s="394"/>
      <c r="AD15" s="394"/>
      <c r="AE15" s="394"/>
    </row>
    <row r="16" spans="1:31" ht="20.25" customHeight="1" x14ac:dyDescent="0.5">
      <c r="A16" s="504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4"/>
        <v>0</v>
      </c>
      <c r="G16" s="637">
        <f t="shared" si="2"/>
        <v>0</v>
      </c>
      <c r="H16" s="394"/>
      <c r="I16" s="394">
        <f t="shared" si="3"/>
        <v>0</v>
      </c>
      <c r="J16" s="394"/>
      <c r="K16" s="394"/>
      <c r="L16" s="394"/>
      <c r="M16" s="394"/>
      <c r="N16" s="394"/>
      <c r="O16" s="394"/>
      <c r="P16" s="394"/>
      <c r="Q16" s="394"/>
      <c r="R16" s="394"/>
      <c r="S16" s="394"/>
      <c r="T16" s="394"/>
      <c r="U16" s="394"/>
      <c r="V16" s="394"/>
      <c r="W16" s="394"/>
      <c r="X16" s="394"/>
      <c r="Y16" s="394"/>
      <c r="Z16" s="394"/>
      <c r="AA16" s="394"/>
      <c r="AB16" s="394"/>
      <c r="AC16" s="394"/>
      <c r="AD16" s="394"/>
      <c r="AE16" s="394"/>
    </row>
    <row r="17" spans="1:31" ht="20.25" customHeight="1" x14ac:dyDescent="0.5">
      <c r="A17" s="504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4"/>
        <v>0</v>
      </c>
      <c r="G17" s="637">
        <f t="shared" si="2"/>
        <v>0</v>
      </c>
      <c r="H17" s="394"/>
      <c r="I17" s="394">
        <f t="shared" si="3"/>
        <v>0</v>
      </c>
      <c r="J17" s="394"/>
      <c r="K17" s="394"/>
      <c r="L17" s="394"/>
      <c r="M17" s="394"/>
      <c r="N17" s="394"/>
      <c r="O17" s="394"/>
      <c r="P17" s="394"/>
      <c r="Q17" s="394"/>
      <c r="R17" s="394"/>
      <c r="S17" s="394"/>
      <c r="T17" s="394"/>
      <c r="U17" s="394"/>
      <c r="V17" s="394"/>
      <c r="W17" s="394"/>
      <c r="X17" s="394"/>
      <c r="Y17" s="394"/>
      <c r="Z17" s="394"/>
      <c r="AA17" s="394"/>
      <c r="AB17" s="394"/>
      <c r="AC17" s="394"/>
      <c r="AD17" s="394"/>
      <c r="AE17" s="394"/>
    </row>
    <row r="18" spans="1:31" ht="20.25" customHeight="1" x14ac:dyDescent="0.5">
      <c r="A18" s="504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4"/>
        <v>0</v>
      </c>
      <c r="G18" s="637">
        <f t="shared" si="2"/>
        <v>0</v>
      </c>
      <c r="H18" s="394"/>
      <c r="I18" s="394">
        <f t="shared" si="3"/>
        <v>0</v>
      </c>
      <c r="J18" s="394"/>
      <c r="K18" s="394"/>
      <c r="L18" s="394"/>
      <c r="M18" s="394"/>
      <c r="N18" s="394"/>
      <c r="O18" s="394"/>
      <c r="P18" s="394"/>
      <c r="Q18" s="394"/>
      <c r="R18" s="394"/>
      <c r="S18" s="394"/>
      <c r="T18" s="394"/>
      <c r="U18" s="394"/>
      <c r="V18" s="394"/>
      <c r="W18" s="394"/>
      <c r="X18" s="394"/>
      <c r="Y18" s="394"/>
      <c r="Z18" s="394"/>
      <c r="AA18" s="394"/>
      <c r="AB18" s="394"/>
      <c r="AC18" s="394"/>
      <c r="AD18" s="394"/>
      <c r="AE18" s="394"/>
    </row>
    <row r="19" spans="1:31" ht="20.25" customHeight="1" x14ac:dyDescent="0.5">
      <c r="A19" s="504">
        <v>15</v>
      </c>
      <c r="B19" s="831" t="s">
        <v>164</v>
      </c>
      <c r="C19" s="249">
        <v>12941.25</v>
      </c>
      <c r="D19" s="823">
        <v>1</v>
      </c>
      <c r="E19" s="823">
        <v>1</v>
      </c>
      <c r="F19" s="826">
        <f t="shared" si="4"/>
        <v>1</v>
      </c>
      <c r="G19" s="637">
        <f t="shared" si="2"/>
        <v>0</v>
      </c>
      <c r="H19" s="394"/>
      <c r="I19" s="394">
        <f t="shared" si="3"/>
        <v>1</v>
      </c>
      <c r="J19" s="394"/>
      <c r="K19" s="394"/>
      <c r="L19" s="394"/>
      <c r="M19" s="394"/>
      <c r="N19" s="394"/>
      <c r="O19" s="394"/>
      <c r="P19" s="394"/>
      <c r="Q19" s="394"/>
      <c r="R19" s="394"/>
      <c r="S19" s="394"/>
      <c r="T19" s="394"/>
      <c r="U19" s="394"/>
      <c r="V19" s="394"/>
      <c r="W19" s="394"/>
      <c r="X19" s="394"/>
      <c r="Y19" s="394"/>
      <c r="Z19" s="394"/>
      <c r="AA19" s="394"/>
      <c r="AB19" s="394"/>
      <c r="AC19" s="394"/>
      <c r="AD19" s="394"/>
      <c r="AE19" s="394"/>
    </row>
    <row r="20" spans="1:31" ht="20.25" customHeight="1" x14ac:dyDescent="0.5">
      <c r="A20" s="504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4"/>
        <v>0</v>
      </c>
      <c r="G20" s="637">
        <f t="shared" si="2"/>
        <v>0</v>
      </c>
      <c r="H20" s="394"/>
      <c r="I20" s="394">
        <f t="shared" si="3"/>
        <v>0</v>
      </c>
      <c r="J20" s="394"/>
      <c r="K20" s="394"/>
      <c r="L20" s="394"/>
      <c r="M20" s="394"/>
      <c r="N20" s="394"/>
      <c r="O20" s="394"/>
      <c r="P20" s="394"/>
      <c r="Q20" s="394"/>
      <c r="R20" s="394"/>
      <c r="S20" s="394"/>
      <c r="T20" s="394"/>
      <c r="U20" s="394"/>
      <c r="V20" s="394"/>
      <c r="W20" s="394"/>
      <c r="X20" s="394"/>
      <c r="Y20" s="394"/>
      <c r="Z20" s="394"/>
      <c r="AA20" s="394"/>
      <c r="AB20" s="394"/>
      <c r="AC20" s="394"/>
      <c r="AD20" s="394"/>
      <c r="AE20" s="394"/>
    </row>
    <row r="21" spans="1:31" ht="20.25" customHeight="1" x14ac:dyDescent="0.5">
      <c r="A21" s="504">
        <v>17</v>
      </c>
      <c r="B21" s="822" t="s">
        <v>166</v>
      </c>
      <c r="C21" s="243">
        <v>93101.5</v>
      </c>
      <c r="D21" s="823">
        <v>1</v>
      </c>
      <c r="E21" s="823">
        <v>1</v>
      </c>
      <c r="F21" s="826">
        <f t="shared" si="4"/>
        <v>1</v>
      </c>
      <c r="G21" s="637">
        <f t="shared" si="2"/>
        <v>0</v>
      </c>
      <c r="H21" s="394"/>
      <c r="I21" s="394">
        <f t="shared" si="3"/>
        <v>1</v>
      </c>
      <c r="J21" s="394"/>
      <c r="K21" s="394"/>
      <c r="L21" s="394"/>
      <c r="M21" s="394"/>
      <c r="N21" s="394"/>
      <c r="O21" s="394"/>
      <c r="P21" s="394"/>
      <c r="Q21" s="394"/>
      <c r="R21" s="394"/>
      <c r="S21" s="394"/>
      <c r="T21" s="394"/>
      <c r="U21" s="394"/>
      <c r="V21" s="394"/>
      <c r="W21" s="394"/>
      <c r="X21" s="394"/>
      <c r="Y21" s="394"/>
      <c r="Z21" s="394"/>
      <c r="AA21" s="394"/>
      <c r="AB21" s="394"/>
      <c r="AC21" s="394"/>
      <c r="AD21" s="394"/>
      <c r="AE21" s="394"/>
    </row>
    <row r="22" spans="1:31" ht="20.25" customHeight="1" x14ac:dyDescent="0.5">
      <c r="A22" s="504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4"/>
        <v>0</v>
      </c>
      <c r="G22" s="637">
        <f t="shared" si="2"/>
        <v>0</v>
      </c>
      <c r="H22" s="394"/>
      <c r="I22" s="394">
        <f t="shared" si="3"/>
        <v>0</v>
      </c>
      <c r="J22" s="394"/>
      <c r="K22" s="394"/>
      <c r="L22" s="394"/>
      <c r="M22" s="394"/>
      <c r="N22" s="394"/>
      <c r="O22" s="394"/>
      <c r="P22" s="394"/>
      <c r="Q22" s="394"/>
      <c r="R22" s="394"/>
      <c r="S22" s="394"/>
      <c r="T22" s="394"/>
      <c r="U22" s="394"/>
      <c r="V22" s="394"/>
      <c r="W22" s="394"/>
      <c r="X22" s="394"/>
      <c r="Y22" s="394"/>
      <c r="Z22" s="394"/>
      <c r="AA22" s="394"/>
      <c r="AB22" s="394"/>
      <c r="AC22" s="394"/>
      <c r="AD22" s="394"/>
      <c r="AE22" s="394"/>
    </row>
    <row r="23" spans="1:31" ht="20.25" customHeight="1" x14ac:dyDescent="0.5">
      <c r="A23" s="504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4"/>
        <v>0</v>
      </c>
      <c r="G23" s="637">
        <f t="shared" si="2"/>
        <v>0</v>
      </c>
      <c r="H23" s="394"/>
      <c r="I23" s="394">
        <f t="shared" si="3"/>
        <v>0</v>
      </c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4"/>
      <c r="V23" s="394"/>
      <c r="W23" s="394"/>
      <c r="X23" s="394"/>
      <c r="Y23" s="394"/>
      <c r="Z23" s="394"/>
      <c r="AA23" s="394"/>
      <c r="AB23" s="394"/>
      <c r="AC23" s="394"/>
      <c r="AD23" s="394"/>
      <c r="AE23" s="394"/>
    </row>
    <row r="24" spans="1:31" ht="20.25" customHeight="1" x14ac:dyDescent="0.5">
      <c r="A24" s="504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4"/>
        <v>0</v>
      </c>
      <c r="G24" s="637">
        <f t="shared" si="2"/>
        <v>0</v>
      </c>
      <c r="H24" s="394"/>
      <c r="I24" s="394">
        <f t="shared" si="3"/>
        <v>0</v>
      </c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394"/>
      <c r="V24" s="394"/>
      <c r="W24" s="394"/>
      <c r="X24" s="394"/>
      <c r="Y24" s="394"/>
      <c r="Z24" s="394"/>
      <c r="AA24" s="394"/>
      <c r="AB24" s="394"/>
      <c r="AC24" s="394"/>
      <c r="AD24" s="394"/>
      <c r="AE24" s="394"/>
    </row>
    <row r="25" spans="1:31" ht="20.25" customHeight="1" x14ac:dyDescent="0.5">
      <c r="A25" s="504">
        <v>21</v>
      </c>
      <c r="B25" s="822" t="s">
        <v>170</v>
      </c>
      <c r="C25" s="243">
        <v>32466.400000000001</v>
      </c>
      <c r="D25" s="823">
        <v>73</v>
      </c>
      <c r="E25" s="823">
        <v>76</v>
      </c>
      <c r="F25" s="826">
        <f>D25</f>
        <v>73</v>
      </c>
      <c r="G25" s="637">
        <f t="shared" si="2"/>
        <v>-3</v>
      </c>
      <c r="H25" s="394"/>
      <c r="I25" s="394">
        <f t="shared" si="3"/>
        <v>1</v>
      </c>
      <c r="J25" s="394"/>
      <c r="K25" s="394"/>
      <c r="L25" s="394"/>
      <c r="M25" s="394"/>
      <c r="N25" s="394"/>
      <c r="O25" s="394"/>
      <c r="P25" s="394"/>
      <c r="Q25" s="394"/>
      <c r="R25" s="394"/>
      <c r="S25" s="394"/>
      <c r="T25" s="394"/>
      <c r="U25" s="394"/>
      <c r="V25" s="394"/>
      <c r="W25" s="394"/>
      <c r="X25" s="394"/>
      <c r="Y25" s="394"/>
      <c r="Z25" s="394"/>
      <c r="AA25" s="394"/>
      <c r="AB25" s="394"/>
      <c r="AC25" s="394"/>
      <c r="AD25" s="394"/>
      <c r="AE25" s="394"/>
    </row>
    <row r="26" spans="1:31" ht="20.25" customHeight="1" x14ac:dyDescent="0.5">
      <c r="A26" s="504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3">
        <f t="shared" si="4"/>
        <v>0</v>
      </c>
      <c r="G26" s="637">
        <f t="shared" si="2"/>
        <v>0</v>
      </c>
      <c r="H26" s="394"/>
      <c r="I26" s="394">
        <f t="shared" si="3"/>
        <v>0</v>
      </c>
      <c r="J26" s="394"/>
      <c r="K26" s="394"/>
      <c r="L26" s="394"/>
      <c r="M26" s="394"/>
      <c r="N26" s="394"/>
      <c r="O26" s="394"/>
      <c r="P26" s="394"/>
      <c r="Q26" s="394"/>
      <c r="R26" s="394"/>
      <c r="S26" s="394"/>
      <c r="T26" s="394"/>
      <c r="U26" s="394"/>
      <c r="V26" s="394"/>
      <c r="W26" s="394"/>
      <c r="X26" s="394"/>
      <c r="Y26" s="394"/>
      <c r="Z26" s="394"/>
      <c r="AA26" s="394"/>
      <c r="AB26" s="394"/>
      <c r="AC26" s="394"/>
      <c r="AD26" s="394"/>
      <c r="AE26" s="394"/>
    </row>
    <row r="27" spans="1:31" ht="20.25" customHeight="1" x14ac:dyDescent="0.5">
      <c r="A27" s="504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6">
        <f t="shared" si="4"/>
        <v>0</v>
      </c>
      <c r="G27" s="637">
        <f t="shared" si="2"/>
        <v>0</v>
      </c>
      <c r="H27" s="394"/>
      <c r="I27" s="394">
        <f t="shared" si="3"/>
        <v>0</v>
      </c>
      <c r="J27" s="394"/>
      <c r="K27" s="394"/>
      <c r="L27" s="394"/>
      <c r="M27" s="394"/>
      <c r="N27" s="394"/>
      <c r="O27" s="394"/>
      <c r="P27" s="394"/>
      <c r="Q27" s="394"/>
      <c r="R27" s="394"/>
      <c r="S27" s="394"/>
      <c r="T27" s="394"/>
      <c r="U27" s="394"/>
      <c r="V27" s="394"/>
      <c r="W27" s="394"/>
      <c r="X27" s="394"/>
      <c r="Y27" s="394"/>
      <c r="Z27" s="394"/>
      <c r="AA27" s="394"/>
      <c r="AB27" s="394"/>
      <c r="AC27" s="394"/>
      <c r="AD27" s="394"/>
      <c r="AE27" s="394"/>
    </row>
    <row r="28" spans="1:31" ht="20.25" customHeight="1" x14ac:dyDescent="0.5">
      <c r="A28" s="504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4"/>
        <v>0</v>
      </c>
      <c r="G28" s="637">
        <f t="shared" si="2"/>
        <v>0</v>
      </c>
      <c r="H28" s="394"/>
      <c r="I28" s="394">
        <f t="shared" si="3"/>
        <v>0</v>
      </c>
      <c r="J28" s="394"/>
      <c r="K28" s="394"/>
      <c r="L28" s="394"/>
      <c r="M28" s="394"/>
      <c r="N28" s="394"/>
      <c r="O28" s="394"/>
      <c r="P28" s="394"/>
      <c r="Q28" s="394"/>
      <c r="R28" s="394"/>
      <c r="S28" s="394"/>
      <c r="T28" s="394"/>
      <c r="U28" s="394"/>
      <c r="V28" s="394"/>
      <c r="W28" s="394"/>
      <c r="X28" s="394"/>
      <c r="Y28" s="394"/>
      <c r="Z28" s="394"/>
      <c r="AA28" s="394"/>
      <c r="AB28" s="394"/>
      <c r="AC28" s="394"/>
      <c r="AD28" s="394"/>
      <c r="AE28" s="394"/>
    </row>
    <row r="29" spans="1:31" ht="20.25" customHeight="1" x14ac:dyDescent="0.5">
      <c r="A29" s="504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4"/>
        <v>0</v>
      </c>
      <c r="G29" s="637">
        <f t="shared" si="2"/>
        <v>0</v>
      </c>
      <c r="H29" s="394"/>
      <c r="I29" s="394">
        <f t="shared" si="3"/>
        <v>0</v>
      </c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4"/>
      <c r="V29" s="394"/>
      <c r="W29" s="394"/>
      <c r="X29" s="394"/>
      <c r="Y29" s="394"/>
      <c r="Z29" s="394"/>
      <c r="AA29" s="394"/>
      <c r="AB29" s="394"/>
      <c r="AC29" s="394"/>
      <c r="AD29" s="394"/>
      <c r="AE29" s="394"/>
    </row>
    <row r="30" spans="1:31" ht="20.25" customHeight="1" x14ac:dyDescent="0.5">
      <c r="A30" s="504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4"/>
        <v>0</v>
      </c>
      <c r="G30" s="637">
        <f t="shared" si="2"/>
        <v>0</v>
      </c>
      <c r="H30" s="394"/>
      <c r="I30" s="394">
        <f t="shared" si="3"/>
        <v>0</v>
      </c>
      <c r="J30" s="394"/>
      <c r="K30" s="394"/>
      <c r="L30" s="394"/>
      <c r="M30" s="394"/>
      <c r="N30" s="394"/>
      <c r="O30" s="394"/>
      <c r="P30" s="394"/>
      <c r="Q30" s="394"/>
      <c r="R30" s="394"/>
      <c r="S30" s="394"/>
      <c r="T30" s="394"/>
      <c r="U30" s="394"/>
      <c r="V30" s="394"/>
      <c r="W30" s="394"/>
      <c r="X30" s="394"/>
      <c r="Y30" s="394"/>
      <c r="Z30" s="394"/>
      <c r="AA30" s="394"/>
      <c r="AB30" s="394"/>
      <c r="AC30" s="394"/>
      <c r="AD30" s="394"/>
      <c r="AE30" s="394"/>
    </row>
    <row r="31" spans="1:31" ht="20.25" customHeight="1" x14ac:dyDescent="0.5">
      <c r="A31" s="504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4"/>
        <v>0</v>
      </c>
      <c r="G31" s="637">
        <f t="shared" si="2"/>
        <v>0</v>
      </c>
      <c r="H31" s="394"/>
      <c r="I31" s="394">
        <f t="shared" si="3"/>
        <v>0</v>
      </c>
      <c r="J31" s="394"/>
      <c r="K31" s="394"/>
      <c r="L31" s="394"/>
      <c r="M31" s="394"/>
      <c r="N31" s="394"/>
      <c r="O31" s="394"/>
      <c r="P31" s="394"/>
      <c r="Q31" s="394"/>
      <c r="R31" s="394"/>
      <c r="S31" s="394"/>
      <c r="T31" s="394"/>
      <c r="U31" s="394"/>
      <c r="V31" s="394"/>
      <c r="W31" s="394"/>
      <c r="X31" s="394"/>
      <c r="Y31" s="394"/>
      <c r="Z31" s="394"/>
      <c r="AA31" s="394"/>
      <c r="AB31" s="394"/>
      <c r="AC31" s="394"/>
      <c r="AD31" s="394"/>
      <c r="AE31" s="394"/>
    </row>
    <row r="32" spans="1:31" ht="20.25" customHeight="1" x14ac:dyDescent="0.5">
      <c r="A32" s="504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4"/>
        <v>0</v>
      </c>
      <c r="G32" s="637">
        <f t="shared" si="2"/>
        <v>0</v>
      </c>
      <c r="H32" s="394"/>
      <c r="I32" s="394">
        <f t="shared" si="3"/>
        <v>0</v>
      </c>
      <c r="J32" s="394"/>
      <c r="K32" s="394"/>
      <c r="L32" s="394"/>
      <c r="M32" s="394"/>
      <c r="N32" s="394"/>
      <c r="O32" s="394"/>
      <c r="P32" s="394"/>
      <c r="Q32" s="394"/>
      <c r="R32" s="394"/>
      <c r="S32" s="394"/>
      <c r="T32" s="394"/>
      <c r="U32" s="394"/>
      <c r="V32" s="394"/>
      <c r="W32" s="394"/>
      <c r="X32" s="394"/>
      <c r="Y32" s="394"/>
      <c r="Z32" s="394"/>
      <c r="AA32" s="394"/>
      <c r="AB32" s="394"/>
      <c r="AC32" s="394"/>
      <c r="AD32" s="394"/>
      <c r="AE32" s="394"/>
    </row>
    <row r="33" spans="1:31" ht="20.25" customHeight="1" x14ac:dyDescent="0.5">
      <c r="A33" s="504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4"/>
        <v>0</v>
      </c>
      <c r="G33" s="637">
        <f t="shared" si="2"/>
        <v>0</v>
      </c>
      <c r="H33" s="394"/>
      <c r="I33" s="394">
        <f t="shared" si="3"/>
        <v>0</v>
      </c>
      <c r="J33" s="394"/>
      <c r="K33" s="394"/>
      <c r="L33" s="394"/>
      <c r="M33" s="394"/>
      <c r="N33" s="394"/>
      <c r="O33" s="394"/>
      <c r="P33" s="394"/>
      <c r="Q33" s="394"/>
      <c r="R33" s="394"/>
      <c r="S33" s="394"/>
      <c r="T33" s="394"/>
      <c r="U33" s="394"/>
      <c r="V33" s="394"/>
      <c r="W33" s="394"/>
      <c r="X33" s="394"/>
      <c r="Y33" s="394"/>
      <c r="Z33" s="394"/>
      <c r="AA33" s="394"/>
      <c r="AB33" s="394"/>
      <c r="AC33" s="394"/>
      <c r="AD33" s="394"/>
      <c r="AE33" s="394"/>
    </row>
    <row r="34" spans="1:31" ht="20.25" customHeight="1" x14ac:dyDescent="0.5">
      <c r="A34" s="504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4"/>
        <v>0</v>
      </c>
      <c r="G34" s="637">
        <f t="shared" si="2"/>
        <v>0</v>
      </c>
      <c r="H34" s="394"/>
      <c r="I34" s="394">
        <f t="shared" si="3"/>
        <v>0</v>
      </c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4"/>
      <c r="W34" s="394"/>
      <c r="X34" s="394"/>
      <c r="Y34" s="394"/>
      <c r="Z34" s="394"/>
      <c r="AA34" s="394"/>
      <c r="AB34" s="394"/>
      <c r="AC34" s="394"/>
      <c r="AD34" s="394"/>
      <c r="AE34" s="394"/>
    </row>
    <row r="35" spans="1:31" ht="20.25" customHeight="1" x14ac:dyDescent="0.5">
      <c r="A35" s="504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4"/>
        <v>0</v>
      </c>
      <c r="G35" s="637">
        <f t="shared" si="2"/>
        <v>0</v>
      </c>
      <c r="H35" s="394"/>
      <c r="I35" s="394">
        <f t="shared" si="3"/>
        <v>0</v>
      </c>
      <c r="J35" s="394"/>
      <c r="K35" s="394"/>
      <c r="L35" s="394"/>
      <c r="M35" s="394"/>
      <c r="N35" s="394"/>
      <c r="O35" s="394"/>
      <c r="P35" s="394"/>
      <c r="Q35" s="394"/>
      <c r="R35" s="394"/>
      <c r="S35" s="394"/>
      <c r="T35" s="394"/>
      <c r="U35" s="394"/>
      <c r="V35" s="394"/>
      <c r="W35" s="394"/>
      <c r="X35" s="394"/>
      <c r="Y35" s="394"/>
      <c r="Z35" s="394"/>
      <c r="AA35" s="394"/>
      <c r="AB35" s="394"/>
      <c r="AC35" s="394"/>
      <c r="AD35" s="394"/>
      <c r="AE35" s="394"/>
    </row>
    <row r="36" spans="1:31" ht="20.25" customHeight="1" x14ac:dyDescent="0.5">
      <c r="A36" s="504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4"/>
        <v>0</v>
      </c>
      <c r="G36" s="637">
        <f t="shared" si="2"/>
        <v>0</v>
      </c>
      <c r="H36" s="394"/>
      <c r="I36" s="394">
        <f t="shared" si="3"/>
        <v>0</v>
      </c>
      <c r="J36" s="394"/>
      <c r="K36" s="394"/>
      <c r="L36" s="394"/>
      <c r="M36" s="394"/>
      <c r="N36" s="394"/>
      <c r="O36" s="394"/>
      <c r="P36" s="394"/>
      <c r="Q36" s="394"/>
      <c r="R36" s="394"/>
      <c r="S36" s="394"/>
      <c r="T36" s="394"/>
      <c r="U36" s="394"/>
      <c r="V36" s="394"/>
      <c r="W36" s="394"/>
      <c r="X36" s="394"/>
      <c r="Y36" s="394"/>
      <c r="Z36" s="394"/>
      <c r="AA36" s="394"/>
      <c r="AB36" s="394"/>
      <c r="AC36" s="394"/>
      <c r="AD36" s="394"/>
      <c r="AE36" s="394"/>
    </row>
    <row r="37" spans="1:31" ht="20.25" customHeight="1" x14ac:dyDescent="0.5">
      <c r="A37" s="504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4"/>
        <v>0</v>
      </c>
      <c r="G37" s="637">
        <f t="shared" si="2"/>
        <v>0</v>
      </c>
      <c r="H37" s="394"/>
      <c r="I37" s="394">
        <f t="shared" si="3"/>
        <v>0</v>
      </c>
      <c r="J37" s="394"/>
      <c r="K37" s="394"/>
      <c r="L37" s="394"/>
      <c r="M37" s="394"/>
      <c r="N37" s="394"/>
      <c r="O37" s="394"/>
      <c r="P37" s="394"/>
      <c r="Q37" s="394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</row>
    <row r="38" spans="1:31" ht="20.25" customHeight="1" x14ac:dyDescent="0.5">
      <c r="A38" s="504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4"/>
        <v>0</v>
      </c>
      <c r="G38" s="637">
        <f t="shared" si="2"/>
        <v>0</v>
      </c>
      <c r="H38" s="394"/>
      <c r="I38" s="394">
        <f t="shared" si="3"/>
        <v>0</v>
      </c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394"/>
      <c r="U38" s="394"/>
      <c r="V38" s="394"/>
      <c r="W38" s="394"/>
      <c r="X38" s="394"/>
      <c r="Y38" s="394"/>
      <c r="Z38" s="394"/>
      <c r="AA38" s="394"/>
      <c r="AB38" s="394"/>
      <c r="AC38" s="394"/>
      <c r="AD38" s="394"/>
      <c r="AE38" s="394"/>
    </row>
    <row r="39" spans="1:31" ht="20.25" customHeight="1" x14ac:dyDescent="0.5">
      <c r="A39" s="504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4"/>
        <v>0</v>
      </c>
      <c r="G39" s="637">
        <f t="shared" si="2"/>
        <v>0</v>
      </c>
      <c r="H39" s="394"/>
      <c r="I39" s="394">
        <f t="shared" si="3"/>
        <v>0</v>
      </c>
      <c r="J39" s="394"/>
      <c r="K39" s="394"/>
      <c r="L39" s="394"/>
      <c r="M39" s="394"/>
      <c r="N39" s="394"/>
      <c r="O39" s="394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  <c r="AA39" s="394"/>
      <c r="AB39" s="394"/>
      <c r="AC39" s="394"/>
      <c r="AD39" s="394"/>
      <c r="AE39" s="394"/>
    </row>
    <row r="40" spans="1:31" ht="20.25" customHeight="1" x14ac:dyDescent="0.5">
      <c r="A40" s="504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4"/>
        <v>0</v>
      </c>
      <c r="G40" s="637">
        <f t="shared" si="2"/>
        <v>0</v>
      </c>
      <c r="H40" s="394"/>
      <c r="I40" s="394">
        <f t="shared" si="3"/>
        <v>0</v>
      </c>
      <c r="J40" s="394"/>
      <c r="K40" s="394"/>
      <c r="L40" s="394"/>
      <c r="M40" s="394"/>
      <c r="N40" s="394"/>
      <c r="O40" s="394"/>
      <c r="P40" s="394"/>
      <c r="Q40" s="394"/>
      <c r="R40" s="394"/>
      <c r="S40" s="394"/>
      <c r="T40" s="394"/>
      <c r="U40" s="394"/>
      <c r="V40" s="394"/>
      <c r="W40" s="394"/>
      <c r="X40" s="394"/>
      <c r="Y40" s="394"/>
      <c r="Z40" s="394"/>
      <c r="AA40" s="394"/>
      <c r="AB40" s="394"/>
      <c r="AC40" s="394"/>
      <c r="AD40" s="394"/>
      <c r="AE40" s="394"/>
    </row>
    <row r="41" spans="1:31" ht="20.25" customHeight="1" x14ac:dyDescent="0.5">
      <c r="A41" s="504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4"/>
        <v>0</v>
      </c>
      <c r="G41" s="637">
        <f t="shared" si="2"/>
        <v>0</v>
      </c>
      <c r="H41" s="394"/>
      <c r="I41" s="394">
        <f t="shared" si="3"/>
        <v>0</v>
      </c>
      <c r="J41" s="394"/>
      <c r="K41" s="394"/>
      <c r="L41" s="394"/>
      <c r="M41" s="394"/>
      <c r="N41" s="394"/>
      <c r="O41" s="394"/>
      <c r="P41" s="394"/>
      <c r="Q41" s="394"/>
      <c r="R41" s="394"/>
      <c r="S41" s="394"/>
      <c r="T41" s="394"/>
      <c r="U41" s="394"/>
      <c r="V41" s="394"/>
      <c r="W41" s="394"/>
      <c r="X41" s="394"/>
      <c r="Y41" s="394"/>
      <c r="Z41" s="394"/>
      <c r="AA41" s="394"/>
      <c r="AB41" s="394"/>
      <c r="AC41" s="394"/>
      <c r="AD41" s="394"/>
      <c r="AE41" s="394"/>
    </row>
    <row r="42" spans="1:31" ht="20.25" customHeight="1" x14ac:dyDescent="0.5">
      <c r="A42" s="504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4"/>
        <v>0</v>
      </c>
      <c r="G42" s="637">
        <f t="shared" si="2"/>
        <v>0</v>
      </c>
      <c r="H42" s="394"/>
      <c r="I42" s="394">
        <f t="shared" si="3"/>
        <v>0</v>
      </c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394"/>
      <c r="U42" s="394"/>
      <c r="V42" s="394"/>
      <c r="W42" s="394"/>
      <c r="X42" s="394"/>
      <c r="Y42" s="394"/>
      <c r="Z42" s="394"/>
      <c r="AA42" s="394"/>
      <c r="AB42" s="394"/>
      <c r="AC42" s="394"/>
      <c r="AD42" s="394"/>
      <c r="AE42" s="394"/>
    </row>
    <row r="43" spans="1:31" ht="20.25" customHeight="1" x14ac:dyDescent="0.5">
      <c r="A43" s="504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4"/>
        <v>0</v>
      </c>
      <c r="G43" s="637">
        <f t="shared" si="2"/>
        <v>0</v>
      </c>
      <c r="H43" s="394"/>
      <c r="I43" s="394">
        <f t="shared" si="3"/>
        <v>0</v>
      </c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394"/>
      <c r="U43" s="394"/>
      <c r="V43" s="394"/>
      <c r="W43" s="394"/>
      <c r="X43" s="394"/>
      <c r="Y43" s="394"/>
      <c r="Z43" s="394"/>
      <c r="AA43" s="394"/>
      <c r="AB43" s="394"/>
      <c r="AC43" s="394"/>
      <c r="AD43" s="394"/>
      <c r="AE43" s="394"/>
    </row>
    <row r="44" spans="1:31" ht="20.25" customHeight="1" x14ac:dyDescent="0.5">
      <c r="A44" s="504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4"/>
        <v>0</v>
      </c>
      <c r="G44" s="637">
        <f t="shared" si="2"/>
        <v>0</v>
      </c>
      <c r="H44" s="394"/>
      <c r="I44" s="394">
        <f t="shared" si="3"/>
        <v>0</v>
      </c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</row>
    <row r="45" spans="1:31" ht="20.25" customHeight="1" x14ac:dyDescent="0.5">
      <c r="A45" s="504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4"/>
        <v>0</v>
      </c>
      <c r="G45" s="637">
        <f t="shared" si="2"/>
        <v>0</v>
      </c>
      <c r="H45" s="394"/>
      <c r="I45" s="394">
        <f t="shared" si="3"/>
        <v>0</v>
      </c>
      <c r="J45" s="394"/>
      <c r="K45" s="394"/>
      <c r="L45" s="394"/>
      <c r="M45" s="394"/>
      <c r="N45" s="394"/>
      <c r="O45" s="394"/>
      <c r="P45" s="394"/>
      <c r="Q45" s="394"/>
      <c r="R45" s="394"/>
      <c r="S45" s="394"/>
      <c r="T45" s="394"/>
      <c r="U45" s="394"/>
      <c r="V45" s="394"/>
      <c r="W45" s="394"/>
      <c r="X45" s="394"/>
      <c r="Y45" s="394"/>
      <c r="Z45" s="394"/>
      <c r="AA45" s="394"/>
      <c r="AB45" s="394"/>
      <c r="AC45" s="394"/>
      <c r="AD45" s="394"/>
      <c r="AE45" s="394"/>
    </row>
    <row r="46" spans="1:31" ht="20.25" customHeight="1" x14ac:dyDescent="0.5">
      <c r="A46" s="504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4"/>
        <v>0</v>
      </c>
      <c r="G46" s="637">
        <f t="shared" si="2"/>
        <v>0</v>
      </c>
      <c r="H46" s="394"/>
      <c r="I46" s="394">
        <f t="shared" si="3"/>
        <v>0</v>
      </c>
      <c r="J46" s="394"/>
      <c r="K46" s="394"/>
      <c r="L46" s="394"/>
      <c r="M46" s="394"/>
      <c r="N46" s="394"/>
      <c r="O46" s="394"/>
      <c r="P46" s="394"/>
      <c r="Q46" s="394"/>
      <c r="R46" s="394"/>
      <c r="S46" s="394"/>
      <c r="T46" s="394"/>
      <c r="U46" s="394"/>
      <c r="V46" s="394"/>
      <c r="W46" s="394"/>
      <c r="X46" s="394"/>
      <c r="Y46" s="394"/>
      <c r="Z46" s="394"/>
      <c r="AA46" s="394"/>
      <c r="AB46" s="394"/>
      <c r="AC46" s="394"/>
      <c r="AD46" s="394"/>
      <c r="AE46" s="394"/>
    </row>
    <row r="47" spans="1:31" ht="20.25" customHeight="1" x14ac:dyDescent="0.5">
      <c r="A47" s="504">
        <v>43</v>
      </c>
      <c r="B47" s="831" t="s">
        <v>183</v>
      </c>
      <c r="C47" s="254">
        <v>1149705</v>
      </c>
      <c r="D47" s="823">
        <v>7207.99</v>
      </c>
      <c r="E47" s="823">
        <v>7207.99</v>
      </c>
      <c r="F47" s="826">
        <f t="shared" si="4"/>
        <v>7207.99</v>
      </c>
      <c r="G47" s="637">
        <f t="shared" si="2"/>
        <v>0</v>
      </c>
      <c r="H47" s="394"/>
      <c r="I47" s="394">
        <f t="shared" si="3"/>
        <v>1</v>
      </c>
      <c r="J47" s="394"/>
      <c r="K47" s="394"/>
      <c r="L47" s="394"/>
      <c r="M47" s="394"/>
      <c r="N47" s="394"/>
      <c r="O47" s="394"/>
      <c r="P47" s="394"/>
      <c r="Q47" s="394"/>
      <c r="R47" s="394"/>
      <c r="S47" s="394"/>
      <c r="T47" s="394"/>
      <c r="U47" s="394"/>
      <c r="V47" s="394"/>
      <c r="W47" s="394"/>
      <c r="X47" s="394"/>
      <c r="Y47" s="394"/>
      <c r="Z47" s="394"/>
      <c r="AA47" s="394"/>
      <c r="AB47" s="394"/>
      <c r="AC47" s="394"/>
      <c r="AD47" s="394"/>
      <c r="AE47" s="394"/>
    </row>
    <row r="48" spans="1:31" ht="20.25" customHeight="1" x14ac:dyDescent="0.5">
      <c r="A48" s="504">
        <v>44</v>
      </c>
      <c r="B48" s="822" t="s">
        <v>184</v>
      </c>
      <c r="C48" s="251">
        <v>769514.59</v>
      </c>
      <c r="D48" s="823">
        <v>626.5</v>
      </c>
      <c r="E48" s="823">
        <v>625.5</v>
      </c>
      <c r="F48" s="826">
        <f t="shared" si="4"/>
        <v>626.5</v>
      </c>
      <c r="G48" s="637">
        <f t="shared" si="2"/>
        <v>1</v>
      </c>
      <c r="H48" s="394"/>
      <c r="I48" s="394">
        <f t="shared" si="3"/>
        <v>1</v>
      </c>
      <c r="J48" s="394"/>
      <c r="K48" s="394"/>
      <c r="L48" s="394"/>
      <c r="M48" s="394"/>
      <c r="N48" s="394"/>
      <c r="O48" s="394"/>
      <c r="P48" s="394"/>
      <c r="Q48" s="394"/>
      <c r="R48" s="394"/>
      <c r="S48" s="394"/>
      <c r="T48" s="394"/>
      <c r="U48" s="394"/>
      <c r="V48" s="394"/>
      <c r="W48" s="394"/>
      <c r="X48" s="394"/>
      <c r="Y48" s="394"/>
      <c r="Z48" s="394"/>
      <c r="AA48" s="394"/>
      <c r="AB48" s="394"/>
      <c r="AC48" s="394"/>
      <c r="AD48" s="394"/>
      <c r="AE48" s="394"/>
    </row>
    <row r="49" spans="1:31" ht="20.25" customHeight="1" x14ac:dyDescent="0.5">
      <c r="A49" s="504">
        <v>45</v>
      </c>
      <c r="B49" s="822" t="s">
        <v>185</v>
      </c>
      <c r="C49" s="251">
        <v>349499.06</v>
      </c>
      <c r="D49" s="823">
        <v>190.5</v>
      </c>
      <c r="E49" s="823">
        <v>190.5</v>
      </c>
      <c r="F49" s="826">
        <f t="shared" si="4"/>
        <v>190.5</v>
      </c>
      <c r="G49" s="637">
        <f t="shared" si="2"/>
        <v>0</v>
      </c>
      <c r="H49" s="394"/>
      <c r="I49" s="394">
        <f t="shared" si="3"/>
        <v>1</v>
      </c>
      <c r="J49" s="394"/>
      <c r="K49" s="394"/>
      <c r="L49" s="394"/>
      <c r="M49" s="394"/>
      <c r="N49" s="394"/>
      <c r="O49" s="394"/>
      <c r="P49" s="394"/>
      <c r="Q49" s="394"/>
      <c r="R49" s="394"/>
      <c r="S49" s="394"/>
      <c r="T49" s="394"/>
      <c r="U49" s="394"/>
      <c r="V49" s="394"/>
      <c r="W49" s="394"/>
      <c r="X49" s="394"/>
      <c r="Y49" s="394"/>
      <c r="Z49" s="394"/>
      <c r="AA49" s="394"/>
      <c r="AB49" s="394"/>
      <c r="AC49" s="394"/>
      <c r="AD49" s="394"/>
      <c r="AE49" s="394"/>
    </row>
    <row r="50" spans="1:31" ht="20.25" customHeight="1" x14ac:dyDescent="0.5">
      <c r="A50" s="504">
        <v>46</v>
      </c>
      <c r="B50" s="822" t="s">
        <v>186</v>
      </c>
      <c r="C50" s="251">
        <v>472427.35</v>
      </c>
      <c r="D50" s="823">
        <v>344.25</v>
      </c>
      <c r="E50" s="823">
        <v>342.25</v>
      </c>
      <c r="F50" s="826">
        <f t="shared" si="4"/>
        <v>344.25</v>
      </c>
      <c r="G50" s="637">
        <f t="shared" si="2"/>
        <v>2</v>
      </c>
      <c r="H50" s="394"/>
      <c r="I50" s="394">
        <f t="shared" si="3"/>
        <v>1</v>
      </c>
      <c r="J50" s="394"/>
      <c r="K50" s="394"/>
      <c r="L50" s="394"/>
      <c r="M50" s="394"/>
      <c r="N50" s="394"/>
      <c r="O50" s="394"/>
      <c r="P50" s="394"/>
      <c r="Q50" s="394"/>
      <c r="R50" s="394"/>
      <c r="S50" s="394"/>
      <c r="T50" s="394"/>
      <c r="U50" s="394"/>
      <c r="V50" s="394"/>
      <c r="W50" s="394"/>
      <c r="X50" s="394"/>
      <c r="Y50" s="394"/>
      <c r="Z50" s="394"/>
      <c r="AA50" s="394"/>
      <c r="AB50" s="394"/>
      <c r="AC50" s="394"/>
      <c r="AD50" s="394"/>
      <c r="AE50" s="394"/>
    </row>
    <row r="51" spans="1:31" ht="20.25" customHeight="1" x14ac:dyDescent="0.5">
      <c r="A51" s="504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4"/>
        <v>0</v>
      </c>
      <c r="G51" s="637">
        <f t="shared" si="2"/>
        <v>0</v>
      </c>
      <c r="H51" s="394"/>
      <c r="I51" s="394">
        <f t="shared" si="3"/>
        <v>0</v>
      </c>
      <c r="J51" s="394"/>
      <c r="K51" s="394"/>
      <c r="L51" s="394"/>
      <c r="M51" s="394"/>
      <c r="N51" s="394"/>
      <c r="O51" s="394"/>
      <c r="P51" s="394"/>
      <c r="Q51" s="394"/>
      <c r="R51" s="394"/>
      <c r="S51" s="394"/>
      <c r="T51" s="394"/>
      <c r="U51" s="394"/>
      <c r="V51" s="394"/>
      <c r="W51" s="394"/>
      <c r="X51" s="394"/>
      <c r="Y51" s="394"/>
      <c r="Z51" s="394"/>
      <c r="AA51" s="394"/>
      <c r="AB51" s="394"/>
      <c r="AC51" s="394"/>
      <c r="AD51" s="394"/>
      <c r="AE51" s="394"/>
    </row>
    <row r="52" spans="1:31" ht="20.25" customHeight="1" x14ac:dyDescent="0.5">
      <c r="A52" s="504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4"/>
        <v>0</v>
      </c>
      <c r="G52" s="637">
        <f t="shared" si="2"/>
        <v>0</v>
      </c>
      <c r="H52" s="394"/>
      <c r="I52" s="394">
        <f t="shared" si="3"/>
        <v>0</v>
      </c>
      <c r="J52" s="394"/>
      <c r="K52" s="394"/>
      <c r="L52" s="394"/>
      <c r="M52" s="394"/>
      <c r="N52" s="394"/>
      <c r="O52" s="394"/>
      <c r="P52" s="394"/>
      <c r="Q52" s="394"/>
      <c r="R52" s="394"/>
      <c r="S52" s="394"/>
      <c r="T52" s="394"/>
      <c r="U52" s="394"/>
      <c r="V52" s="394"/>
      <c r="W52" s="394"/>
      <c r="X52" s="394"/>
      <c r="Y52" s="394"/>
      <c r="Z52" s="394"/>
      <c r="AA52" s="394"/>
      <c r="AB52" s="394"/>
      <c r="AC52" s="394"/>
      <c r="AD52" s="394"/>
      <c r="AE52" s="394"/>
    </row>
    <row r="53" spans="1:31" ht="20.25" customHeight="1" x14ac:dyDescent="0.5">
      <c r="A53" s="504">
        <v>49</v>
      </c>
      <c r="B53" s="822" t="s">
        <v>189</v>
      </c>
      <c r="C53" s="251">
        <v>199244.77</v>
      </c>
      <c r="D53" s="823">
        <v>1.5</v>
      </c>
      <c r="E53" s="823">
        <v>1.5</v>
      </c>
      <c r="F53" s="826">
        <f t="shared" si="4"/>
        <v>1.5</v>
      </c>
      <c r="G53" s="637">
        <f t="shared" si="2"/>
        <v>0</v>
      </c>
      <c r="H53" s="394"/>
      <c r="I53" s="394">
        <f t="shared" si="3"/>
        <v>1</v>
      </c>
      <c r="J53" s="394"/>
      <c r="K53" s="394"/>
      <c r="L53" s="394"/>
      <c r="M53" s="394"/>
      <c r="N53" s="394"/>
      <c r="O53" s="394"/>
      <c r="P53" s="394"/>
      <c r="Q53" s="394"/>
      <c r="R53" s="394"/>
      <c r="S53" s="394"/>
      <c r="T53" s="394"/>
      <c r="U53" s="394"/>
      <c r="V53" s="394"/>
      <c r="W53" s="394"/>
      <c r="X53" s="394"/>
      <c r="Y53" s="394"/>
      <c r="Z53" s="394"/>
      <c r="AA53" s="394"/>
      <c r="AB53" s="394"/>
      <c r="AC53" s="394"/>
      <c r="AD53" s="394"/>
      <c r="AE53" s="394"/>
    </row>
    <row r="54" spans="1:31" x14ac:dyDescent="0.5">
      <c r="A54" s="504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4"/>
        <v>0</v>
      </c>
      <c r="G54" s="637">
        <f t="shared" si="2"/>
        <v>0</v>
      </c>
      <c r="H54" s="394"/>
      <c r="I54" s="394">
        <f t="shared" si="3"/>
        <v>0</v>
      </c>
      <c r="J54" s="394"/>
      <c r="K54" s="394"/>
      <c r="L54" s="394"/>
      <c r="M54" s="394"/>
      <c r="N54" s="394"/>
      <c r="O54" s="394"/>
      <c r="P54" s="394"/>
      <c r="Q54" s="394"/>
      <c r="R54" s="394"/>
      <c r="S54" s="394"/>
      <c r="T54" s="394"/>
      <c r="U54" s="394"/>
      <c r="V54" s="394"/>
      <c r="W54" s="394"/>
      <c r="X54" s="394"/>
      <c r="Y54" s="394"/>
      <c r="Z54" s="394"/>
      <c r="AA54" s="394"/>
      <c r="AB54" s="394"/>
      <c r="AC54" s="394"/>
      <c r="AD54" s="394"/>
      <c r="AE54" s="394"/>
    </row>
    <row r="55" spans="1:31" x14ac:dyDescent="0.5">
      <c r="A55" s="504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4"/>
        <v>0</v>
      </c>
      <c r="G55" s="637">
        <f t="shared" si="2"/>
        <v>0</v>
      </c>
      <c r="H55" s="394"/>
      <c r="I55" s="394">
        <f t="shared" si="3"/>
        <v>0</v>
      </c>
      <c r="J55" s="394"/>
      <c r="K55" s="394"/>
      <c r="L55" s="394"/>
      <c r="M55" s="394"/>
      <c r="N55" s="394"/>
      <c r="O55" s="394"/>
      <c r="P55" s="394"/>
      <c r="Q55" s="394"/>
      <c r="R55" s="394"/>
      <c r="S55" s="394"/>
      <c r="T55" s="394"/>
      <c r="U55" s="394"/>
      <c r="V55" s="394"/>
      <c r="W55" s="394"/>
      <c r="X55" s="394"/>
      <c r="Y55" s="394"/>
      <c r="Z55" s="394"/>
      <c r="AA55" s="394"/>
      <c r="AB55" s="394"/>
      <c r="AC55" s="394"/>
      <c r="AD55" s="394"/>
      <c r="AE55" s="394"/>
    </row>
    <row r="56" spans="1:31" x14ac:dyDescent="0.5">
      <c r="A56" s="504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4"/>
        <v>0</v>
      </c>
      <c r="G56" s="637">
        <f t="shared" si="2"/>
        <v>0</v>
      </c>
      <c r="H56" s="394"/>
      <c r="I56" s="394">
        <f t="shared" si="3"/>
        <v>0</v>
      </c>
      <c r="J56" s="394"/>
      <c r="K56" s="394"/>
      <c r="L56" s="394"/>
      <c r="M56" s="394"/>
      <c r="N56" s="394"/>
      <c r="O56" s="394"/>
      <c r="P56" s="394"/>
      <c r="Q56" s="394"/>
      <c r="R56" s="394"/>
      <c r="S56" s="394"/>
      <c r="T56" s="394"/>
      <c r="U56" s="394"/>
      <c r="V56" s="394"/>
      <c r="W56" s="394"/>
      <c r="X56" s="394"/>
      <c r="Y56" s="394"/>
      <c r="Z56" s="394"/>
      <c r="AA56" s="394"/>
      <c r="AB56" s="394"/>
      <c r="AC56" s="394"/>
      <c r="AD56" s="394"/>
      <c r="AE56" s="394"/>
    </row>
    <row r="57" spans="1:31" x14ac:dyDescent="0.5">
      <c r="A57" s="504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4"/>
        <v>0</v>
      </c>
      <c r="G57" s="637">
        <f t="shared" si="2"/>
        <v>0</v>
      </c>
      <c r="H57" s="394"/>
      <c r="I57" s="394">
        <f t="shared" si="3"/>
        <v>0</v>
      </c>
      <c r="J57" s="394"/>
      <c r="K57" s="394"/>
      <c r="L57" s="394"/>
      <c r="M57" s="394"/>
      <c r="N57" s="394"/>
      <c r="O57" s="394"/>
      <c r="P57" s="394"/>
      <c r="Q57" s="394"/>
      <c r="R57" s="394"/>
      <c r="S57" s="394"/>
      <c r="T57" s="394"/>
      <c r="U57" s="394"/>
      <c r="V57" s="394"/>
      <c r="W57" s="394"/>
      <c r="X57" s="394"/>
      <c r="Y57" s="394"/>
      <c r="Z57" s="394"/>
      <c r="AA57" s="394"/>
      <c r="AB57" s="394"/>
      <c r="AC57" s="394"/>
      <c r="AD57" s="394"/>
      <c r="AE57" s="394"/>
    </row>
    <row r="58" spans="1:31" x14ac:dyDescent="0.5">
      <c r="A58" s="504">
        <v>54</v>
      </c>
      <c r="B58" s="822" t="s">
        <v>194</v>
      </c>
      <c r="C58" s="251">
        <v>88665.62</v>
      </c>
      <c r="D58" s="823">
        <v>18.100000000000001</v>
      </c>
      <c r="E58" s="823">
        <v>18.100000000000001</v>
      </c>
      <c r="F58" s="826">
        <f t="shared" si="4"/>
        <v>18.100000000000001</v>
      </c>
      <c r="G58" s="637">
        <f t="shared" si="2"/>
        <v>0</v>
      </c>
      <c r="H58" s="394"/>
      <c r="I58" s="394">
        <f t="shared" si="3"/>
        <v>1</v>
      </c>
      <c r="J58" s="394"/>
      <c r="K58" s="394"/>
      <c r="L58" s="394"/>
      <c r="M58" s="394"/>
      <c r="N58" s="394"/>
      <c r="O58" s="394"/>
      <c r="P58" s="394"/>
      <c r="Q58" s="394"/>
      <c r="R58" s="394"/>
      <c r="S58" s="394"/>
      <c r="T58" s="394"/>
      <c r="U58" s="394"/>
      <c r="V58" s="394"/>
      <c r="W58" s="394"/>
      <c r="X58" s="394"/>
      <c r="Y58" s="394"/>
      <c r="Z58" s="394"/>
      <c r="AA58" s="394"/>
      <c r="AB58" s="394"/>
      <c r="AC58" s="394"/>
      <c r="AD58" s="394"/>
      <c r="AE58" s="394"/>
    </row>
    <row r="59" spans="1:31" x14ac:dyDescent="0.5">
      <c r="A59" s="504">
        <v>55</v>
      </c>
      <c r="B59" s="822" t="s">
        <v>195</v>
      </c>
      <c r="C59" s="251">
        <v>137286.72</v>
      </c>
      <c r="D59" s="823">
        <v>11.25</v>
      </c>
      <c r="E59" s="823">
        <v>11.25</v>
      </c>
      <c r="F59" s="826">
        <f t="shared" si="4"/>
        <v>11.25</v>
      </c>
      <c r="G59" s="637">
        <f t="shared" si="2"/>
        <v>0</v>
      </c>
      <c r="H59" s="394"/>
      <c r="I59" s="394">
        <f t="shared" si="3"/>
        <v>1</v>
      </c>
      <c r="J59" s="394"/>
      <c r="K59" s="394"/>
      <c r="L59" s="394"/>
      <c r="M59" s="394"/>
      <c r="N59" s="394"/>
      <c r="O59" s="394"/>
      <c r="P59" s="394"/>
      <c r="Q59" s="394"/>
      <c r="R59" s="394"/>
      <c r="S59" s="394"/>
      <c r="T59" s="394"/>
      <c r="U59" s="394"/>
      <c r="V59" s="394"/>
      <c r="W59" s="394"/>
      <c r="X59" s="394"/>
      <c r="Y59" s="394"/>
      <c r="Z59" s="394"/>
      <c r="AA59" s="394"/>
      <c r="AB59" s="394"/>
      <c r="AC59" s="394"/>
      <c r="AD59" s="394"/>
      <c r="AE59" s="394"/>
    </row>
    <row r="60" spans="1:31" x14ac:dyDescent="0.5">
      <c r="A60" s="504">
        <v>56</v>
      </c>
      <c r="B60" s="828" t="s">
        <v>196</v>
      </c>
      <c r="C60" s="252">
        <v>1196555.2</v>
      </c>
      <c r="D60" s="832">
        <v>3223.25</v>
      </c>
      <c r="E60" s="832">
        <v>3226.25</v>
      </c>
      <c r="F60" s="833">
        <f t="shared" si="4"/>
        <v>3223.25</v>
      </c>
      <c r="G60" s="637">
        <f t="shared" si="2"/>
        <v>-3</v>
      </c>
      <c r="H60" s="394"/>
      <c r="I60" s="394">
        <f t="shared" si="3"/>
        <v>1</v>
      </c>
      <c r="J60" s="394"/>
      <c r="K60" s="394"/>
      <c r="L60" s="394"/>
      <c r="M60" s="394"/>
      <c r="N60" s="394"/>
      <c r="O60" s="394"/>
      <c r="P60" s="394"/>
      <c r="Q60" s="394"/>
      <c r="R60" s="394"/>
      <c r="S60" s="394"/>
      <c r="T60" s="394"/>
      <c r="U60" s="394"/>
      <c r="V60" s="394"/>
      <c r="W60" s="394"/>
      <c r="X60" s="394"/>
      <c r="Y60" s="394"/>
      <c r="Z60" s="394"/>
      <c r="AA60" s="394"/>
      <c r="AB60" s="394"/>
      <c r="AC60" s="394"/>
      <c r="AD60" s="394"/>
      <c r="AE60" s="394"/>
    </row>
    <row r="61" spans="1:31" x14ac:dyDescent="0.5">
      <c r="A61" s="504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4"/>
        <v>0</v>
      </c>
      <c r="G61" s="637">
        <f t="shared" si="2"/>
        <v>0</v>
      </c>
      <c r="H61" s="394"/>
      <c r="I61" s="394">
        <f t="shared" si="3"/>
        <v>0</v>
      </c>
      <c r="J61" s="394"/>
      <c r="K61" s="394"/>
      <c r="L61" s="394"/>
      <c r="M61" s="394"/>
      <c r="N61" s="394"/>
      <c r="O61" s="394"/>
      <c r="P61" s="394"/>
      <c r="Q61" s="394"/>
      <c r="R61" s="394"/>
      <c r="S61" s="394"/>
      <c r="T61" s="394"/>
      <c r="U61" s="394"/>
      <c r="V61" s="394"/>
      <c r="W61" s="394"/>
      <c r="X61" s="394"/>
      <c r="Y61" s="394"/>
      <c r="Z61" s="394"/>
      <c r="AA61" s="394"/>
      <c r="AB61" s="394"/>
      <c r="AC61" s="394"/>
      <c r="AD61" s="394"/>
      <c r="AE61" s="394"/>
    </row>
    <row r="62" spans="1:31" x14ac:dyDescent="0.5">
      <c r="A62" s="504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4"/>
        <v>0</v>
      </c>
      <c r="G62" s="637">
        <f t="shared" si="2"/>
        <v>0</v>
      </c>
      <c r="H62" s="394"/>
      <c r="I62" s="394">
        <f t="shared" si="3"/>
        <v>0</v>
      </c>
      <c r="J62" s="394"/>
      <c r="K62" s="394"/>
      <c r="L62" s="394"/>
      <c r="M62" s="394"/>
      <c r="N62" s="394"/>
      <c r="O62" s="394"/>
      <c r="P62" s="394"/>
      <c r="Q62" s="394"/>
      <c r="R62" s="394"/>
      <c r="S62" s="394"/>
      <c r="T62" s="394"/>
      <c r="U62" s="394"/>
      <c r="V62" s="394"/>
      <c r="W62" s="394"/>
      <c r="X62" s="394"/>
      <c r="Y62" s="394"/>
      <c r="Z62" s="394"/>
      <c r="AA62" s="394"/>
      <c r="AB62" s="394"/>
      <c r="AC62" s="394"/>
      <c r="AD62" s="394"/>
      <c r="AE62" s="394"/>
    </row>
    <row r="63" spans="1:31" x14ac:dyDescent="0.5">
      <c r="A63" s="504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4"/>
        <v>0</v>
      </c>
      <c r="G63" s="637">
        <f t="shared" si="2"/>
        <v>0</v>
      </c>
      <c r="H63" s="394"/>
      <c r="I63" s="394">
        <f t="shared" si="3"/>
        <v>0</v>
      </c>
      <c r="J63" s="394"/>
      <c r="K63" s="394"/>
      <c r="L63" s="394"/>
      <c r="M63" s="394"/>
      <c r="N63" s="394"/>
      <c r="O63" s="394"/>
      <c r="P63" s="394"/>
      <c r="Q63" s="394"/>
      <c r="R63" s="394"/>
      <c r="S63" s="394"/>
      <c r="T63" s="394"/>
      <c r="U63" s="394"/>
      <c r="V63" s="394"/>
      <c r="W63" s="394"/>
      <c r="X63" s="394"/>
      <c r="Y63" s="394"/>
      <c r="Z63" s="394"/>
      <c r="AA63" s="394"/>
      <c r="AB63" s="394"/>
      <c r="AC63" s="394"/>
      <c r="AD63" s="394"/>
      <c r="AE63" s="394"/>
    </row>
    <row r="64" spans="1:31" x14ac:dyDescent="0.5">
      <c r="A64" s="504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4"/>
        <v>0</v>
      </c>
      <c r="G64" s="637">
        <f t="shared" si="2"/>
        <v>0</v>
      </c>
      <c r="H64" s="394"/>
      <c r="I64" s="394">
        <f t="shared" si="3"/>
        <v>0</v>
      </c>
      <c r="J64" s="394"/>
      <c r="K64" s="394"/>
      <c r="L64" s="394"/>
      <c r="M64" s="394"/>
      <c r="N64" s="394"/>
      <c r="O64" s="394"/>
      <c r="P64" s="394"/>
      <c r="Q64" s="394"/>
      <c r="R64" s="394"/>
      <c r="S64" s="394"/>
      <c r="T64" s="394"/>
      <c r="U64" s="394"/>
      <c r="V64" s="394"/>
      <c r="W64" s="394"/>
      <c r="X64" s="394"/>
      <c r="Y64" s="394"/>
      <c r="Z64" s="394"/>
      <c r="AA64" s="394"/>
      <c r="AB64" s="394"/>
      <c r="AC64" s="394"/>
      <c r="AD64" s="394"/>
      <c r="AE64" s="394"/>
    </row>
    <row r="65" spans="1:31" x14ac:dyDescent="0.5">
      <c r="A65" s="504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4"/>
        <v>0</v>
      </c>
      <c r="G65" s="637">
        <f t="shared" si="2"/>
        <v>0</v>
      </c>
      <c r="H65" s="394"/>
      <c r="I65" s="394">
        <f t="shared" si="3"/>
        <v>0</v>
      </c>
      <c r="J65" s="394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4"/>
      <c r="X65" s="394"/>
      <c r="Y65" s="394"/>
      <c r="Z65" s="394"/>
      <c r="AA65" s="394"/>
      <c r="AB65" s="394"/>
      <c r="AC65" s="394"/>
      <c r="AD65" s="394"/>
      <c r="AE65" s="394"/>
    </row>
    <row r="66" spans="1:31" x14ac:dyDescent="0.5">
      <c r="A66" s="504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4"/>
        <v>0</v>
      </c>
      <c r="G66" s="637">
        <f t="shared" si="2"/>
        <v>0</v>
      </c>
      <c r="H66" s="394"/>
      <c r="I66" s="394">
        <f t="shared" si="3"/>
        <v>0</v>
      </c>
      <c r="J66" s="394"/>
      <c r="K66" s="394"/>
      <c r="L66" s="394"/>
      <c r="M66" s="394"/>
      <c r="N66" s="394"/>
      <c r="O66" s="394"/>
      <c r="P66" s="394"/>
      <c r="Q66" s="394"/>
      <c r="R66" s="394"/>
      <c r="S66" s="394"/>
      <c r="T66" s="394"/>
      <c r="U66" s="394"/>
      <c r="V66" s="394"/>
      <c r="W66" s="394"/>
      <c r="X66" s="394"/>
      <c r="Y66" s="394"/>
      <c r="Z66" s="394"/>
      <c r="AA66" s="394"/>
      <c r="AB66" s="394"/>
      <c r="AC66" s="394"/>
      <c r="AD66" s="394"/>
      <c r="AE66" s="394"/>
    </row>
    <row r="67" spans="1:31" x14ac:dyDescent="0.5">
      <c r="A67" s="504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4"/>
        <v>0</v>
      </c>
      <c r="G67" s="637">
        <f t="shared" si="2"/>
        <v>0</v>
      </c>
      <c r="H67" s="394"/>
      <c r="I67" s="394">
        <f t="shared" si="3"/>
        <v>0</v>
      </c>
      <c r="J67" s="394"/>
      <c r="K67" s="394"/>
      <c r="L67" s="394"/>
      <c r="M67" s="394"/>
      <c r="N67" s="394"/>
      <c r="O67" s="394"/>
      <c r="P67" s="394"/>
      <c r="Q67" s="394"/>
      <c r="R67" s="394"/>
      <c r="S67" s="394"/>
      <c r="T67" s="394"/>
      <c r="U67" s="394"/>
      <c r="V67" s="394"/>
      <c r="W67" s="394"/>
      <c r="X67" s="394"/>
      <c r="Y67" s="394"/>
      <c r="Z67" s="394"/>
      <c r="AA67" s="394"/>
      <c r="AB67" s="394"/>
      <c r="AC67" s="394"/>
      <c r="AD67" s="394"/>
      <c r="AE67" s="394"/>
    </row>
    <row r="68" spans="1:31" x14ac:dyDescent="0.5">
      <c r="A68" s="504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4"/>
        <v>0</v>
      </c>
      <c r="G68" s="637">
        <f t="shared" si="2"/>
        <v>0</v>
      </c>
      <c r="H68" s="394"/>
      <c r="I68" s="394">
        <f t="shared" si="3"/>
        <v>0</v>
      </c>
      <c r="J68" s="394"/>
      <c r="K68" s="394"/>
      <c r="L68" s="394"/>
      <c r="M68" s="394"/>
      <c r="N68" s="394"/>
      <c r="O68" s="394"/>
      <c r="P68" s="394"/>
      <c r="Q68" s="394"/>
      <c r="R68" s="394"/>
      <c r="S68" s="394"/>
      <c r="T68" s="394"/>
      <c r="U68" s="394"/>
      <c r="V68" s="394"/>
      <c r="W68" s="394"/>
      <c r="X68" s="394"/>
      <c r="Y68" s="394"/>
      <c r="Z68" s="394"/>
      <c r="AA68" s="394"/>
      <c r="AB68" s="394"/>
      <c r="AC68" s="394"/>
      <c r="AD68" s="394"/>
      <c r="AE68" s="394"/>
    </row>
    <row r="69" spans="1:31" x14ac:dyDescent="0.5">
      <c r="A69" s="504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4"/>
        <v>0</v>
      </c>
      <c r="G69" s="637">
        <f t="shared" si="2"/>
        <v>0</v>
      </c>
      <c r="H69" s="394"/>
      <c r="I69" s="394">
        <f t="shared" si="3"/>
        <v>0</v>
      </c>
      <c r="J69" s="394"/>
      <c r="K69" s="394"/>
      <c r="L69" s="394"/>
      <c r="M69" s="394"/>
      <c r="N69" s="394"/>
      <c r="O69" s="394"/>
      <c r="P69" s="394"/>
      <c r="Q69" s="394"/>
      <c r="R69" s="394"/>
      <c r="S69" s="394"/>
      <c r="T69" s="394"/>
      <c r="U69" s="394"/>
      <c r="V69" s="394"/>
      <c r="W69" s="394"/>
      <c r="X69" s="394"/>
      <c r="Y69" s="394"/>
      <c r="Z69" s="394"/>
      <c r="AA69" s="394"/>
      <c r="AB69" s="394"/>
      <c r="AC69" s="394"/>
      <c r="AD69" s="394"/>
      <c r="AE69" s="394"/>
    </row>
    <row r="70" spans="1:31" x14ac:dyDescent="0.5">
      <c r="A70" s="504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4"/>
        <v>0</v>
      </c>
      <c r="G70" s="637">
        <f t="shared" ref="G70:G72" si="5">+F70-E70</f>
        <v>0</v>
      </c>
      <c r="H70" s="394"/>
      <c r="I70" s="394">
        <f t="shared" ref="I70:I73" si="6">IF(F70&gt;0,1,0)</f>
        <v>0</v>
      </c>
      <c r="J70" s="394"/>
      <c r="K70" s="394"/>
      <c r="L70" s="394"/>
      <c r="M70" s="394"/>
      <c r="N70" s="394"/>
      <c r="O70" s="394"/>
      <c r="P70" s="394"/>
      <c r="Q70" s="394"/>
      <c r="R70" s="394"/>
      <c r="S70" s="394"/>
      <c r="T70" s="394"/>
      <c r="U70" s="394"/>
      <c r="V70" s="394"/>
      <c r="W70" s="394"/>
      <c r="X70" s="394"/>
      <c r="Y70" s="394"/>
      <c r="Z70" s="394"/>
      <c r="AA70" s="394"/>
      <c r="AB70" s="394"/>
      <c r="AC70" s="394"/>
      <c r="AD70" s="394"/>
      <c r="AE70" s="394"/>
    </row>
    <row r="71" spans="1:31" x14ac:dyDescent="0.5">
      <c r="A71" s="504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ref="F71:F73" si="7">D71</f>
        <v>0</v>
      </c>
      <c r="G71" s="637">
        <f t="shared" si="5"/>
        <v>0</v>
      </c>
      <c r="H71" s="394"/>
      <c r="I71" s="394">
        <f t="shared" si="6"/>
        <v>0</v>
      </c>
      <c r="J71" s="394"/>
      <c r="K71" s="394"/>
      <c r="L71" s="394"/>
      <c r="M71" s="394"/>
      <c r="N71" s="394"/>
      <c r="O71" s="394"/>
      <c r="P71" s="394"/>
      <c r="Q71" s="394"/>
      <c r="R71" s="394"/>
      <c r="S71" s="394"/>
      <c r="T71" s="394"/>
      <c r="U71" s="394"/>
      <c r="V71" s="394"/>
      <c r="W71" s="394"/>
      <c r="X71" s="394"/>
      <c r="Y71" s="394"/>
      <c r="Z71" s="394"/>
      <c r="AA71" s="394"/>
      <c r="AB71" s="394"/>
      <c r="AC71" s="394"/>
      <c r="AD71" s="394"/>
      <c r="AE71" s="394"/>
    </row>
    <row r="72" spans="1:31" ht="20.25" customHeight="1" x14ac:dyDescent="0.5">
      <c r="A72" s="504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7"/>
        <v>0</v>
      </c>
      <c r="G72" s="637">
        <f t="shared" si="5"/>
        <v>0</v>
      </c>
      <c r="H72" s="394"/>
      <c r="I72" s="394">
        <f t="shared" si="6"/>
        <v>0</v>
      </c>
      <c r="J72" s="394"/>
      <c r="K72" s="394"/>
      <c r="L72" s="394"/>
      <c r="M72" s="394"/>
      <c r="N72" s="394"/>
      <c r="O72" s="394"/>
      <c r="P72" s="394"/>
      <c r="Q72" s="394"/>
      <c r="R72" s="394"/>
      <c r="S72" s="394"/>
      <c r="T72" s="394"/>
      <c r="U72" s="394"/>
      <c r="V72" s="394"/>
      <c r="W72" s="394"/>
      <c r="X72" s="394"/>
      <c r="Y72" s="394"/>
      <c r="Z72" s="394"/>
      <c r="AA72" s="394"/>
      <c r="AB72" s="394"/>
      <c r="AC72" s="394"/>
      <c r="AD72" s="394"/>
      <c r="AE72" s="394"/>
    </row>
    <row r="73" spans="1:31" ht="20.25" customHeight="1" x14ac:dyDescent="0.5">
      <c r="A73" s="504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si="7"/>
        <v>0</v>
      </c>
      <c r="G73" s="637">
        <f t="shared" ref="G73" si="8">+F73-E73</f>
        <v>0</v>
      </c>
      <c r="H73" s="394"/>
      <c r="I73" s="394">
        <f t="shared" si="6"/>
        <v>0</v>
      </c>
      <c r="J73" s="394"/>
      <c r="K73" s="394"/>
      <c r="L73" s="394"/>
      <c r="M73" s="394"/>
      <c r="N73" s="394"/>
      <c r="O73" s="394"/>
      <c r="P73" s="394"/>
      <c r="Q73" s="394"/>
      <c r="R73" s="394"/>
      <c r="S73" s="394"/>
      <c r="T73" s="394"/>
      <c r="U73" s="394"/>
      <c r="V73" s="394"/>
      <c r="W73" s="394"/>
      <c r="X73" s="394"/>
      <c r="Y73" s="394"/>
      <c r="Z73" s="394"/>
      <c r="AA73" s="394"/>
      <c r="AB73" s="394"/>
      <c r="AC73" s="394"/>
      <c r="AD73" s="394"/>
      <c r="AE73" s="394"/>
    </row>
    <row r="74" spans="1:31" ht="20.25" customHeight="1" x14ac:dyDescent="0.5">
      <c r="A74" s="394"/>
      <c r="B74" s="394"/>
      <c r="C74" s="394"/>
      <c r="D74" s="394"/>
      <c r="E74" s="394"/>
      <c r="F74" s="394"/>
      <c r="G74" s="394"/>
      <c r="H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  <c r="W74" s="394"/>
      <c r="X74" s="394"/>
      <c r="Y74" s="394"/>
      <c r="Z74" s="394"/>
      <c r="AA74" s="394"/>
      <c r="AB74" s="394"/>
      <c r="AC74" s="394"/>
      <c r="AD74" s="394"/>
      <c r="AE74" s="394"/>
    </row>
    <row r="75" spans="1:31" ht="20.25" customHeight="1" x14ac:dyDescent="0.5">
      <c r="A75" s="394"/>
      <c r="B75" s="394"/>
      <c r="C75" s="394"/>
      <c r="D75" s="394"/>
      <c r="E75" s="394"/>
      <c r="F75" s="394"/>
      <c r="G75" s="394"/>
      <c r="H75" s="394"/>
      <c r="J75" s="394"/>
      <c r="K75" s="394"/>
      <c r="L75" s="394"/>
      <c r="M75" s="394"/>
      <c r="N75" s="394"/>
      <c r="O75" s="394"/>
      <c r="P75" s="394"/>
      <c r="Q75" s="394"/>
      <c r="R75" s="394"/>
      <c r="S75" s="394"/>
      <c r="T75" s="394"/>
      <c r="U75" s="394"/>
      <c r="V75" s="394"/>
      <c r="W75" s="394"/>
      <c r="X75" s="394"/>
      <c r="Y75" s="394"/>
      <c r="Z75" s="394"/>
      <c r="AA75" s="394"/>
      <c r="AB75" s="394"/>
      <c r="AC75" s="394"/>
      <c r="AD75" s="394"/>
      <c r="AE75" s="394"/>
    </row>
    <row r="76" spans="1:31" ht="20.25" customHeight="1" x14ac:dyDescent="0.5">
      <c r="A76" s="394"/>
      <c r="B76" s="394"/>
      <c r="C76" s="394"/>
      <c r="D76" s="394"/>
      <c r="E76" s="394"/>
      <c r="F76" s="394"/>
      <c r="G76" s="394"/>
      <c r="H76" s="394"/>
      <c r="J76" s="394"/>
      <c r="K76" s="394"/>
      <c r="L76" s="394"/>
      <c r="M76" s="394"/>
      <c r="N76" s="394"/>
      <c r="O76" s="394"/>
      <c r="P76" s="394"/>
      <c r="Q76" s="394"/>
      <c r="R76" s="394"/>
      <c r="S76" s="394"/>
      <c r="T76" s="394"/>
      <c r="U76" s="394"/>
      <c r="V76" s="394"/>
      <c r="W76" s="394"/>
      <c r="X76" s="394"/>
      <c r="Y76" s="394"/>
      <c r="Z76" s="394"/>
      <c r="AA76" s="394"/>
      <c r="AB76" s="394"/>
      <c r="AC76" s="394"/>
      <c r="AD76" s="394"/>
      <c r="AE76" s="394"/>
    </row>
    <row r="77" spans="1:31" ht="20.25" customHeight="1" x14ac:dyDescent="0.5">
      <c r="A77" s="394"/>
      <c r="B77" s="394"/>
      <c r="C77" s="394"/>
      <c r="D77" s="394"/>
      <c r="E77" s="394"/>
      <c r="F77" s="394"/>
      <c r="G77" s="394"/>
      <c r="H77" s="394"/>
      <c r="J77" s="394"/>
      <c r="K77" s="394"/>
      <c r="L77" s="394"/>
      <c r="M77" s="394"/>
      <c r="N77" s="394"/>
      <c r="O77" s="394"/>
      <c r="P77" s="394"/>
      <c r="Q77" s="394"/>
      <c r="R77" s="394"/>
      <c r="S77" s="394"/>
      <c r="T77" s="394"/>
      <c r="U77" s="394"/>
      <c r="V77" s="394"/>
      <c r="W77" s="394"/>
      <c r="X77" s="394"/>
      <c r="Y77" s="394"/>
      <c r="Z77" s="394"/>
      <c r="AA77" s="394"/>
      <c r="AB77" s="394"/>
      <c r="AC77" s="394"/>
      <c r="AD77" s="394"/>
      <c r="AE77" s="394"/>
    </row>
    <row r="78" spans="1:31" ht="20.25" customHeight="1" x14ac:dyDescent="0.5">
      <c r="A78" s="394"/>
      <c r="B78" s="394"/>
      <c r="C78" s="394"/>
      <c r="D78" s="394"/>
      <c r="E78" s="394"/>
      <c r="F78" s="394"/>
      <c r="G78" s="394"/>
      <c r="H78" s="394"/>
      <c r="J78" s="394"/>
      <c r="K78" s="394"/>
      <c r="L78" s="394"/>
      <c r="M78" s="394"/>
      <c r="N78" s="394"/>
      <c r="O78" s="394"/>
      <c r="P78" s="394"/>
      <c r="Q78" s="394"/>
      <c r="R78" s="394"/>
      <c r="S78" s="394"/>
      <c r="T78" s="394"/>
      <c r="U78" s="394"/>
      <c r="V78" s="394"/>
      <c r="W78" s="394"/>
      <c r="X78" s="394"/>
      <c r="Y78" s="394"/>
      <c r="Z78" s="394"/>
      <c r="AA78" s="394"/>
      <c r="AB78" s="394"/>
      <c r="AC78" s="394"/>
      <c r="AD78" s="394"/>
      <c r="AE78" s="394"/>
    </row>
    <row r="79" spans="1:31" ht="20.25" customHeight="1" x14ac:dyDescent="0.5">
      <c r="A79" s="394"/>
      <c r="B79" s="394"/>
      <c r="C79" s="394"/>
      <c r="D79" s="394"/>
      <c r="E79" s="394"/>
      <c r="F79" s="394"/>
      <c r="G79" s="394"/>
      <c r="H79" s="394"/>
      <c r="J79" s="394"/>
      <c r="K79" s="394"/>
      <c r="L79" s="394"/>
      <c r="M79" s="394"/>
      <c r="N79" s="394"/>
      <c r="O79" s="394"/>
      <c r="P79" s="394"/>
      <c r="Q79" s="394"/>
      <c r="R79" s="394"/>
      <c r="S79" s="394"/>
      <c r="T79" s="394"/>
      <c r="U79" s="394"/>
      <c r="V79" s="394"/>
      <c r="W79" s="394"/>
      <c r="X79" s="394"/>
      <c r="Y79" s="394"/>
      <c r="Z79" s="394"/>
      <c r="AA79" s="394"/>
      <c r="AB79" s="394"/>
      <c r="AC79" s="394"/>
      <c r="AD79" s="394"/>
      <c r="AE79" s="394"/>
    </row>
    <row r="80" spans="1:31" ht="20.25" customHeight="1" x14ac:dyDescent="0.5">
      <c r="A80" s="394"/>
      <c r="B80" s="394"/>
      <c r="C80" s="394"/>
      <c r="D80" s="394"/>
      <c r="E80" s="394"/>
      <c r="F80" s="394"/>
      <c r="G80" s="394"/>
      <c r="H80" s="394"/>
      <c r="J80" s="394"/>
      <c r="K80" s="394"/>
      <c r="L80" s="394"/>
      <c r="M80" s="394"/>
      <c r="N80" s="394"/>
      <c r="O80" s="394"/>
      <c r="P80" s="394"/>
      <c r="Q80" s="394"/>
      <c r="R80" s="394"/>
      <c r="S80" s="394"/>
      <c r="T80" s="394"/>
      <c r="U80" s="394"/>
      <c r="V80" s="394"/>
      <c r="W80" s="394"/>
      <c r="X80" s="394"/>
      <c r="Y80" s="394"/>
      <c r="Z80" s="394"/>
      <c r="AA80" s="394"/>
      <c r="AB80" s="394"/>
      <c r="AC80" s="394"/>
      <c r="AD80" s="394"/>
      <c r="AE80" s="394"/>
    </row>
    <row r="81" spans="1:31" ht="20.25" customHeight="1" x14ac:dyDescent="0.5">
      <c r="A81" s="394"/>
      <c r="B81" s="394"/>
      <c r="C81" s="394"/>
      <c r="D81" s="394"/>
      <c r="E81" s="394"/>
      <c r="F81" s="394"/>
      <c r="G81" s="394"/>
      <c r="H81" s="394"/>
      <c r="J81" s="394"/>
      <c r="K81" s="394"/>
      <c r="L81" s="394"/>
      <c r="M81" s="394"/>
      <c r="N81" s="394"/>
      <c r="O81" s="394"/>
      <c r="P81" s="394"/>
      <c r="Q81" s="394"/>
      <c r="R81" s="394"/>
      <c r="S81" s="394"/>
      <c r="T81" s="394"/>
      <c r="U81" s="394"/>
      <c r="V81" s="394"/>
      <c r="W81" s="394"/>
      <c r="X81" s="394"/>
      <c r="Y81" s="394"/>
      <c r="Z81" s="394"/>
      <c r="AA81" s="394"/>
      <c r="AB81" s="394"/>
      <c r="AC81" s="394"/>
      <c r="AD81" s="394"/>
      <c r="AE81" s="394"/>
    </row>
    <row r="82" spans="1:31" ht="20.25" customHeight="1" x14ac:dyDescent="0.5">
      <c r="A82" s="394"/>
      <c r="B82" s="394"/>
      <c r="C82" s="394"/>
      <c r="D82" s="394"/>
      <c r="E82" s="394"/>
      <c r="F82" s="394"/>
      <c r="G82" s="394"/>
      <c r="H82" s="394"/>
      <c r="J82" s="394"/>
      <c r="K82" s="394"/>
      <c r="L82" s="394"/>
      <c r="M82" s="394"/>
      <c r="N82" s="394"/>
      <c r="O82" s="394"/>
      <c r="P82" s="394"/>
      <c r="Q82" s="394"/>
      <c r="R82" s="394"/>
      <c r="S82" s="394"/>
      <c r="T82" s="394"/>
      <c r="U82" s="394"/>
      <c r="V82" s="394"/>
      <c r="W82" s="394"/>
      <c r="X82" s="394"/>
      <c r="Y82" s="394"/>
      <c r="Z82" s="394"/>
      <c r="AA82" s="394"/>
      <c r="AB82" s="394"/>
      <c r="AC82" s="394"/>
      <c r="AD82" s="394"/>
      <c r="AE82" s="394"/>
    </row>
    <row r="83" spans="1:31" ht="20.25" customHeight="1" x14ac:dyDescent="0.5">
      <c r="A83" s="394"/>
      <c r="B83" s="394"/>
      <c r="C83" s="394"/>
      <c r="D83" s="394"/>
      <c r="E83" s="394"/>
      <c r="F83" s="394"/>
      <c r="G83" s="394"/>
      <c r="H83" s="394"/>
      <c r="J83" s="394"/>
      <c r="K83" s="394"/>
      <c r="L83" s="394"/>
      <c r="M83" s="394"/>
      <c r="N83" s="394"/>
      <c r="O83" s="394"/>
      <c r="P83" s="394"/>
      <c r="Q83" s="394"/>
      <c r="R83" s="394"/>
      <c r="S83" s="394"/>
      <c r="T83" s="394"/>
      <c r="U83" s="394"/>
      <c r="V83" s="394"/>
      <c r="W83" s="394"/>
      <c r="X83" s="394"/>
      <c r="Y83" s="394"/>
      <c r="Z83" s="394"/>
      <c r="AA83" s="394"/>
      <c r="AB83" s="394"/>
      <c r="AC83" s="394"/>
      <c r="AD83" s="394"/>
      <c r="AE83" s="394"/>
    </row>
    <row r="84" spans="1:31" ht="20.25" customHeight="1" x14ac:dyDescent="0.5">
      <c r="A84" s="394"/>
      <c r="B84" s="394"/>
      <c r="C84" s="394"/>
      <c r="D84" s="394"/>
      <c r="E84" s="394"/>
      <c r="F84" s="394"/>
      <c r="G84" s="394"/>
      <c r="H84" s="394"/>
      <c r="J84" s="394"/>
      <c r="K84" s="394"/>
      <c r="L84" s="394"/>
      <c r="M84" s="394"/>
      <c r="N84" s="394"/>
      <c r="O84" s="394"/>
      <c r="P84" s="394"/>
      <c r="Q84" s="394"/>
      <c r="R84" s="394"/>
      <c r="S84" s="394"/>
      <c r="T84" s="394"/>
      <c r="U84" s="394"/>
      <c r="V84" s="394"/>
      <c r="W84" s="394"/>
      <c r="X84" s="394"/>
      <c r="Y84" s="394"/>
      <c r="Z84" s="394"/>
      <c r="AA84" s="394"/>
      <c r="AB84" s="394"/>
      <c r="AC84" s="394"/>
      <c r="AD84" s="394"/>
      <c r="AE84" s="394"/>
    </row>
    <row r="85" spans="1:31" ht="20.25" customHeight="1" x14ac:dyDescent="0.5">
      <c r="A85" s="394"/>
      <c r="B85" s="394"/>
      <c r="C85" s="394"/>
      <c r="D85" s="394"/>
      <c r="E85" s="394"/>
      <c r="F85" s="394"/>
      <c r="G85" s="394"/>
      <c r="H85" s="394"/>
      <c r="J85" s="394"/>
      <c r="K85" s="394"/>
      <c r="L85" s="394"/>
      <c r="M85" s="394"/>
      <c r="N85" s="394"/>
      <c r="O85" s="394"/>
      <c r="P85" s="394"/>
      <c r="Q85" s="394"/>
      <c r="R85" s="394"/>
      <c r="S85" s="394"/>
      <c r="T85" s="394"/>
      <c r="U85" s="394"/>
      <c r="V85" s="394"/>
      <c r="W85" s="394"/>
      <c r="X85" s="394"/>
      <c r="Y85" s="394"/>
      <c r="Z85" s="394"/>
      <c r="AA85" s="394"/>
      <c r="AB85" s="394"/>
      <c r="AC85" s="394"/>
      <c r="AD85" s="394"/>
      <c r="AE85" s="394"/>
    </row>
    <row r="86" spans="1:31" ht="20.25" customHeight="1" x14ac:dyDescent="0.5">
      <c r="A86" s="394"/>
      <c r="B86" s="394"/>
      <c r="C86" s="394"/>
      <c r="D86" s="394"/>
      <c r="E86" s="394"/>
      <c r="F86" s="394"/>
      <c r="G86" s="394"/>
      <c r="H86" s="394"/>
      <c r="J86" s="394"/>
      <c r="K86" s="394"/>
      <c r="L86" s="394"/>
      <c r="M86" s="394"/>
      <c r="N86" s="394"/>
      <c r="O86" s="394"/>
      <c r="P86" s="394"/>
      <c r="Q86" s="394"/>
      <c r="R86" s="394"/>
      <c r="S86" s="394"/>
      <c r="T86" s="394"/>
      <c r="U86" s="394"/>
      <c r="V86" s="394"/>
      <c r="W86" s="394"/>
      <c r="X86" s="394"/>
      <c r="Y86" s="394"/>
      <c r="Z86" s="394"/>
      <c r="AA86" s="394"/>
      <c r="AB86" s="394"/>
      <c r="AC86" s="394"/>
      <c r="AD86" s="394"/>
      <c r="AE86" s="394"/>
    </row>
    <row r="87" spans="1:31" ht="20.25" customHeight="1" x14ac:dyDescent="0.5">
      <c r="A87" s="394"/>
      <c r="B87" s="394"/>
      <c r="C87" s="394"/>
      <c r="D87" s="394"/>
      <c r="E87" s="394"/>
      <c r="F87" s="394"/>
      <c r="G87" s="394"/>
      <c r="H87" s="394"/>
      <c r="J87" s="394"/>
      <c r="K87" s="394"/>
      <c r="L87" s="394"/>
      <c r="M87" s="394"/>
      <c r="N87" s="394"/>
      <c r="O87" s="394"/>
      <c r="P87" s="394"/>
      <c r="Q87" s="394"/>
      <c r="R87" s="394"/>
      <c r="S87" s="394"/>
      <c r="T87" s="394"/>
      <c r="U87" s="394"/>
      <c r="V87" s="394"/>
      <c r="W87" s="394"/>
      <c r="X87" s="394"/>
      <c r="Y87" s="394"/>
      <c r="Z87" s="394"/>
      <c r="AA87" s="394"/>
      <c r="AB87" s="394"/>
      <c r="AC87" s="394"/>
      <c r="AD87" s="394"/>
      <c r="AE87" s="394"/>
    </row>
    <row r="88" spans="1:31" ht="20.25" customHeight="1" x14ac:dyDescent="0.5">
      <c r="A88" s="394"/>
      <c r="B88" s="394"/>
      <c r="C88" s="394"/>
      <c r="D88" s="394"/>
      <c r="E88" s="394"/>
      <c r="F88" s="394"/>
      <c r="G88" s="394"/>
      <c r="H88" s="394"/>
      <c r="J88" s="394"/>
      <c r="K88" s="394"/>
      <c r="L88" s="394"/>
      <c r="M88" s="394"/>
      <c r="N88" s="394"/>
      <c r="O88" s="394"/>
      <c r="P88" s="394"/>
      <c r="Q88" s="394"/>
      <c r="R88" s="394"/>
      <c r="S88" s="394"/>
      <c r="T88" s="394"/>
      <c r="U88" s="394"/>
      <c r="V88" s="394"/>
      <c r="W88" s="394"/>
      <c r="X88" s="394"/>
      <c r="Y88" s="394"/>
      <c r="Z88" s="394"/>
      <c r="AA88" s="394"/>
      <c r="AB88" s="394"/>
      <c r="AC88" s="394"/>
      <c r="AD88" s="394"/>
      <c r="AE88" s="394"/>
    </row>
    <row r="89" spans="1:31" ht="20.25" customHeight="1" x14ac:dyDescent="0.5">
      <c r="A89" s="394"/>
      <c r="B89" s="394"/>
      <c r="C89" s="394"/>
      <c r="D89" s="394"/>
      <c r="E89" s="394"/>
      <c r="F89" s="394"/>
      <c r="G89" s="394"/>
      <c r="H89" s="394"/>
      <c r="J89" s="394"/>
      <c r="K89" s="394"/>
      <c r="L89" s="394"/>
      <c r="M89" s="394"/>
      <c r="N89" s="394"/>
      <c r="O89" s="394"/>
      <c r="P89" s="394"/>
      <c r="Q89" s="394"/>
      <c r="R89" s="394"/>
      <c r="S89" s="394"/>
      <c r="T89" s="394"/>
      <c r="U89" s="394"/>
      <c r="V89" s="394"/>
      <c r="W89" s="394"/>
      <c r="X89" s="394"/>
      <c r="Y89" s="394"/>
      <c r="Z89" s="394"/>
      <c r="AA89" s="394"/>
      <c r="AB89" s="394"/>
      <c r="AC89" s="394"/>
      <c r="AD89" s="394"/>
      <c r="AE89" s="394"/>
    </row>
    <row r="90" spans="1:31" ht="20.25" customHeight="1" x14ac:dyDescent="0.5">
      <c r="A90" s="394"/>
      <c r="B90" s="394"/>
      <c r="C90" s="394"/>
      <c r="D90" s="394"/>
      <c r="E90" s="394"/>
      <c r="F90" s="394"/>
      <c r="G90" s="394"/>
      <c r="H90" s="394"/>
      <c r="J90" s="394"/>
      <c r="K90" s="394"/>
      <c r="L90" s="394"/>
      <c r="M90" s="394"/>
      <c r="N90" s="394"/>
      <c r="O90" s="394"/>
      <c r="P90" s="394"/>
      <c r="Q90" s="394"/>
      <c r="R90" s="394"/>
      <c r="S90" s="394"/>
      <c r="T90" s="394"/>
      <c r="U90" s="394"/>
      <c r="V90" s="394"/>
      <c r="W90" s="394"/>
      <c r="X90" s="394"/>
      <c r="Y90" s="394"/>
      <c r="Z90" s="394"/>
      <c r="AA90" s="394"/>
      <c r="AB90" s="394"/>
      <c r="AC90" s="394"/>
      <c r="AD90" s="394"/>
      <c r="AE90" s="394"/>
    </row>
    <row r="91" spans="1:31" ht="20.25" customHeight="1" x14ac:dyDescent="0.5">
      <c r="A91" s="394"/>
      <c r="B91" s="394"/>
      <c r="C91" s="394"/>
      <c r="D91" s="394"/>
      <c r="E91" s="394"/>
      <c r="F91" s="394"/>
      <c r="G91" s="394"/>
      <c r="H91" s="394"/>
      <c r="J91" s="394"/>
      <c r="K91" s="394"/>
      <c r="L91" s="394"/>
      <c r="M91" s="394"/>
      <c r="N91" s="394"/>
      <c r="O91" s="394"/>
      <c r="P91" s="394"/>
      <c r="Q91" s="394"/>
      <c r="R91" s="394"/>
      <c r="S91" s="394"/>
      <c r="T91" s="394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</row>
    <row r="92" spans="1:31" ht="20.25" customHeight="1" x14ac:dyDescent="0.5">
      <c r="A92" s="394"/>
      <c r="B92" s="394"/>
      <c r="C92" s="394"/>
      <c r="D92" s="394"/>
      <c r="E92" s="394"/>
      <c r="F92" s="394"/>
      <c r="G92" s="394"/>
      <c r="H92" s="394"/>
      <c r="J92" s="394"/>
      <c r="K92" s="394"/>
      <c r="L92" s="394"/>
      <c r="M92" s="394"/>
      <c r="N92" s="394"/>
      <c r="O92" s="394"/>
      <c r="P92" s="394"/>
      <c r="Q92" s="394"/>
      <c r="R92" s="394"/>
      <c r="S92" s="394"/>
      <c r="T92" s="394"/>
      <c r="U92" s="394"/>
      <c r="V92" s="394"/>
      <c r="W92" s="394"/>
      <c r="X92" s="394"/>
      <c r="Y92" s="394"/>
      <c r="Z92" s="394"/>
      <c r="AA92" s="394"/>
      <c r="AB92" s="394"/>
      <c r="AC92" s="394"/>
      <c r="AD92" s="394"/>
      <c r="AE92" s="394"/>
    </row>
    <row r="93" spans="1:31" ht="20.25" customHeight="1" x14ac:dyDescent="0.5">
      <c r="A93" s="394"/>
      <c r="B93" s="394"/>
      <c r="C93" s="394"/>
      <c r="D93" s="394"/>
      <c r="E93" s="394"/>
      <c r="F93" s="394"/>
      <c r="G93" s="394"/>
      <c r="H93" s="394"/>
      <c r="J93" s="394"/>
      <c r="K93" s="394"/>
      <c r="L93" s="394"/>
      <c r="M93" s="394"/>
      <c r="N93" s="394"/>
      <c r="O93" s="394"/>
      <c r="P93" s="394"/>
      <c r="Q93" s="394"/>
      <c r="R93" s="394"/>
      <c r="S93" s="394"/>
      <c r="T93" s="394"/>
      <c r="U93" s="394"/>
      <c r="V93" s="394"/>
      <c r="W93" s="394"/>
      <c r="X93" s="394"/>
      <c r="Y93" s="394"/>
      <c r="Z93" s="394"/>
      <c r="AA93" s="394"/>
      <c r="AB93" s="394"/>
      <c r="AC93" s="394"/>
      <c r="AD93" s="394"/>
      <c r="AE93" s="394"/>
    </row>
    <row r="94" spans="1:31" ht="20.25" customHeight="1" x14ac:dyDescent="0.5">
      <c r="A94" s="394"/>
      <c r="B94" s="394"/>
      <c r="C94" s="394"/>
      <c r="D94" s="394"/>
      <c r="E94" s="394"/>
      <c r="F94" s="394"/>
      <c r="G94" s="394"/>
      <c r="H94" s="394"/>
      <c r="J94" s="394"/>
      <c r="K94" s="394"/>
      <c r="L94" s="394"/>
      <c r="M94" s="394"/>
      <c r="N94" s="394"/>
      <c r="O94" s="394"/>
      <c r="P94" s="394"/>
      <c r="Q94" s="394"/>
      <c r="R94" s="394"/>
      <c r="S94" s="394"/>
      <c r="T94" s="394"/>
      <c r="U94" s="394"/>
      <c r="V94" s="394"/>
      <c r="W94" s="394"/>
      <c r="X94" s="394"/>
      <c r="Y94" s="394"/>
      <c r="Z94" s="394"/>
      <c r="AA94" s="394"/>
      <c r="AB94" s="394"/>
      <c r="AC94" s="394"/>
      <c r="AD94" s="394"/>
      <c r="AE94" s="394"/>
    </row>
    <row r="95" spans="1:31" ht="20.25" customHeight="1" x14ac:dyDescent="0.5">
      <c r="A95" s="394"/>
      <c r="B95" s="394"/>
      <c r="C95" s="394"/>
      <c r="D95" s="394"/>
      <c r="E95" s="394"/>
      <c r="F95" s="394"/>
      <c r="G95" s="394"/>
      <c r="H95" s="394"/>
      <c r="J95" s="394"/>
      <c r="K95" s="394"/>
      <c r="L95" s="394"/>
      <c r="M95" s="394"/>
      <c r="N95" s="394"/>
      <c r="O95" s="394"/>
      <c r="P95" s="394"/>
      <c r="Q95" s="394"/>
      <c r="R95" s="394"/>
      <c r="S95" s="394"/>
      <c r="T95" s="394"/>
      <c r="U95" s="394"/>
      <c r="V95" s="394"/>
      <c r="W95" s="394"/>
      <c r="X95" s="394"/>
      <c r="Y95" s="394"/>
      <c r="Z95" s="394"/>
      <c r="AA95" s="394"/>
      <c r="AB95" s="394"/>
      <c r="AC95" s="394"/>
      <c r="AD95" s="394"/>
      <c r="AE95" s="394"/>
    </row>
    <row r="96" spans="1:31" ht="20.25" customHeight="1" x14ac:dyDescent="0.5">
      <c r="A96" s="394"/>
      <c r="B96" s="394"/>
      <c r="C96" s="394"/>
      <c r="D96" s="394"/>
      <c r="E96" s="394"/>
      <c r="F96" s="394"/>
      <c r="G96" s="394"/>
      <c r="H96" s="394"/>
      <c r="J96" s="394"/>
      <c r="K96" s="394"/>
      <c r="L96" s="394"/>
      <c r="M96" s="394"/>
      <c r="N96" s="394"/>
      <c r="O96" s="394"/>
      <c r="P96" s="394"/>
      <c r="Q96" s="394"/>
      <c r="R96" s="394"/>
      <c r="S96" s="394"/>
      <c r="T96" s="394"/>
      <c r="U96" s="394"/>
      <c r="V96" s="394"/>
      <c r="W96" s="394"/>
      <c r="X96" s="394"/>
      <c r="Y96" s="394"/>
      <c r="Z96" s="394"/>
      <c r="AA96" s="394"/>
      <c r="AB96" s="394"/>
      <c r="AC96" s="394"/>
      <c r="AD96" s="394"/>
      <c r="AE96" s="394"/>
    </row>
    <row r="97" spans="1:31" ht="20.25" customHeight="1" x14ac:dyDescent="0.5">
      <c r="A97" s="394"/>
      <c r="B97" s="394"/>
      <c r="C97" s="394"/>
      <c r="D97" s="394"/>
      <c r="E97" s="394"/>
      <c r="F97" s="394"/>
      <c r="G97" s="394"/>
      <c r="H97" s="394"/>
      <c r="J97" s="394"/>
      <c r="K97" s="394"/>
      <c r="L97" s="394"/>
      <c r="M97" s="394"/>
      <c r="N97" s="394"/>
      <c r="O97" s="394"/>
      <c r="P97" s="394"/>
      <c r="Q97" s="394"/>
      <c r="R97" s="394"/>
      <c r="S97" s="394"/>
      <c r="T97" s="394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</row>
    <row r="98" spans="1:31" ht="20.25" customHeight="1" x14ac:dyDescent="0.5">
      <c r="A98" s="394"/>
      <c r="B98" s="394"/>
      <c r="C98" s="394"/>
      <c r="D98" s="394"/>
      <c r="E98" s="394"/>
      <c r="F98" s="394"/>
      <c r="G98" s="394"/>
      <c r="H98" s="394"/>
      <c r="J98" s="394"/>
      <c r="K98" s="394"/>
      <c r="L98" s="394"/>
      <c r="M98" s="394"/>
      <c r="N98" s="394"/>
      <c r="O98" s="394"/>
      <c r="P98" s="394"/>
      <c r="Q98" s="394"/>
      <c r="R98" s="394"/>
      <c r="S98" s="394"/>
      <c r="T98" s="394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</row>
    <row r="99" spans="1:31" ht="20.25" customHeight="1" x14ac:dyDescent="0.5">
      <c r="A99" s="394"/>
      <c r="B99" s="394"/>
      <c r="C99" s="394"/>
      <c r="D99" s="394"/>
      <c r="E99" s="394"/>
      <c r="F99" s="394"/>
      <c r="G99" s="394"/>
      <c r="H99" s="394"/>
      <c r="J99" s="394"/>
      <c r="K99" s="394"/>
      <c r="L99" s="394"/>
      <c r="M99" s="394"/>
      <c r="N99" s="394"/>
      <c r="O99" s="394"/>
      <c r="P99" s="394"/>
      <c r="Q99" s="394"/>
      <c r="R99" s="394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</row>
    <row r="100" spans="1:31" ht="20.25" customHeight="1" x14ac:dyDescent="0.5">
      <c r="A100" s="394"/>
      <c r="B100" s="394"/>
      <c r="C100" s="394"/>
      <c r="D100" s="394"/>
      <c r="E100" s="394"/>
      <c r="F100" s="394"/>
      <c r="G100" s="394"/>
      <c r="H100" s="394"/>
      <c r="J100" s="394"/>
      <c r="K100" s="394"/>
      <c r="L100" s="394"/>
      <c r="M100" s="394"/>
      <c r="N100" s="394"/>
      <c r="O100" s="394"/>
      <c r="P100" s="394"/>
      <c r="Q100" s="394"/>
      <c r="R100" s="394"/>
      <c r="S100" s="394"/>
      <c r="T100" s="394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</row>
    <row r="101" spans="1:31" ht="20.25" customHeight="1" x14ac:dyDescent="0.5">
      <c r="A101" s="394"/>
      <c r="B101" s="394"/>
      <c r="C101" s="394"/>
      <c r="D101" s="394"/>
      <c r="E101" s="394"/>
      <c r="F101" s="394"/>
      <c r="G101" s="394"/>
      <c r="H101" s="394"/>
      <c r="J101" s="394"/>
      <c r="K101" s="394"/>
      <c r="L101" s="394"/>
      <c r="M101" s="394"/>
      <c r="N101" s="394"/>
      <c r="O101" s="394"/>
      <c r="P101" s="394"/>
      <c r="Q101" s="394"/>
      <c r="R101" s="394"/>
      <c r="S101" s="394"/>
      <c r="T101" s="394"/>
      <c r="U101" s="394"/>
      <c r="V101" s="394"/>
      <c r="W101" s="394"/>
      <c r="X101" s="394"/>
      <c r="Y101" s="394"/>
      <c r="Z101" s="394"/>
      <c r="AA101" s="394"/>
      <c r="AB101" s="394"/>
      <c r="AC101" s="394"/>
      <c r="AD101" s="394"/>
      <c r="AE101" s="394"/>
    </row>
    <row r="102" spans="1:31" ht="20.25" customHeight="1" x14ac:dyDescent="0.5">
      <c r="A102" s="394"/>
      <c r="B102" s="394"/>
      <c r="C102" s="394"/>
      <c r="D102" s="394"/>
      <c r="E102" s="394"/>
      <c r="F102" s="394"/>
      <c r="G102" s="394"/>
      <c r="H102" s="394"/>
      <c r="J102" s="394"/>
      <c r="K102" s="394"/>
      <c r="L102" s="394"/>
      <c r="M102" s="394"/>
      <c r="N102" s="394"/>
      <c r="O102" s="394"/>
      <c r="P102" s="394"/>
      <c r="Q102" s="394"/>
      <c r="R102" s="394"/>
      <c r="S102" s="394"/>
      <c r="T102" s="394"/>
      <c r="U102" s="394"/>
      <c r="V102" s="394"/>
      <c r="W102" s="394"/>
      <c r="X102" s="394"/>
      <c r="Y102" s="394"/>
      <c r="Z102" s="394"/>
      <c r="AA102" s="394"/>
      <c r="AB102" s="394"/>
      <c r="AC102" s="394"/>
      <c r="AD102" s="394"/>
      <c r="AE102" s="394"/>
    </row>
    <row r="103" spans="1:31" ht="20.25" customHeight="1" x14ac:dyDescent="0.5">
      <c r="A103" s="394"/>
      <c r="B103" s="394"/>
      <c r="C103" s="394"/>
      <c r="D103" s="394"/>
      <c r="E103" s="394"/>
      <c r="F103" s="394"/>
      <c r="G103" s="394"/>
      <c r="H103" s="394"/>
      <c r="J103" s="394"/>
      <c r="K103" s="394"/>
      <c r="L103" s="394"/>
      <c r="M103" s="394"/>
      <c r="N103" s="394"/>
      <c r="O103" s="394"/>
      <c r="P103" s="394"/>
      <c r="Q103" s="394"/>
      <c r="R103" s="394"/>
      <c r="S103" s="394"/>
      <c r="T103" s="394"/>
      <c r="U103" s="394"/>
      <c r="V103" s="394"/>
      <c r="W103" s="394"/>
      <c r="X103" s="394"/>
      <c r="Y103" s="394"/>
      <c r="Z103" s="394"/>
      <c r="AA103" s="394"/>
      <c r="AB103" s="394"/>
      <c r="AC103" s="394"/>
      <c r="AD103" s="394"/>
      <c r="AE103" s="394"/>
    </row>
    <row r="104" spans="1:31" ht="20.25" customHeight="1" x14ac:dyDescent="0.5">
      <c r="A104" s="394"/>
      <c r="B104" s="394"/>
      <c r="C104" s="394"/>
      <c r="D104" s="394"/>
      <c r="E104" s="394"/>
      <c r="F104" s="394"/>
      <c r="G104" s="394"/>
      <c r="H104" s="394"/>
      <c r="J104" s="394"/>
      <c r="K104" s="394"/>
      <c r="L104" s="394"/>
      <c r="M104" s="394"/>
      <c r="N104" s="394"/>
      <c r="O104" s="394"/>
      <c r="P104" s="394"/>
      <c r="Q104" s="394"/>
      <c r="R104" s="394"/>
      <c r="S104" s="394"/>
      <c r="T104" s="394"/>
      <c r="U104" s="394"/>
      <c r="V104" s="394"/>
      <c r="W104" s="394"/>
      <c r="X104" s="394"/>
      <c r="Y104" s="394"/>
      <c r="Z104" s="394"/>
      <c r="AA104" s="394"/>
      <c r="AB104" s="394"/>
      <c r="AC104" s="394"/>
      <c r="AD104" s="394"/>
      <c r="AE104" s="394"/>
    </row>
    <row r="105" spans="1:31" ht="20.25" customHeight="1" x14ac:dyDescent="0.5">
      <c r="A105" s="394"/>
      <c r="B105" s="394"/>
      <c r="C105" s="394"/>
      <c r="D105" s="394"/>
      <c r="E105" s="394"/>
      <c r="F105" s="394"/>
      <c r="G105" s="394"/>
      <c r="H105" s="394"/>
      <c r="J105" s="394"/>
      <c r="K105" s="394"/>
      <c r="L105" s="394"/>
      <c r="M105" s="394"/>
      <c r="N105" s="394"/>
      <c r="O105" s="394"/>
      <c r="P105" s="394"/>
      <c r="Q105" s="394"/>
      <c r="R105" s="394"/>
      <c r="S105" s="394"/>
      <c r="T105" s="394"/>
      <c r="U105" s="394"/>
      <c r="V105" s="394"/>
      <c r="W105" s="394"/>
      <c r="X105" s="394"/>
      <c r="Y105" s="394"/>
      <c r="Z105" s="394"/>
      <c r="AA105" s="394"/>
      <c r="AB105" s="394"/>
      <c r="AC105" s="394"/>
      <c r="AD105" s="394"/>
      <c r="AE105" s="394"/>
    </row>
    <row r="106" spans="1:31" ht="20.25" customHeight="1" x14ac:dyDescent="0.5">
      <c r="A106" s="394"/>
      <c r="B106" s="394"/>
      <c r="C106" s="394"/>
      <c r="D106" s="394"/>
      <c r="E106" s="394"/>
      <c r="F106" s="394"/>
      <c r="G106" s="394"/>
      <c r="H106" s="394"/>
      <c r="J106" s="394"/>
      <c r="K106" s="394"/>
      <c r="L106" s="394"/>
      <c r="M106" s="394"/>
      <c r="N106" s="394"/>
      <c r="O106" s="394"/>
      <c r="P106" s="394"/>
      <c r="Q106" s="394"/>
      <c r="R106" s="394"/>
      <c r="S106" s="394"/>
      <c r="T106" s="394"/>
      <c r="U106" s="394"/>
      <c r="V106" s="394"/>
      <c r="W106" s="394"/>
      <c r="X106" s="394"/>
      <c r="Y106" s="394"/>
      <c r="Z106" s="394"/>
      <c r="AA106" s="394"/>
      <c r="AB106" s="394"/>
      <c r="AC106" s="394"/>
      <c r="AD106" s="394"/>
      <c r="AE106" s="394"/>
    </row>
    <row r="107" spans="1:31" ht="20.25" customHeight="1" x14ac:dyDescent="0.5">
      <c r="A107" s="394"/>
      <c r="B107" s="394"/>
      <c r="C107" s="394"/>
      <c r="D107" s="394"/>
      <c r="E107" s="394"/>
      <c r="F107" s="394"/>
      <c r="G107" s="394"/>
      <c r="H107" s="394"/>
      <c r="J107" s="394"/>
      <c r="K107" s="394"/>
      <c r="L107" s="394"/>
      <c r="M107" s="394"/>
      <c r="N107" s="394"/>
      <c r="O107" s="394"/>
      <c r="P107" s="394"/>
      <c r="Q107" s="394"/>
      <c r="R107" s="394"/>
      <c r="S107" s="394"/>
      <c r="T107" s="394"/>
      <c r="U107" s="394"/>
      <c r="V107" s="394"/>
      <c r="W107" s="394"/>
      <c r="X107" s="394"/>
      <c r="Y107" s="394"/>
      <c r="Z107" s="394"/>
      <c r="AA107" s="394"/>
      <c r="AB107" s="394"/>
      <c r="AC107" s="394"/>
      <c r="AD107" s="394"/>
      <c r="AE107" s="394"/>
    </row>
    <row r="108" spans="1:31" ht="20.25" customHeight="1" x14ac:dyDescent="0.5">
      <c r="A108" s="394"/>
      <c r="B108" s="394"/>
      <c r="C108" s="394"/>
      <c r="D108" s="394"/>
      <c r="E108" s="394"/>
      <c r="F108" s="394"/>
      <c r="G108" s="394"/>
      <c r="H108" s="394"/>
      <c r="J108" s="394"/>
      <c r="K108" s="394"/>
      <c r="L108" s="394"/>
      <c r="M108" s="394"/>
      <c r="N108" s="394"/>
      <c r="O108" s="394"/>
      <c r="P108" s="394"/>
      <c r="Q108" s="394"/>
      <c r="R108" s="394"/>
      <c r="S108" s="394"/>
      <c r="T108" s="394"/>
      <c r="U108" s="394"/>
      <c r="V108" s="394"/>
      <c r="W108" s="394"/>
      <c r="X108" s="394"/>
      <c r="Y108" s="394"/>
      <c r="Z108" s="394"/>
      <c r="AA108" s="394"/>
      <c r="AB108" s="394"/>
      <c r="AC108" s="394"/>
      <c r="AD108" s="394"/>
      <c r="AE108" s="394"/>
    </row>
    <row r="109" spans="1:31" ht="20.25" customHeight="1" x14ac:dyDescent="0.5">
      <c r="A109" s="394"/>
      <c r="B109" s="394"/>
      <c r="C109" s="394"/>
      <c r="D109" s="394"/>
      <c r="E109" s="394"/>
      <c r="F109" s="394"/>
      <c r="G109" s="394"/>
      <c r="H109" s="394"/>
      <c r="J109" s="394"/>
      <c r="K109" s="394"/>
      <c r="L109" s="394"/>
      <c r="M109" s="394"/>
      <c r="N109" s="394"/>
      <c r="O109" s="394"/>
      <c r="P109" s="394"/>
      <c r="Q109" s="394"/>
      <c r="R109" s="394"/>
      <c r="S109" s="394"/>
      <c r="T109" s="394"/>
      <c r="U109" s="394"/>
      <c r="V109" s="394"/>
      <c r="W109" s="394"/>
      <c r="X109" s="394"/>
      <c r="Y109" s="394"/>
      <c r="Z109" s="394"/>
      <c r="AA109" s="394"/>
      <c r="AB109" s="394"/>
      <c r="AC109" s="394"/>
      <c r="AD109" s="394"/>
      <c r="AE109" s="394"/>
    </row>
    <row r="110" spans="1:31" ht="20.25" customHeight="1" x14ac:dyDescent="0.5">
      <c r="A110" s="394"/>
      <c r="B110" s="394"/>
      <c r="C110" s="394"/>
      <c r="D110" s="394"/>
      <c r="E110" s="394"/>
      <c r="F110" s="394"/>
      <c r="G110" s="394"/>
      <c r="H110" s="394"/>
      <c r="J110" s="394"/>
      <c r="K110" s="394"/>
      <c r="L110" s="394"/>
      <c r="M110" s="394"/>
      <c r="N110" s="394"/>
      <c r="O110" s="394"/>
      <c r="P110" s="394"/>
      <c r="Q110" s="394"/>
      <c r="R110" s="394"/>
      <c r="S110" s="394"/>
      <c r="T110" s="394"/>
      <c r="U110" s="394"/>
      <c r="V110" s="394"/>
      <c r="W110" s="394"/>
      <c r="X110" s="394"/>
      <c r="Y110" s="394"/>
      <c r="Z110" s="394"/>
      <c r="AA110" s="394"/>
      <c r="AB110" s="394"/>
      <c r="AC110" s="394"/>
      <c r="AD110" s="394"/>
      <c r="AE110" s="394"/>
    </row>
    <row r="111" spans="1:31" ht="20.25" customHeight="1" x14ac:dyDescent="0.5">
      <c r="A111" s="394"/>
      <c r="B111" s="394"/>
      <c r="C111" s="394"/>
      <c r="D111" s="394"/>
      <c r="E111" s="394"/>
      <c r="F111" s="394"/>
      <c r="G111" s="394"/>
      <c r="H111" s="394"/>
      <c r="J111" s="394"/>
      <c r="K111" s="394"/>
      <c r="L111" s="394"/>
      <c r="M111" s="394"/>
      <c r="N111" s="394"/>
      <c r="O111" s="394"/>
      <c r="P111" s="394"/>
      <c r="Q111" s="394"/>
      <c r="R111" s="394"/>
      <c r="S111" s="394"/>
      <c r="T111" s="394"/>
      <c r="U111" s="394"/>
      <c r="V111" s="394"/>
      <c r="W111" s="394"/>
      <c r="X111" s="394"/>
      <c r="Y111" s="394"/>
      <c r="Z111" s="394"/>
      <c r="AA111" s="394"/>
      <c r="AB111" s="394"/>
      <c r="AC111" s="394"/>
      <c r="AD111" s="394"/>
      <c r="AE111" s="394"/>
    </row>
    <row r="112" spans="1:31" ht="20.25" customHeight="1" x14ac:dyDescent="0.5">
      <c r="A112" s="394"/>
      <c r="B112" s="394"/>
      <c r="C112" s="394"/>
      <c r="D112" s="394"/>
      <c r="E112" s="394"/>
      <c r="F112" s="394"/>
      <c r="G112" s="394"/>
      <c r="H112" s="394"/>
      <c r="J112" s="394"/>
      <c r="K112" s="394"/>
      <c r="L112" s="394"/>
      <c r="M112" s="394"/>
      <c r="N112" s="394"/>
      <c r="O112" s="394"/>
      <c r="P112" s="394"/>
      <c r="Q112" s="394"/>
      <c r="R112" s="394"/>
      <c r="S112" s="394"/>
      <c r="T112" s="394"/>
      <c r="U112" s="394"/>
      <c r="V112" s="394"/>
      <c r="W112" s="394"/>
      <c r="X112" s="394"/>
      <c r="Y112" s="394"/>
      <c r="Z112" s="394"/>
      <c r="AA112" s="394"/>
      <c r="AB112" s="394"/>
      <c r="AC112" s="394"/>
      <c r="AD112" s="394"/>
      <c r="AE112" s="394"/>
    </row>
    <row r="113" spans="1:31" ht="20.25" customHeight="1" x14ac:dyDescent="0.5">
      <c r="A113" s="394"/>
      <c r="B113" s="394"/>
      <c r="C113" s="394"/>
      <c r="D113" s="394"/>
      <c r="E113" s="394"/>
      <c r="F113" s="394"/>
      <c r="G113" s="394"/>
      <c r="H113" s="394"/>
      <c r="J113" s="394"/>
      <c r="K113" s="394"/>
      <c r="L113" s="394"/>
      <c r="M113" s="394"/>
      <c r="N113" s="394"/>
      <c r="O113" s="394"/>
      <c r="P113" s="394"/>
      <c r="Q113" s="394"/>
      <c r="R113" s="394"/>
      <c r="S113" s="394"/>
      <c r="T113" s="394"/>
      <c r="U113" s="394"/>
      <c r="V113" s="394"/>
      <c r="W113" s="394"/>
      <c r="X113" s="394"/>
      <c r="Y113" s="394"/>
      <c r="Z113" s="394"/>
      <c r="AA113" s="394"/>
      <c r="AB113" s="394"/>
      <c r="AC113" s="394"/>
      <c r="AD113" s="394"/>
      <c r="AE113" s="394"/>
    </row>
    <row r="114" spans="1:31" ht="20.25" customHeight="1" x14ac:dyDescent="0.5">
      <c r="A114" s="394"/>
      <c r="B114" s="394"/>
      <c r="C114" s="394"/>
      <c r="D114" s="394"/>
      <c r="E114" s="394"/>
      <c r="F114" s="394"/>
      <c r="G114" s="394"/>
      <c r="H114" s="394"/>
      <c r="J114" s="394"/>
      <c r="K114" s="394"/>
      <c r="L114" s="394"/>
      <c r="M114" s="394"/>
      <c r="N114" s="394"/>
      <c r="O114" s="394"/>
      <c r="P114" s="394"/>
      <c r="Q114" s="394"/>
      <c r="R114" s="394"/>
      <c r="S114" s="394"/>
      <c r="T114" s="394"/>
      <c r="U114" s="394"/>
      <c r="V114" s="394"/>
      <c r="W114" s="394"/>
      <c r="X114" s="394"/>
      <c r="Y114" s="394"/>
      <c r="Z114" s="394"/>
      <c r="AA114" s="394"/>
      <c r="AB114" s="394"/>
      <c r="AC114" s="394"/>
      <c r="AD114" s="394"/>
      <c r="AE114" s="394"/>
    </row>
    <row r="115" spans="1:31" ht="20.25" customHeight="1" x14ac:dyDescent="0.5">
      <c r="A115" s="394"/>
      <c r="B115" s="394"/>
      <c r="C115" s="394"/>
      <c r="D115" s="394"/>
      <c r="E115" s="394"/>
      <c r="F115" s="394"/>
      <c r="G115" s="394"/>
      <c r="H115" s="394"/>
      <c r="J115" s="394"/>
      <c r="K115" s="394"/>
      <c r="L115" s="394"/>
      <c r="M115" s="394"/>
      <c r="N115" s="394"/>
      <c r="O115" s="394"/>
      <c r="P115" s="394"/>
      <c r="Q115" s="394"/>
      <c r="R115" s="394"/>
      <c r="S115" s="394"/>
      <c r="T115" s="394"/>
      <c r="U115" s="394"/>
      <c r="V115" s="394"/>
      <c r="W115" s="394"/>
      <c r="X115" s="394"/>
      <c r="Y115" s="394"/>
      <c r="Z115" s="394"/>
      <c r="AA115" s="394"/>
      <c r="AB115" s="394"/>
      <c r="AC115" s="394"/>
      <c r="AD115" s="394"/>
      <c r="AE115" s="394"/>
    </row>
    <row r="116" spans="1:31" ht="20.25" customHeight="1" x14ac:dyDescent="0.5">
      <c r="A116" s="394"/>
      <c r="B116" s="394"/>
      <c r="C116" s="394"/>
      <c r="D116" s="394"/>
      <c r="E116" s="394"/>
      <c r="F116" s="394"/>
      <c r="G116" s="394"/>
      <c r="H116" s="394"/>
      <c r="J116" s="394"/>
      <c r="K116" s="394"/>
      <c r="L116" s="394"/>
      <c r="M116" s="394"/>
      <c r="N116" s="394"/>
      <c r="O116" s="394"/>
      <c r="P116" s="394"/>
      <c r="Q116" s="394"/>
      <c r="R116" s="394"/>
      <c r="S116" s="394"/>
      <c r="T116" s="394"/>
      <c r="U116" s="394"/>
      <c r="V116" s="394"/>
      <c r="W116" s="394"/>
      <c r="X116" s="394"/>
      <c r="Y116" s="394"/>
      <c r="Z116" s="394"/>
      <c r="AA116" s="394"/>
      <c r="AB116" s="394"/>
      <c r="AC116" s="394"/>
      <c r="AD116" s="394"/>
      <c r="AE116" s="394"/>
    </row>
    <row r="117" spans="1:31" ht="20.25" customHeight="1" x14ac:dyDescent="0.5">
      <c r="A117" s="394"/>
      <c r="B117" s="394"/>
      <c r="C117" s="394"/>
      <c r="D117" s="394"/>
      <c r="E117" s="394"/>
      <c r="F117" s="394"/>
      <c r="G117" s="394"/>
      <c r="H117" s="394"/>
      <c r="J117" s="394"/>
      <c r="K117" s="394"/>
      <c r="L117" s="394"/>
      <c r="M117" s="394"/>
      <c r="N117" s="394"/>
      <c r="O117" s="394"/>
      <c r="P117" s="394"/>
      <c r="Q117" s="394"/>
      <c r="R117" s="394"/>
      <c r="S117" s="394"/>
      <c r="T117" s="394"/>
      <c r="U117" s="394"/>
      <c r="V117" s="394"/>
      <c r="W117" s="394"/>
      <c r="X117" s="394"/>
      <c r="Y117" s="394"/>
      <c r="Z117" s="394"/>
      <c r="AA117" s="394"/>
      <c r="AB117" s="394"/>
      <c r="AC117" s="394"/>
      <c r="AD117" s="394"/>
      <c r="AE117" s="394"/>
    </row>
    <row r="118" spans="1:31" ht="20.25" customHeight="1" x14ac:dyDescent="0.5">
      <c r="A118" s="394"/>
      <c r="B118" s="394"/>
      <c r="C118" s="394"/>
      <c r="D118" s="394"/>
      <c r="E118" s="394"/>
      <c r="F118" s="394"/>
      <c r="G118" s="394"/>
      <c r="H118" s="394"/>
      <c r="J118" s="394"/>
      <c r="K118" s="394"/>
      <c r="L118" s="394"/>
      <c r="M118" s="394"/>
      <c r="N118" s="394"/>
      <c r="O118" s="394"/>
      <c r="P118" s="394"/>
      <c r="Q118" s="394"/>
      <c r="R118" s="394"/>
      <c r="S118" s="394"/>
      <c r="T118" s="394"/>
      <c r="U118" s="394"/>
      <c r="V118" s="394"/>
      <c r="W118" s="394"/>
      <c r="X118" s="394"/>
      <c r="Y118" s="394"/>
      <c r="Z118" s="394"/>
      <c r="AA118" s="394"/>
      <c r="AB118" s="394"/>
      <c r="AC118" s="394"/>
      <c r="AD118" s="394"/>
      <c r="AE118" s="394"/>
    </row>
    <row r="119" spans="1:31" ht="20.25" customHeight="1" x14ac:dyDescent="0.5">
      <c r="A119" s="394"/>
      <c r="B119" s="394"/>
      <c r="C119" s="394"/>
      <c r="D119" s="394"/>
      <c r="E119" s="394"/>
      <c r="F119" s="394"/>
      <c r="G119" s="394"/>
      <c r="H119" s="394"/>
      <c r="J119" s="394"/>
      <c r="K119" s="394"/>
      <c r="L119" s="394"/>
      <c r="M119" s="394"/>
      <c r="N119" s="394"/>
      <c r="O119" s="394"/>
      <c r="P119" s="394"/>
      <c r="Q119" s="394"/>
      <c r="R119" s="394"/>
      <c r="S119" s="394"/>
      <c r="T119" s="394"/>
      <c r="U119" s="394"/>
      <c r="V119" s="394"/>
      <c r="W119" s="394"/>
      <c r="X119" s="394"/>
      <c r="Y119" s="394"/>
      <c r="Z119" s="394"/>
      <c r="AA119" s="394"/>
      <c r="AB119" s="394"/>
      <c r="AC119" s="394"/>
      <c r="AD119" s="394"/>
      <c r="AE119" s="394"/>
    </row>
    <row r="120" spans="1:31" ht="20.25" customHeight="1" x14ac:dyDescent="0.5">
      <c r="A120" s="394"/>
      <c r="B120" s="394"/>
      <c r="C120" s="394"/>
      <c r="D120" s="394"/>
      <c r="E120" s="394"/>
      <c r="F120" s="394"/>
      <c r="G120" s="394"/>
      <c r="H120" s="394"/>
      <c r="J120" s="394"/>
      <c r="K120" s="394"/>
      <c r="L120" s="394"/>
      <c r="M120" s="394"/>
      <c r="N120" s="394"/>
      <c r="O120" s="394"/>
      <c r="P120" s="394"/>
      <c r="Q120" s="394"/>
      <c r="R120" s="394"/>
      <c r="S120" s="394"/>
      <c r="T120" s="394"/>
      <c r="U120" s="394"/>
      <c r="V120" s="394"/>
      <c r="W120" s="394"/>
      <c r="X120" s="394"/>
      <c r="Y120" s="394"/>
      <c r="Z120" s="394"/>
      <c r="AA120" s="394"/>
      <c r="AB120" s="394"/>
      <c r="AC120" s="394"/>
      <c r="AD120" s="394"/>
      <c r="AE120" s="394"/>
    </row>
    <row r="121" spans="1:31" ht="20.25" customHeight="1" x14ac:dyDescent="0.5">
      <c r="A121" s="394"/>
      <c r="B121" s="394"/>
      <c r="C121" s="394"/>
      <c r="D121" s="394"/>
      <c r="E121" s="394"/>
      <c r="F121" s="394"/>
      <c r="G121" s="394"/>
      <c r="H121" s="394"/>
      <c r="J121" s="394"/>
      <c r="K121" s="394"/>
      <c r="L121" s="394"/>
      <c r="M121" s="394"/>
      <c r="N121" s="394"/>
      <c r="O121" s="394"/>
      <c r="P121" s="394"/>
      <c r="Q121" s="394"/>
      <c r="R121" s="394"/>
      <c r="S121" s="394"/>
      <c r="T121" s="394"/>
      <c r="U121" s="394"/>
      <c r="V121" s="394"/>
      <c r="W121" s="394"/>
      <c r="X121" s="394"/>
      <c r="Y121" s="394"/>
      <c r="Z121" s="394"/>
      <c r="AA121" s="394"/>
      <c r="AB121" s="394"/>
      <c r="AC121" s="394"/>
      <c r="AD121" s="394"/>
      <c r="AE121" s="394"/>
    </row>
    <row r="122" spans="1:31" ht="20.25" customHeight="1" x14ac:dyDescent="0.5">
      <c r="A122" s="394"/>
      <c r="B122" s="394"/>
      <c r="C122" s="394"/>
      <c r="D122" s="394"/>
      <c r="E122" s="394"/>
      <c r="F122" s="394"/>
      <c r="G122" s="394"/>
      <c r="H122" s="394"/>
      <c r="J122" s="394"/>
      <c r="K122" s="394"/>
      <c r="L122" s="394"/>
      <c r="M122" s="394"/>
      <c r="N122" s="394"/>
      <c r="O122" s="394"/>
      <c r="P122" s="394"/>
      <c r="Q122" s="394"/>
      <c r="R122" s="394"/>
      <c r="S122" s="394"/>
      <c r="T122" s="394"/>
      <c r="U122" s="394"/>
      <c r="V122" s="394"/>
      <c r="W122" s="394"/>
      <c r="X122" s="394"/>
      <c r="Y122" s="394"/>
      <c r="Z122" s="394"/>
      <c r="AA122" s="394"/>
      <c r="AB122" s="394"/>
      <c r="AC122" s="394"/>
      <c r="AD122" s="394"/>
      <c r="AE122" s="394"/>
    </row>
    <row r="123" spans="1:31" ht="20.25" customHeight="1" x14ac:dyDescent="0.5">
      <c r="A123" s="394"/>
      <c r="B123" s="394"/>
      <c r="C123" s="394"/>
      <c r="D123" s="394"/>
      <c r="E123" s="394"/>
      <c r="F123" s="394"/>
      <c r="G123" s="394"/>
      <c r="H123" s="394"/>
      <c r="J123" s="394"/>
      <c r="K123" s="394"/>
      <c r="L123" s="394"/>
      <c r="M123" s="394"/>
      <c r="N123" s="394"/>
      <c r="O123" s="394"/>
      <c r="P123" s="394"/>
      <c r="Q123" s="394"/>
      <c r="R123" s="394"/>
      <c r="S123" s="394"/>
      <c r="T123" s="394"/>
      <c r="U123" s="394"/>
      <c r="V123" s="394"/>
      <c r="W123" s="394"/>
      <c r="X123" s="394"/>
      <c r="Y123" s="394"/>
      <c r="Z123" s="394"/>
      <c r="AA123" s="394"/>
      <c r="AB123" s="394"/>
      <c r="AC123" s="394"/>
      <c r="AD123" s="394"/>
      <c r="AE123" s="394"/>
    </row>
    <row r="124" spans="1:31" ht="20.25" customHeight="1" x14ac:dyDescent="0.5">
      <c r="A124" s="394"/>
      <c r="B124" s="394"/>
      <c r="C124" s="394"/>
      <c r="D124" s="394"/>
      <c r="E124" s="394"/>
      <c r="F124" s="394"/>
      <c r="G124" s="394"/>
      <c r="H124" s="394"/>
      <c r="J124" s="394"/>
      <c r="K124" s="394"/>
      <c r="L124" s="394"/>
      <c r="M124" s="394"/>
      <c r="N124" s="394"/>
      <c r="O124" s="394"/>
      <c r="P124" s="394"/>
      <c r="Q124" s="394"/>
      <c r="R124" s="394"/>
      <c r="S124" s="394"/>
      <c r="T124" s="394"/>
      <c r="U124" s="394"/>
      <c r="V124" s="394"/>
      <c r="W124" s="394"/>
      <c r="X124" s="394"/>
      <c r="Y124" s="394"/>
      <c r="Z124" s="394"/>
      <c r="AA124" s="394"/>
      <c r="AB124" s="394"/>
      <c r="AC124" s="394"/>
      <c r="AD124" s="394"/>
      <c r="AE124" s="394"/>
    </row>
    <row r="125" spans="1:31" ht="20.25" customHeight="1" x14ac:dyDescent="0.5">
      <c r="A125" s="394"/>
      <c r="B125" s="394"/>
      <c r="C125" s="394"/>
      <c r="D125" s="394"/>
      <c r="E125" s="394"/>
      <c r="F125" s="394"/>
      <c r="G125" s="394"/>
      <c r="H125" s="394"/>
      <c r="J125" s="394"/>
      <c r="K125" s="394"/>
      <c r="L125" s="394"/>
      <c r="M125" s="394"/>
      <c r="N125" s="394"/>
      <c r="O125" s="394"/>
      <c r="P125" s="394"/>
      <c r="Q125" s="394"/>
      <c r="R125" s="394"/>
      <c r="S125" s="394"/>
      <c r="T125" s="394"/>
      <c r="U125" s="394"/>
      <c r="V125" s="394"/>
      <c r="W125" s="394"/>
      <c r="X125" s="394"/>
      <c r="Y125" s="394"/>
      <c r="Z125" s="394"/>
      <c r="AA125" s="394"/>
      <c r="AB125" s="394"/>
      <c r="AC125" s="394"/>
      <c r="AD125" s="394"/>
      <c r="AE125" s="394"/>
    </row>
    <row r="126" spans="1:31" ht="20.25" customHeight="1" x14ac:dyDescent="0.5">
      <c r="A126" s="394"/>
      <c r="B126" s="394"/>
      <c r="C126" s="394"/>
      <c r="D126" s="394"/>
      <c r="E126" s="394"/>
      <c r="F126" s="394"/>
      <c r="G126" s="394"/>
      <c r="H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394"/>
      <c r="U126" s="394"/>
      <c r="V126" s="394"/>
      <c r="W126" s="394"/>
      <c r="X126" s="394"/>
      <c r="Y126" s="394"/>
      <c r="Z126" s="394"/>
      <c r="AA126" s="394"/>
      <c r="AB126" s="394"/>
      <c r="AC126" s="394"/>
      <c r="AD126" s="394"/>
      <c r="AE126" s="394"/>
    </row>
    <row r="127" spans="1:31" ht="20.25" customHeight="1" x14ac:dyDescent="0.5">
      <c r="A127" s="394"/>
      <c r="B127" s="394"/>
      <c r="C127" s="394"/>
      <c r="D127" s="394"/>
      <c r="E127" s="394"/>
      <c r="F127" s="394"/>
      <c r="G127" s="394"/>
      <c r="H127" s="394"/>
      <c r="J127" s="394"/>
      <c r="K127" s="394"/>
      <c r="L127" s="394"/>
      <c r="M127" s="394"/>
      <c r="N127" s="394"/>
      <c r="O127" s="394"/>
      <c r="P127" s="394"/>
      <c r="Q127" s="394"/>
      <c r="R127" s="394"/>
      <c r="S127" s="394"/>
      <c r="T127" s="394"/>
      <c r="U127" s="394"/>
      <c r="V127" s="394"/>
      <c r="W127" s="394"/>
      <c r="X127" s="394"/>
      <c r="Y127" s="394"/>
      <c r="Z127" s="394"/>
      <c r="AA127" s="394"/>
      <c r="AB127" s="394"/>
      <c r="AC127" s="394"/>
      <c r="AD127" s="394"/>
      <c r="AE127" s="394"/>
    </row>
    <row r="128" spans="1:31" ht="20.25" customHeight="1" x14ac:dyDescent="0.5">
      <c r="A128" s="394"/>
      <c r="B128" s="394"/>
      <c r="C128" s="394"/>
      <c r="D128" s="394"/>
      <c r="E128" s="394"/>
      <c r="F128" s="394"/>
      <c r="G128" s="394"/>
      <c r="H128" s="394"/>
      <c r="J128" s="394"/>
      <c r="K128" s="394"/>
      <c r="L128" s="394"/>
      <c r="M128" s="394"/>
      <c r="N128" s="394"/>
      <c r="O128" s="394"/>
      <c r="P128" s="394"/>
      <c r="Q128" s="394"/>
      <c r="R128" s="394"/>
      <c r="S128" s="394"/>
      <c r="T128" s="394"/>
      <c r="U128" s="394"/>
      <c r="V128" s="394"/>
      <c r="W128" s="394"/>
      <c r="X128" s="394"/>
      <c r="Y128" s="394"/>
      <c r="Z128" s="394"/>
      <c r="AA128" s="394"/>
      <c r="AB128" s="394"/>
      <c r="AC128" s="394"/>
      <c r="AD128" s="394"/>
      <c r="AE128" s="394"/>
    </row>
    <row r="129" spans="1:31" ht="20.25" customHeight="1" x14ac:dyDescent="0.5">
      <c r="A129" s="394"/>
      <c r="B129" s="394"/>
      <c r="C129" s="394"/>
      <c r="D129" s="394"/>
      <c r="E129" s="394"/>
      <c r="F129" s="394"/>
      <c r="G129" s="394"/>
      <c r="H129" s="394"/>
      <c r="J129" s="394"/>
      <c r="K129" s="394"/>
      <c r="L129" s="394"/>
      <c r="M129" s="394"/>
      <c r="N129" s="394"/>
      <c r="O129" s="394"/>
      <c r="P129" s="394"/>
      <c r="Q129" s="394"/>
      <c r="R129" s="394"/>
      <c r="S129" s="394"/>
      <c r="T129" s="394"/>
      <c r="U129" s="394"/>
      <c r="V129" s="394"/>
      <c r="W129" s="394"/>
      <c r="X129" s="394"/>
      <c r="Y129" s="394"/>
      <c r="Z129" s="394"/>
      <c r="AA129" s="394"/>
      <c r="AB129" s="394"/>
      <c r="AC129" s="394"/>
      <c r="AD129" s="394"/>
      <c r="AE129" s="394"/>
    </row>
    <row r="130" spans="1:31" ht="20.25" customHeight="1" x14ac:dyDescent="0.5">
      <c r="A130" s="394"/>
      <c r="B130" s="394"/>
      <c r="C130" s="394"/>
      <c r="D130" s="394"/>
      <c r="E130" s="394"/>
      <c r="F130" s="394"/>
      <c r="G130" s="394"/>
      <c r="H130" s="394"/>
      <c r="J130" s="394"/>
      <c r="K130" s="394"/>
      <c r="L130" s="394"/>
      <c r="M130" s="394"/>
      <c r="N130" s="394"/>
      <c r="O130" s="394"/>
      <c r="P130" s="394"/>
      <c r="Q130" s="394"/>
      <c r="R130" s="394"/>
      <c r="S130" s="394"/>
      <c r="T130" s="394"/>
      <c r="U130" s="394"/>
      <c r="V130" s="394"/>
      <c r="W130" s="394"/>
      <c r="X130" s="394"/>
      <c r="Y130" s="394"/>
      <c r="Z130" s="394"/>
      <c r="AA130" s="394"/>
      <c r="AB130" s="394"/>
      <c r="AC130" s="394"/>
      <c r="AD130" s="394"/>
      <c r="AE130" s="394"/>
    </row>
    <row r="131" spans="1:31" ht="20.25" customHeight="1" x14ac:dyDescent="0.5">
      <c r="A131" s="394"/>
      <c r="B131" s="394"/>
      <c r="C131" s="394"/>
      <c r="D131" s="394"/>
      <c r="E131" s="394"/>
      <c r="F131" s="394"/>
      <c r="G131" s="394"/>
      <c r="H131" s="394"/>
      <c r="J131" s="394"/>
      <c r="K131" s="394"/>
      <c r="L131" s="394"/>
      <c r="M131" s="394"/>
      <c r="N131" s="394"/>
      <c r="O131" s="394"/>
      <c r="P131" s="394"/>
      <c r="Q131" s="394"/>
      <c r="R131" s="394"/>
      <c r="S131" s="394"/>
      <c r="T131" s="394"/>
      <c r="U131" s="394"/>
      <c r="V131" s="394"/>
      <c r="W131" s="394"/>
      <c r="X131" s="394"/>
      <c r="Y131" s="394"/>
      <c r="Z131" s="394"/>
      <c r="AA131" s="394"/>
      <c r="AB131" s="394"/>
      <c r="AC131" s="394"/>
      <c r="AD131" s="394"/>
      <c r="AE131" s="394"/>
    </row>
    <row r="132" spans="1:31" ht="20.25" customHeight="1" x14ac:dyDescent="0.5">
      <c r="A132" s="394"/>
      <c r="B132" s="394"/>
      <c r="C132" s="394"/>
      <c r="D132" s="394"/>
      <c r="E132" s="394"/>
      <c r="F132" s="394"/>
      <c r="G132" s="394"/>
      <c r="H132" s="394"/>
      <c r="J132" s="394"/>
      <c r="K132" s="394"/>
      <c r="L132" s="394"/>
      <c r="M132" s="394"/>
      <c r="N132" s="394"/>
      <c r="O132" s="394"/>
      <c r="P132" s="394"/>
      <c r="Q132" s="394"/>
      <c r="R132" s="394"/>
      <c r="S132" s="394"/>
      <c r="T132" s="394"/>
      <c r="U132" s="394"/>
      <c r="V132" s="394"/>
      <c r="W132" s="394"/>
      <c r="X132" s="394"/>
      <c r="Y132" s="394"/>
      <c r="Z132" s="394"/>
      <c r="AA132" s="394"/>
      <c r="AB132" s="394"/>
      <c r="AC132" s="394"/>
      <c r="AD132" s="394"/>
      <c r="AE132" s="394"/>
    </row>
    <row r="133" spans="1:31" ht="20.25" customHeight="1" x14ac:dyDescent="0.5">
      <c r="A133" s="394"/>
      <c r="B133" s="394"/>
      <c r="C133" s="394"/>
      <c r="D133" s="394"/>
      <c r="E133" s="394"/>
      <c r="F133" s="394"/>
      <c r="G133" s="394"/>
      <c r="H133" s="394"/>
      <c r="J133" s="394"/>
      <c r="K133" s="394"/>
      <c r="L133" s="394"/>
      <c r="M133" s="394"/>
      <c r="N133" s="394"/>
      <c r="O133" s="394"/>
      <c r="P133" s="394"/>
      <c r="Q133" s="394"/>
      <c r="R133" s="394"/>
      <c r="S133" s="394"/>
      <c r="T133" s="394"/>
      <c r="U133" s="394"/>
      <c r="V133" s="394"/>
      <c r="W133" s="394"/>
      <c r="X133" s="394"/>
      <c r="Y133" s="394"/>
      <c r="Z133" s="394"/>
      <c r="AA133" s="394"/>
      <c r="AB133" s="394"/>
      <c r="AC133" s="394"/>
      <c r="AD133" s="394"/>
      <c r="AE133" s="394"/>
    </row>
    <row r="134" spans="1:31" ht="20.25" customHeight="1" x14ac:dyDescent="0.5">
      <c r="A134" s="394"/>
      <c r="B134" s="394"/>
      <c r="C134" s="394"/>
      <c r="D134" s="394"/>
      <c r="E134" s="394"/>
      <c r="F134" s="394"/>
      <c r="G134" s="394"/>
      <c r="H134" s="394"/>
      <c r="J134" s="394"/>
      <c r="K134" s="394"/>
      <c r="L134" s="394"/>
      <c r="M134" s="394"/>
      <c r="N134" s="394"/>
      <c r="O134" s="394"/>
      <c r="P134" s="394"/>
      <c r="Q134" s="394"/>
      <c r="R134" s="394"/>
      <c r="S134" s="394"/>
      <c r="T134" s="394"/>
      <c r="U134" s="394"/>
      <c r="V134" s="394"/>
      <c r="W134" s="394"/>
      <c r="X134" s="394"/>
      <c r="Y134" s="394"/>
      <c r="Z134" s="394"/>
      <c r="AA134" s="394"/>
      <c r="AB134" s="394"/>
      <c r="AC134" s="394"/>
      <c r="AD134" s="394"/>
      <c r="AE134" s="394"/>
    </row>
    <row r="135" spans="1:31" ht="20.25" customHeight="1" x14ac:dyDescent="0.5">
      <c r="A135" s="394"/>
      <c r="B135" s="394"/>
      <c r="C135" s="394"/>
      <c r="D135" s="394"/>
      <c r="E135" s="394"/>
      <c r="F135" s="394"/>
      <c r="G135" s="394"/>
      <c r="H135" s="394"/>
      <c r="J135" s="394"/>
      <c r="K135" s="394"/>
      <c r="L135" s="394"/>
      <c r="M135" s="394"/>
      <c r="N135" s="394"/>
      <c r="O135" s="394"/>
      <c r="P135" s="394"/>
      <c r="Q135" s="394"/>
      <c r="R135" s="394"/>
      <c r="S135" s="394"/>
      <c r="T135" s="394"/>
      <c r="U135" s="394"/>
      <c r="V135" s="394"/>
      <c r="W135" s="394"/>
      <c r="X135" s="394"/>
      <c r="Y135" s="394"/>
      <c r="Z135" s="394"/>
      <c r="AA135" s="394"/>
      <c r="AB135" s="394"/>
      <c r="AC135" s="394"/>
      <c r="AD135" s="394"/>
      <c r="AE135" s="394"/>
    </row>
    <row r="136" spans="1:31" ht="20.25" customHeight="1" x14ac:dyDescent="0.5">
      <c r="A136" s="394"/>
      <c r="B136" s="394"/>
      <c r="C136" s="394"/>
      <c r="D136" s="394"/>
      <c r="E136" s="394"/>
      <c r="F136" s="394"/>
      <c r="G136" s="394"/>
      <c r="H136" s="394"/>
      <c r="J136" s="394"/>
      <c r="K136" s="394"/>
      <c r="L136" s="394"/>
      <c r="M136" s="394"/>
      <c r="N136" s="394"/>
      <c r="O136" s="394"/>
      <c r="P136" s="394"/>
      <c r="Q136" s="394"/>
      <c r="R136" s="394"/>
      <c r="S136" s="394"/>
      <c r="T136" s="394"/>
      <c r="U136" s="394"/>
      <c r="V136" s="394"/>
      <c r="W136" s="394"/>
      <c r="X136" s="394"/>
      <c r="Y136" s="394"/>
      <c r="Z136" s="394"/>
      <c r="AA136" s="394"/>
      <c r="AB136" s="394"/>
      <c r="AC136" s="394"/>
      <c r="AD136" s="394"/>
      <c r="AE136" s="394"/>
    </row>
    <row r="137" spans="1:31" ht="20.25" customHeight="1" x14ac:dyDescent="0.5">
      <c r="A137" s="394"/>
      <c r="B137" s="394"/>
      <c r="C137" s="394"/>
      <c r="D137" s="394"/>
      <c r="E137" s="394"/>
      <c r="F137" s="394"/>
      <c r="G137" s="394"/>
      <c r="H137" s="394"/>
      <c r="J137" s="394"/>
      <c r="K137" s="394"/>
      <c r="L137" s="394"/>
      <c r="M137" s="394"/>
      <c r="N137" s="394"/>
      <c r="O137" s="394"/>
      <c r="P137" s="394"/>
      <c r="Q137" s="394"/>
      <c r="R137" s="394"/>
      <c r="S137" s="394"/>
      <c r="T137" s="394"/>
      <c r="U137" s="394"/>
      <c r="V137" s="394"/>
      <c r="W137" s="394"/>
      <c r="X137" s="394"/>
      <c r="Y137" s="394"/>
      <c r="Z137" s="394"/>
      <c r="AA137" s="394"/>
      <c r="AB137" s="394"/>
      <c r="AC137" s="394"/>
      <c r="AD137" s="394"/>
      <c r="AE137" s="394"/>
    </row>
    <row r="138" spans="1:31" ht="20.25" customHeight="1" x14ac:dyDescent="0.5">
      <c r="A138" s="394"/>
      <c r="B138" s="394"/>
      <c r="C138" s="394"/>
      <c r="D138" s="394"/>
      <c r="E138" s="394"/>
      <c r="F138" s="394"/>
      <c r="G138" s="394"/>
      <c r="H138" s="394"/>
      <c r="J138" s="394"/>
      <c r="K138" s="394"/>
      <c r="L138" s="394"/>
      <c r="M138" s="394"/>
      <c r="N138" s="394"/>
      <c r="O138" s="394"/>
      <c r="P138" s="394"/>
      <c r="Q138" s="394"/>
      <c r="R138" s="394"/>
      <c r="S138" s="394"/>
      <c r="T138" s="394"/>
      <c r="U138" s="394"/>
      <c r="V138" s="394"/>
      <c r="W138" s="394"/>
      <c r="X138" s="394"/>
      <c r="Y138" s="394"/>
      <c r="Z138" s="394"/>
      <c r="AA138" s="394"/>
      <c r="AB138" s="394"/>
      <c r="AC138" s="394"/>
      <c r="AD138" s="394"/>
      <c r="AE138" s="394"/>
    </row>
    <row r="139" spans="1:31" ht="20.25" customHeight="1" x14ac:dyDescent="0.5">
      <c r="A139" s="394"/>
      <c r="B139" s="394"/>
      <c r="C139" s="394"/>
      <c r="D139" s="394"/>
      <c r="E139" s="394"/>
      <c r="F139" s="394"/>
      <c r="G139" s="394"/>
      <c r="H139" s="394"/>
      <c r="J139" s="394"/>
      <c r="K139" s="394"/>
      <c r="L139" s="394"/>
      <c r="M139" s="394"/>
      <c r="N139" s="394"/>
      <c r="O139" s="394"/>
      <c r="P139" s="394"/>
      <c r="Q139" s="394"/>
      <c r="R139" s="394"/>
      <c r="S139" s="394"/>
      <c r="T139" s="394"/>
      <c r="U139" s="394"/>
      <c r="V139" s="394"/>
      <c r="W139" s="394"/>
      <c r="X139" s="394"/>
      <c r="Y139" s="394"/>
      <c r="Z139" s="394"/>
      <c r="AA139" s="394"/>
      <c r="AB139" s="394"/>
      <c r="AC139" s="394"/>
      <c r="AD139" s="394"/>
      <c r="AE139" s="394"/>
    </row>
    <row r="140" spans="1:31" ht="20.25" customHeight="1" x14ac:dyDescent="0.5">
      <c r="A140" s="394"/>
      <c r="B140" s="394"/>
      <c r="C140" s="394"/>
      <c r="D140" s="394"/>
      <c r="E140" s="394"/>
      <c r="F140" s="394"/>
      <c r="G140" s="394"/>
      <c r="H140" s="394"/>
      <c r="J140" s="394"/>
      <c r="K140" s="394"/>
      <c r="L140" s="394"/>
      <c r="M140" s="394"/>
      <c r="N140" s="394"/>
      <c r="O140" s="394"/>
      <c r="P140" s="394"/>
      <c r="Q140" s="394"/>
      <c r="R140" s="394"/>
      <c r="S140" s="394"/>
      <c r="T140" s="394"/>
      <c r="U140" s="394"/>
      <c r="V140" s="394"/>
      <c r="W140" s="394"/>
      <c r="X140" s="394"/>
      <c r="Y140" s="394"/>
      <c r="Z140" s="394"/>
      <c r="AA140" s="394"/>
      <c r="AB140" s="394"/>
      <c r="AC140" s="394"/>
      <c r="AD140" s="394"/>
      <c r="AE140" s="394"/>
    </row>
    <row r="141" spans="1:31" ht="20.25" customHeight="1" x14ac:dyDescent="0.5">
      <c r="A141" s="394"/>
      <c r="B141" s="394"/>
      <c r="C141" s="394"/>
      <c r="D141" s="394"/>
      <c r="E141" s="394"/>
      <c r="F141" s="394"/>
      <c r="G141" s="394"/>
      <c r="H141" s="394"/>
      <c r="J141" s="394"/>
      <c r="K141" s="394"/>
      <c r="L141" s="394"/>
      <c r="M141" s="394"/>
      <c r="N141" s="394"/>
      <c r="O141" s="394"/>
      <c r="P141" s="394"/>
      <c r="Q141" s="394"/>
      <c r="R141" s="394"/>
      <c r="S141" s="394"/>
      <c r="T141" s="394"/>
      <c r="U141" s="394"/>
      <c r="V141" s="394"/>
      <c r="W141" s="394"/>
      <c r="X141" s="394"/>
      <c r="Y141" s="394"/>
      <c r="Z141" s="394"/>
      <c r="AA141" s="394"/>
      <c r="AB141" s="394"/>
      <c r="AC141" s="394"/>
      <c r="AD141" s="394"/>
      <c r="AE141" s="394"/>
    </row>
    <row r="142" spans="1:31" ht="20.25" customHeight="1" x14ac:dyDescent="0.5">
      <c r="A142" s="394"/>
      <c r="B142" s="394"/>
      <c r="C142" s="394"/>
      <c r="D142" s="394"/>
      <c r="E142" s="394"/>
      <c r="F142" s="394"/>
      <c r="G142" s="394"/>
      <c r="H142" s="394"/>
      <c r="J142" s="394"/>
      <c r="K142" s="394"/>
      <c r="L142" s="394"/>
      <c r="M142" s="394"/>
      <c r="N142" s="394"/>
      <c r="O142" s="394"/>
      <c r="P142" s="394"/>
      <c r="Q142" s="394"/>
      <c r="R142" s="394"/>
      <c r="S142" s="394"/>
      <c r="T142" s="394"/>
      <c r="U142" s="394"/>
      <c r="V142" s="394"/>
      <c r="W142" s="394"/>
      <c r="X142" s="394"/>
      <c r="Y142" s="394"/>
      <c r="Z142" s="394"/>
      <c r="AA142" s="394"/>
      <c r="AB142" s="394"/>
      <c r="AC142" s="394"/>
      <c r="AD142" s="394"/>
      <c r="AE142" s="394"/>
    </row>
    <row r="143" spans="1:31" ht="20.25" customHeight="1" x14ac:dyDescent="0.5">
      <c r="A143" s="394"/>
      <c r="B143" s="394"/>
      <c r="C143" s="394"/>
      <c r="D143" s="394"/>
      <c r="E143" s="394"/>
      <c r="F143" s="394"/>
      <c r="G143" s="394"/>
      <c r="H143" s="394"/>
      <c r="J143" s="394"/>
      <c r="K143" s="394"/>
      <c r="L143" s="394"/>
      <c r="M143" s="394"/>
      <c r="N143" s="394"/>
      <c r="O143" s="394"/>
      <c r="P143" s="394"/>
      <c r="Q143" s="394"/>
      <c r="R143" s="394"/>
      <c r="S143" s="394"/>
      <c r="T143" s="394"/>
      <c r="U143" s="394"/>
      <c r="V143" s="394"/>
      <c r="W143" s="394"/>
      <c r="X143" s="394"/>
      <c r="Y143" s="394"/>
      <c r="Z143" s="394"/>
      <c r="AA143" s="394"/>
      <c r="AB143" s="394"/>
      <c r="AC143" s="394"/>
      <c r="AD143" s="394"/>
      <c r="AE143" s="394"/>
    </row>
    <row r="144" spans="1:31" ht="20.25" customHeight="1" x14ac:dyDescent="0.5">
      <c r="A144" s="394"/>
      <c r="B144" s="394"/>
      <c r="C144" s="394"/>
      <c r="D144" s="394"/>
      <c r="E144" s="394"/>
      <c r="F144" s="394"/>
      <c r="G144" s="394"/>
      <c r="H144" s="394"/>
      <c r="J144" s="394"/>
      <c r="K144" s="394"/>
      <c r="L144" s="394"/>
      <c r="M144" s="394"/>
      <c r="N144" s="394"/>
      <c r="O144" s="394"/>
      <c r="P144" s="394"/>
      <c r="Q144" s="394"/>
      <c r="R144" s="394"/>
      <c r="S144" s="394"/>
      <c r="T144" s="394"/>
      <c r="U144" s="394"/>
      <c r="V144" s="394"/>
      <c r="W144" s="394"/>
      <c r="X144" s="394"/>
      <c r="Y144" s="394"/>
      <c r="Z144" s="394"/>
      <c r="AA144" s="394"/>
      <c r="AB144" s="394"/>
      <c r="AC144" s="394"/>
      <c r="AD144" s="394"/>
      <c r="AE144" s="394"/>
    </row>
    <row r="145" spans="1:31" ht="20.25" customHeight="1" x14ac:dyDescent="0.5">
      <c r="A145" s="394"/>
      <c r="B145" s="394"/>
      <c r="C145" s="394"/>
      <c r="D145" s="394"/>
      <c r="E145" s="394"/>
      <c r="F145" s="394"/>
      <c r="G145" s="394"/>
      <c r="H145" s="394"/>
      <c r="J145" s="394"/>
      <c r="K145" s="394"/>
      <c r="L145" s="394"/>
      <c r="M145" s="394"/>
      <c r="N145" s="394"/>
      <c r="O145" s="394"/>
      <c r="P145" s="394"/>
      <c r="Q145" s="394"/>
      <c r="R145" s="394"/>
      <c r="S145" s="394"/>
      <c r="T145" s="394"/>
      <c r="U145" s="394"/>
      <c r="V145" s="394"/>
      <c r="W145" s="394"/>
      <c r="X145" s="394"/>
      <c r="Y145" s="394"/>
      <c r="Z145" s="394"/>
      <c r="AA145" s="394"/>
      <c r="AB145" s="394"/>
      <c r="AC145" s="394"/>
      <c r="AD145" s="394"/>
      <c r="AE145" s="394"/>
    </row>
    <row r="146" spans="1:31" ht="20.25" customHeight="1" x14ac:dyDescent="0.5">
      <c r="A146" s="394"/>
      <c r="B146" s="394"/>
      <c r="C146" s="394"/>
      <c r="D146" s="394"/>
      <c r="E146" s="394"/>
      <c r="F146" s="394"/>
      <c r="G146" s="394"/>
      <c r="H146" s="394"/>
      <c r="J146" s="394"/>
      <c r="K146" s="394"/>
      <c r="L146" s="394"/>
      <c r="M146" s="394"/>
      <c r="N146" s="394"/>
      <c r="O146" s="394"/>
      <c r="P146" s="394"/>
      <c r="Q146" s="394"/>
      <c r="R146" s="394"/>
      <c r="S146" s="394"/>
      <c r="T146" s="394"/>
      <c r="U146" s="394"/>
      <c r="V146" s="394"/>
      <c r="W146" s="394"/>
      <c r="X146" s="394"/>
      <c r="Y146" s="394"/>
      <c r="Z146" s="394"/>
      <c r="AA146" s="394"/>
      <c r="AB146" s="394"/>
      <c r="AC146" s="394"/>
      <c r="AD146" s="394"/>
      <c r="AE146" s="394"/>
    </row>
    <row r="147" spans="1:31" ht="20.25" customHeight="1" x14ac:dyDescent="0.5">
      <c r="A147" s="394"/>
      <c r="B147" s="394"/>
      <c r="C147" s="394"/>
      <c r="D147" s="394"/>
      <c r="E147" s="394"/>
      <c r="F147" s="394"/>
      <c r="G147" s="394"/>
      <c r="H147" s="394"/>
      <c r="J147" s="394"/>
      <c r="K147" s="394"/>
      <c r="L147" s="394"/>
      <c r="M147" s="394"/>
      <c r="N147" s="394"/>
      <c r="O147" s="394"/>
      <c r="P147" s="394"/>
      <c r="Q147" s="394"/>
      <c r="R147" s="394"/>
      <c r="S147" s="394"/>
      <c r="T147" s="394"/>
      <c r="U147" s="394"/>
      <c r="V147" s="394"/>
      <c r="W147" s="394"/>
      <c r="X147" s="394"/>
      <c r="Y147" s="394"/>
      <c r="Z147" s="394"/>
      <c r="AA147" s="394"/>
      <c r="AB147" s="394"/>
      <c r="AC147" s="394"/>
      <c r="AD147" s="394"/>
      <c r="AE147" s="394"/>
    </row>
    <row r="148" spans="1:31" ht="20.25" customHeight="1" x14ac:dyDescent="0.5">
      <c r="A148" s="394"/>
      <c r="B148" s="394"/>
      <c r="C148" s="394"/>
      <c r="D148" s="394"/>
      <c r="E148" s="394"/>
      <c r="F148" s="394"/>
      <c r="G148" s="394"/>
      <c r="H148" s="394"/>
      <c r="J148" s="394"/>
      <c r="K148" s="394"/>
      <c r="L148" s="394"/>
      <c r="M148" s="394"/>
      <c r="N148" s="394"/>
      <c r="O148" s="394"/>
      <c r="P148" s="394"/>
      <c r="Q148" s="394"/>
      <c r="R148" s="394"/>
      <c r="S148" s="394"/>
      <c r="T148" s="394"/>
      <c r="U148" s="394"/>
      <c r="V148" s="394"/>
      <c r="W148" s="394"/>
      <c r="X148" s="394"/>
      <c r="Y148" s="394"/>
      <c r="Z148" s="394"/>
      <c r="AA148" s="394"/>
      <c r="AB148" s="394"/>
      <c r="AC148" s="394"/>
      <c r="AD148" s="394"/>
      <c r="AE148" s="394"/>
    </row>
    <row r="149" spans="1:31" ht="20.25" customHeight="1" x14ac:dyDescent="0.5">
      <c r="A149" s="394"/>
      <c r="B149" s="394"/>
      <c r="C149" s="394"/>
      <c r="D149" s="394"/>
      <c r="E149" s="394"/>
      <c r="F149" s="394"/>
      <c r="G149" s="394"/>
      <c r="H149" s="394"/>
      <c r="J149" s="394"/>
      <c r="K149" s="394"/>
      <c r="L149" s="394"/>
      <c r="M149" s="394"/>
      <c r="N149" s="394"/>
      <c r="O149" s="394"/>
      <c r="P149" s="394"/>
      <c r="Q149" s="394"/>
      <c r="R149" s="394"/>
      <c r="S149" s="394"/>
      <c r="T149" s="394"/>
      <c r="U149" s="394"/>
      <c r="V149" s="394"/>
      <c r="W149" s="394"/>
      <c r="X149" s="394"/>
      <c r="Y149" s="394"/>
      <c r="Z149" s="394"/>
      <c r="AA149" s="394"/>
      <c r="AB149" s="394"/>
      <c r="AC149" s="394"/>
      <c r="AD149" s="394"/>
      <c r="AE149" s="394"/>
    </row>
    <row r="150" spans="1:31" ht="20.25" customHeight="1" x14ac:dyDescent="0.5">
      <c r="A150" s="394"/>
      <c r="B150" s="394"/>
      <c r="C150" s="394"/>
      <c r="D150" s="394"/>
      <c r="E150" s="394"/>
      <c r="F150" s="394"/>
      <c r="G150" s="394"/>
      <c r="H150" s="394"/>
      <c r="J150" s="394"/>
      <c r="K150" s="394"/>
      <c r="L150" s="394"/>
      <c r="M150" s="394"/>
      <c r="N150" s="394"/>
      <c r="O150" s="394"/>
      <c r="P150" s="394"/>
      <c r="Q150" s="394"/>
      <c r="R150" s="394"/>
      <c r="S150" s="394"/>
      <c r="T150" s="394"/>
      <c r="U150" s="394"/>
      <c r="V150" s="394"/>
      <c r="W150" s="394"/>
      <c r="X150" s="394"/>
      <c r="Y150" s="394"/>
      <c r="Z150" s="394"/>
      <c r="AA150" s="394"/>
      <c r="AB150" s="394"/>
      <c r="AC150" s="394"/>
      <c r="AD150" s="394"/>
      <c r="AE150" s="394"/>
    </row>
    <row r="151" spans="1:31" ht="20.25" customHeight="1" x14ac:dyDescent="0.5">
      <c r="A151" s="394"/>
      <c r="B151" s="394"/>
      <c r="C151" s="394"/>
      <c r="D151" s="394"/>
      <c r="E151" s="394"/>
      <c r="F151" s="394"/>
      <c r="G151" s="394"/>
      <c r="H151" s="394"/>
      <c r="J151" s="394"/>
      <c r="K151" s="394"/>
      <c r="L151" s="394"/>
      <c r="M151" s="394"/>
      <c r="N151" s="394"/>
      <c r="O151" s="394"/>
      <c r="P151" s="394"/>
      <c r="Q151" s="394"/>
      <c r="R151" s="394"/>
      <c r="S151" s="394"/>
      <c r="T151" s="394"/>
      <c r="U151" s="394"/>
      <c r="V151" s="394"/>
      <c r="W151" s="394"/>
      <c r="X151" s="394"/>
      <c r="Y151" s="394"/>
      <c r="Z151" s="394"/>
      <c r="AA151" s="394"/>
      <c r="AB151" s="394"/>
      <c r="AC151" s="394"/>
      <c r="AD151" s="394"/>
      <c r="AE151" s="394"/>
    </row>
    <row r="152" spans="1:31" ht="20.25" customHeight="1" x14ac:dyDescent="0.5">
      <c r="A152" s="394"/>
      <c r="B152" s="394"/>
      <c r="C152" s="394"/>
      <c r="D152" s="394"/>
      <c r="E152" s="394"/>
      <c r="F152" s="394"/>
      <c r="G152" s="394"/>
      <c r="H152" s="394"/>
      <c r="J152" s="394"/>
      <c r="K152" s="394"/>
      <c r="L152" s="394"/>
      <c r="M152" s="394"/>
      <c r="N152" s="394"/>
      <c r="O152" s="394"/>
      <c r="P152" s="394"/>
      <c r="Q152" s="394"/>
      <c r="R152" s="394"/>
      <c r="S152" s="394"/>
      <c r="T152" s="394"/>
      <c r="U152" s="394"/>
      <c r="V152" s="394"/>
      <c r="W152" s="394"/>
      <c r="X152" s="394"/>
      <c r="Y152" s="394"/>
      <c r="Z152" s="394"/>
      <c r="AA152" s="394"/>
      <c r="AB152" s="394"/>
      <c r="AC152" s="394"/>
      <c r="AD152" s="394"/>
      <c r="AE152" s="394"/>
    </row>
    <row r="153" spans="1:31" ht="20.25" customHeight="1" x14ac:dyDescent="0.5">
      <c r="A153" s="394"/>
      <c r="B153" s="394"/>
      <c r="C153" s="394"/>
      <c r="D153" s="394"/>
      <c r="E153" s="394"/>
      <c r="F153" s="394"/>
      <c r="G153" s="394"/>
      <c r="H153" s="394"/>
      <c r="J153" s="394"/>
      <c r="K153" s="394"/>
      <c r="L153" s="394"/>
      <c r="M153" s="394"/>
      <c r="N153" s="394"/>
      <c r="O153" s="394"/>
      <c r="P153" s="394"/>
      <c r="Q153" s="394"/>
      <c r="R153" s="394"/>
      <c r="S153" s="394"/>
      <c r="T153" s="394"/>
      <c r="U153" s="394"/>
      <c r="V153" s="394"/>
      <c r="W153" s="394"/>
      <c r="X153" s="394"/>
      <c r="Y153" s="394"/>
      <c r="Z153" s="394"/>
      <c r="AA153" s="394"/>
      <c r="AB153" s="394"/>
      <c r="AC153" s="394"/>
      <c r="AD153" s="394"/>
      <c r="AE153" s="394"/>
    </row>
    <row r="154" spans="1:31" ht="20.25" customHeight="1" x14ac:dyDescent="0.5">
      <c r="A154" s="394"/>
      <c r="B154" s="394"/>
      <c r="C154" s="394"/>
      <c r="D154" s="394"/>
      <c r="E154" s="394"/>
      <c r="F154" s="394"/>
      <c r="G154" s="394"/>
      <c r="H154" s="394"/>
      <c r="J154" s="394"/>
      <c r="K154" s="394"/>
      <c r="L154" s="394"/>
      <c r="M154" s="394"/>
      <c r="N154" s="394"/>
      <c r="O154" s="394"/>
      <c r="P154" s="394"/>
      <c r="Q154" s="394"/>
      <c r="R154" s="394"/>
      <c r="S154" s="394"/>
      <c r="T154" s="394"/>
      <c r="U154" s="394"/>
      <c r="V154" s="394"/>
      <c r="W154" s="394"/>
      <c r="X154" s="394"/>
      <c r="Y154" s="394"/>
      <c r="Z154" s="394"/>
      <c r="AA154" s="394"/>
      <c r="AB154" s="394"/>
      <c r="AC154" s="394"/>
      <c r="AD154" s="394"/>
      <c r="AE154" s="394"/>
    </row>
    <row r="155" spans="1:31" ht="20.25" customHeight="1" x14ac:dyDescent="0.5">
      <c r="A155" s="394"/>
      <c r="B155" s="394"/>
      <c r="C155" s="394"/>
      <c r="D155" s="394"/>
      <c r="E155" s="394"/>
      <c r="F155" s="394"/>
      <c r="G155" s="394"/>
      <c r="H155" s="394"/>
      <c r="J155" s="394"/>
      <c r="K155" s="394"/>
      <c r="L155" s="394"/>
      <c r="M155" s="394"/>
      <c r="N155" s="394"/>
      <c r="O155" s="394"/>
      <c r="P155" s="394"/>
      <c r="Q155" s="394"/>
      <c r="R155" s="394"/>
      <c r="S155" s="394"/>
      <c r="T155" s="394"/>
      <c r="U155" s="394"/>
      <c r="V155" s="394"/>
      <c r="W155" s="394"/>
      <c r="X155" s="394"/>
      <c r="Y155" s="394"/>
      <c r="Z155" s="394"/>
      <c r="AA155" s="394"/>
      <c r="AB155" s="394"/>
      <c r="AC155" s="394"/>
      <c r="AD155" s="394"/>
      <c r="AE155" s="394"/>
    </row>
    <row r="156" spans="1:31" ht="20.25" customHeight="1" x14ac:dyDescent="0.5">
      <c r="A156" s="394"/>
      <c r="B156" s="394"/>
      <c r="C156" s="394"/>
      <c r="D156" s="394"/>
      <c r="E156" s="394"/>
      <c r="F156" s="394"/>
      <c r="G156" s="394"/>
      <c r="H156" s="394"/>
      <c r="J156" s="394"/>
      <c r="K156" s="394"/>
      <c r="L156" s="394"/>
      <c r="M156" s="394"/>
      <c r="N156" s="394"/>
      <c r="O156" s="394"/>
      <c r="P156" s="394"/>
      <c r="Q156" s="394"/>
      <c r="R156" s="394"/>
      <c r="S156" s="394"/>
      <c r="T156" s="394"/>
      <c r="U156" s="394"/>
      <c r="V156" s="394"/>
      <c r="W156" s="394"/>
      <c r="X156" s="394"/>
      <c r="Y156" s="394"/>
      <c r="Z156" s="394"/>
      <c r="AA156" s="394"/>
      <c r="AB156" s="394"/>
      <c r="AC156" s="394"/>
      <c r="AD156" s="394"/>
      <c r="AE156" s="394"/>
    </row>
    <row r="157" spans="1:31" ht="20.25" customHeight="1" x14ac:dyDescent="0.5">
      <c r="A157" s="394"/>
      <c r="B157" s="394"/>
      <c r="C157" s="394"/>
      <c r="D157" s="394"/>
      <c r="E157" s="394"/>
      <c r="F157" s="394"/>
      <c r="G157" s="394"/>
      <c r="H157" s="394"/>
      <c r="J157" s="394"/>
      <c r="K157" s="394"/>
      <c r="L157" s="394"/>
      <c r="M157" s="394"/>
      <c r="N157" s="394"/>
      <c r="O157" s="394"/>
      <c r="P157" s="394"/>
      <c r="Q157" s="394"/>
      <c r="R157" s="394"/>
      <c r="S157" s="394"/>
      <c r="T157" s="394"/>
      <c r="U157" s="394"/>
      <c r="V157" s="394"/>
      <c r="W157" s="394"/>
      <c r="X157" s="394"/>
      <c r="Y157" s="394"/>
      <c r="Z157" s="394"/>
      <c r="AA157" s="394"/>
      <c r="AB157" s="394"/>
      <c r="AC157" s="394"/>
      <c r="AD157" s="394"/>
      <c r="AE157" s="394"/>
    </row>
    <row r="158" spans="1:31" ht="20.25" customHeight="1" x14ac:dyDescent="0.5">
      <c r="A158" s="394"/>
      <c r="B158" s="394"/>
      <c r="C158" s="394"/>
      <c r="D158" s="394"/>
      <c r="E158" s="394"/>
      <c r="F158" s="394"/>
      <c r="G158" s="394"/>
      <c r="H158" s="394"/>
      <c r="J158" s="394"/>
      <c r="K158" s="394"/>
      <c r="L158" s="394"/>
      <c r="M158" s="394"/>
      <c r="N158" s="394"/>
      <c r="O158" s="394"/>
      <c r="P158" s="394"/>
      <c r="Q158" s="394"/>
      <c r="R158" s="394"/>
      <c r="S158" s="394"/>
      <c r="T158" s="394"/>
      <c r="U158" s="394"/>
      <c r="V158" s="394"/>
      <c r="W158" s="394"/>
      <c r="X158" s="394"/>
      <c r="Y158" s="394"/>
      <c r="Z158" s="394"/>
      <c r="AA158" s="394"/>
      <c r="AB158" s="394"/>
      <c r="AC158" s="394"/>
      <c r="AD158" s="394"/>
      <c r="AE158" s="394"/>
    </row>
    <row r="159" spans="1:31" ht="20.25" customHeight="1" x14ac:dyDescent="0.5">
      <c r="A159" s="394"/>
      <c r="B159" s="394"/>
      <c r="C159" s="394"/>
      <c r="D159" s="394"/>
      <c r="E159" s="394"/>
      <c r="F159" s="394"/>
      <c r="G159" s="394"/>
      <c r="H159" s="394"/>
      <c r="J159" s="394"/>
      <c r="K159" s="394"/>
      <c r="L159" s="394"/>
      <c r="M159" s="394"/>
      <c r="N159" s="394"/>
      <c r="O159" s="394"/>
      <c r="P159" s="394"/>
      <c r="Q159" s="394"/>
      <c r="R159" s="394"/>
      <c r="S159" s="394"/>
      <c r="T159" s="394"/>
      <c r="U159" s="394"/>
      <c r="V159" s="394"/>
      <c r="W159" s="394"/>
      <c r="X159" s="394"/>
      <c r="Y159" s="394"/>
      <c r="Z159" s="394"/>
      <c r="AA159" s="394"/>
      <c r="AB159" s="394"/>
      <c r="AC159" s="394"/>
      <c r="AD159" s="394"/>
      <c r="AE159" s="394"/>
    </row>
    <row r="160" spans="1:31" ht="20.25" customHeight="1" x14ac:dyDescent="0.5">
      <c r="A160" s="394"/>
      <c r="B160" s="394"/>
      <c r="C160" s="394"/>
      <c r="D160" s="394"/>
      <c r="E160" s="394"/>
      <c r="F160" s="394"/>
      <c r="G160" s="394"/>
      <c r="H160" s="394"/>
      <c r="J160" s="394"/>
      <c r="K160" s="394"/>
      <c r="L160" s="394"/>
      <c r="M160" s="394"/>
      <c r="N160" s="394"/>
      <c r="O160" s="394"/>
      <c r="P160" s="394"/>
      <c r="Q160" s="394"/>
      <c r="R160" s="394"/>
      <c r="S160" s="394"/>
      <c r="T160" s="394"/>
      <c r="U160" s="394"/>
      <c r="V160" s="394"/>
      <c r="W160" s="394"/>
      <c r="X160" s="394"/>
      <c r="Y160" s="394"/>
      <c r="Z160" s="394"/>
      <c r="AA160" s="394"/>
      <c r="AB160" s="394"/>
      <c r="AC160" s="394"/>
      <c r="AD160" s="394"/>
      <c r="AE160" s="394"/>
    </row>
    <row r="161" spans="1:31" ht="20.25" customHeight="1" x14ac:dyDescent="0.5">
      <c r="A161" s="394"/>
      <c r="B161" s="394"/>
      <c r="C161" s="394"/>
      <c r="D161" s="394"/>
      <c r="E161" s="394"/>
      <c r="F161" s="394"/>
      <c r="G161" s="394"/>
      <c r="H161" s="394"/>
      <c r="J161" s="394"/>
      <c r="K161" s="394"/>
      <c r="L161" s="394"/>
      <c r="M161" s="394"/>
      <c r="N161" s="394"/>
      <c r="O161" s="394"/>
      <c r="P161" s="394"/>
      <c r="Q161" s="394"/>
      <c r="R161" s="394"/>
      <c r="S161" s="394"/>
      <c r="T161" s="394"/>
      <c r="U161" s="394"/>
      <c r="V161" s="394"/>
      <c r="W161" s="394"/>
      <c r="X161" s="394"/>
      <c r="Y161" s="394"/>
      <c r="Z161" s="394"/>
      <c r="AA161" s="394"/>
      <c r="AB161" s="394"/>
      <c r="AC161" s="394"/>
      <c r="AD161" s="394"/>
      <c r="AE161" s="394"/>
    </row>
    <row r="162" spans="1:31" ht="20.25" customHeight="1" x14ac:dyDescent="0.5">
      <c r="A162" s="394"/>
      <c r="B162" s="394"/>
      <c r="C162" s="394"/>
      <c r="D162" s="394"/>
      <c r="E162" s="394"/>
      <c r="F162" s="394"/>
      <c r="G162" s="394"/>
      <c r="H162" s="394"/>
      <c r="J162" s="394"/>
      <c r="K162" s="394"/>
      <c r="L162" s="394"/>
      <c r="M162" s="394"/>
      <c r="N162" s="394"/>
      <c r="O162" s="394"/>
      <c r="P162" s="394"/>
      <c r="Q162" s="394"/>
      <c r="R162" s="394"/>
      <c r="S162" s="394"/>
      <c r="T162" s="394"/>
      <c r="U162" s="394"/>
      <c r="V162" s="394"/>
      <c r="W162" s="394"/>
      <c r="X162" s="394"/>
      <c r="Y162" s="394"/>
      <c r="Z162" s="394"/>
      <c r="AA162" s="394"/>
      <c r="AB162" s="394"/>
      <c r="AC162" s="394"/>
      <c r="AD162" s="394"/>
      <c r="AE162" s="394"/>
    </row>
    <row r="163" spans="1:31" ht="20.25" customHeight="1" x14ac:dyDescent="0.5">
      <c r="A163" s="394"/>
      <c r="B163" s="394"/>
      <c r="C163" s="394"/>
      <c r="D163" s="394"/>
      <c r="E163" s="394"/>
      <c r="F163" s="394"/>
      <c r="G163" s="394"/>
      <c r="H163" s="394"/>
      <c r="J163" s="394"/>
      <c r="K163" s="394"/>
      <c r="L163" s="394"/>
      <c r="M163" s="394"/>
      <c r="N163" s="394"/>
      <c r="O163" s="394"/>
      <c r="P163" s="394"/>
      <c r="Q163" s="394"/>
      <c r="R163" s="394"/>
      <c r="S163" s="394"/>
      <c r="T163" s="394"/>
      <c r="U163" s="394"/>
      <c r="V163" s="394"/>
      <c r="W163" s="394"/>
      <c r="X163" s="394"/>
      <c r="Y163" s="394"/>
      <c r="Z163" s="394"/>
      <c r="AA163" s="394"/>
      <c r="AB163" s="394"/>
      <c r="AC163" s="394"/>
      <c r="AD163" s="394"/>
      <c r="AE163" s="394"/>
    </row>
    <row r="164" spans="1:31" ht="20.25" customHeight="1" x14ac:dyDescent="0.5">
      <c r="A164" s="394"/>
      <c r="B164" s="394"/>
      <c r="C164" s="394"/>
      <c r="D164" s="394"/>
      <c r="E164" s="394"/>
      <c r="F164" s="394"/>
      <c r="G164" s="394"/>
      <c r="H164" s="394"/>
      <c r="J164" s="394"/>
      <c r="K164" s="394"/>
      <c r="L164" s="394"/>
      <c r="M164" s="394"/>
      <c r="N164" s="394"/>
      <c r="O164" s="394"/>
      <c r="P164" s="394"/>
      <c r="Q164" s="394"/>
      <c r="R164" s="394"/>
      <c r="S164" s="394"/>
      <c r="T164" s="394"/>
      <c r="U164" s="394"/>
      <c r="V164" s="394"/>
      <c r="W164" s="394"/>
      <c r="X164" s="394"/>
      <c r="Y164" s="394"/>
      <c r="Z164" s="394"/>
      <c r="AA164" s="394"/>
      <c r="AB164" s="394"/>
      <c r="AC164" s="394"/>
      <c r="AD164" s="394"/>
      <c r="AE164" s="394"/>
    </row>
    <row r="165" spans="1:31" ht="20.25" customHeight="1" x14ac:dyDescent="0.5">
      <c r="A165" s="394"/>
      <c r="B165" s="394"/>
      <c r="C165" s="394"/>
      <c r="D165" s="394"/>
      <c r="E165" s="394"/>
      <c r="F165" s="394"/>
      <c r="G165" s="394"/>
      <c r="H165" s="394"/>
      <c r="J165" s="394"/>
      <c r="K165" s="394"/>
      <c r="L165" s="394"/>
      <c r="M165" s="394"/>
      <c r="N165" s="394"/>
      <c r="O165" s="394"/>
      <c r="P165" s="394"/>
      <c r="Q165" s="394"/>
      <c r="R165" s="394"/>
      <c r="S165" s="394"/>
      <c r="T165" s="394"/>
      <c r="U165" s="394"/>
      <c r="V165" s="394"/>
      <c r="W165" s="394"/>
      <c r="X165" s="394"/>
      <c r="Y165" s="394"/>
      <c r="Z165" s="394"/>
      <c r="AA165" s="394"/>
      <c r="AB165" s="394"/>
      <c r="AC165" s="394"/>
      <c r="AD165" s="394"/>
      <c r="AE165" s="394"/>
    </row>
    <row r="166" spans="1:31" ht="20.25" customHeight="1" x14ac:dyDescent="0.5">
      <c r="A166" s="394"/>
      <c r="B166" s="394"/>
      <c r="C166" s="394"/>
      <c r="D166" s="394"/>
      <c r="E166" s="394"/>
      <c r="F166" s="394"/>
      <c r="G166" s="394"/>
      <c r="H166" s="394"/>
      <c r="J166" s="394"/>
      <c r="K166" s="394"/>
      <c r="L166" s="394"/>
      <c r="M166" s="394"/>
      <c r="N166" s="394"/>
      <c r="O166" s="394"/>
      <c r="P166" s="394"/>
      <c r="Q166" s="394"/>
      <c r="R166" s="394"/>
      <c r="S166" s="394"/>
      <c r="T166" s="394"/>
      <c r="U166" s="394"/>
      <c r="V166" s="394"/>
      <c r="W166" s="394"/>
      <c r="X166" s="394"/>
      <c r="Y166" s="394"/>
      <c r="Z166" s="394"/>
      <c r="AA166" s="394"/>
      <c r="AB166" s="394"/>
      <c r="AC166" s="394"/>
      <c r="AD166" s="394"/>
      <c r="AE166" s="394"/>
    </row>
    <row r="167" spans="1:31" ht="20.25" customHeight="1" x14ac:dyDescent="0.5">
      <c r="A167" s="394"/>
      <c r="B167" s="394"/>
      <c r="C167" s="394"/>
      <c r="D167" s="394"/>
      <c r="E167" s="394"/>
      <c r="F167" s="394"/>
      <c r="G167" s="394"/>
      <c r="H167" s="394"/>
      <c r="J167" s="394"/>
      <c r="K167" s="394"/>
      <c r="L167" s="394"/>
      <c r="M167" s="394"/>
      <c r="N167" s="394"/>
      <c r="O167" s="394"/>
      <c r="P167" s="394"/>
      <c r="Q167" s="394"/>
      <c r="R167" s="394"/>
      <c r="S167" s="394"/>
      <c r="T167" s="394"/>
      <c r="U167" s="394"/>
      <c r="V167" s="394"/>
      <c r="W167" s="394"/>
      <c r="X167" s="394"/>
      <c r="Y167" s="394"/>
      <c r="Z167" s="394"/>
      <c r="AA167" s="394"/>
      <c r="AB167" s="394"/>
      <c r="AC167" s="394"/>
      <c r="AD167" s="394"/>
      <c r="AE167" s="394"/>
    </row>
    <row r="168" spans="1:31" ht="20.25" customHeight="1" x14ac:dyDescent="0.5">
      <c r="A168" s="394"/>
      <c r="B168" s="394"/>
      <c r="C168" s="394"/>
      <c r="D168" s="394"/>
      <c r="E168" s="394"/>
      <c r="F168" s="394"/>
      <c r="G168" s="394"/>
      <c r="H168" s="394"/>
      <c r="J168" s="394"/>
      <c r="K168" s="394"/>
      <c r="L168" s="394"/>
      <c r="M168" s="394"/>
      <c r="N168" s="394"/>
      <c r="O168" s="394"/>
      <c r="P168" s="394"/>
      <c r="Q168" s="394"/>
      <c r="R168" s="394"/>
      <c r="S168" s="394"/>
      <c r="T168" s="394"/>
      <c r="U168" s="394"/>
      <c r="V168" s="394"/>
      <c r="W168" s="394"/>
      <c r="X168" s="394"/>
      <c r="Y168" s="394"/>
      <c r="Z168" s="394"/>
      <c r="AA168" s="394"/>
      <c r="AB168" s="394"/>
      <c r="AC168" s="394"/>
      <c r="AD168" s="394"/>
      <c r="AE168" s="394"/>
    </row>
    <row r="169" spans="1:31" ht="20.25" customHeight="1" x14ac:dyDescent="0.5">
      <c r="A169" s="394"/>
      <c r="B169" s="394"/>
      <c r="C169" s="394"/>
      <c r="D169" s="394"/>
      <c r="E169" s="394"/>
      <c r="F169" s="394"/>
      <c r="G169" s="394"/>
      <c r="H169" s="394"/>
      <c r="J169" s="394"/>
      <c r="K169" s="394"/>
      <c r="L169" s="394"/>
      <c r="M169" s="394"/>
      <c r="N169" s="394"/>
      <c r="O169" s="394"/>
      <c r="P169" s="394"/>
      <c r="Q169" s="394"/>
      <c r="R169" s="394"/>
      <c r="S169" s="394"/>
      <c r="T169" s="394"/>
      <c r="U169" s="394"/>
      <c r="V169" s="394"/>
      <c r="W169" s="394"/>
      <c r="X169" s="394"/>
      <c r="Y169" s="394"/>
      <c r="Z169" s="394"/>
      <c r="AA169" s="394"/>
      <c r="AB169" s="394"/>
      <c r="AC169" s="394"/>
      <c r="AD169" s="394"/>
      <c r="AE169" s="394"/>
    </row>
    <row r="170" spans="1:31" ht="20.25" customHeight="1" x14ac:dyDescent="0.5">
      <c r="A170" s="394"/>
      <c r="B170" s="394"/>
      <c r="C170" s="394"/>
      <c r="D170" s="394"/>
      <c r="E170" s="394"/>
      <c r="F170" s="394"/>
      <c r="G170" s="394"/>
      <c r="H170" s="394"/>
      <c r="J170" s="394"/>
      <c r="K170" s="394"/>
      <c r="L170" s="394"/>
      <c r="M170" s="394"/>
      <c r="N170" s="394"/>
      <c r="O170" s="394"/>
      <c r="P170" s="394"/>
      <c r="Q170" s="394"/>
      <c r="R170" s="394"/>
      <c r="S170" s="394"/>
      <c r="T170" s="394"/>
      <c r="U170" s="394"/>
      <c r="V170" s="394"/>
      <c r="W170" s="394"/>
      <c r="X170" s="394"/>
      <c r="Y170" s="394"/>
      <c r="Z170" s="394"/>
      <c r="AA170" s="394"/>
      <c r="AB170" s="394"/>
      <c r="AC170" s="394"/>
      <c r="AD170" s="394"/>
      <c r="AE170" s="394"/>
    </row>
    <row r="171" spans="1:31" ht="20.25" customHeight="1" x14ac:dyDescent="0.5">
      <c r="A171" s="394"/>
      <c r="B171" s="394"/>
      <c r="C171" s="394"/>
      <c r="D171" s="394"/>
      <c r="E171" s="394"/>
      <c r="F171" s="394"/>
      <c r="G171" s="394"/>
      <c r="H171" s="394"/>
      <c r="J171" s="394"/>
      <c r="K171" s="394"/>
      <c r="L171" s="394"/>
      <c r="M171" s="394"/>
      <c r="N171" s="394"/>
      <c r="O171" s="394"/>
      <c r="P171" s="394"/>
      <c r="Q171" s="394"/>
      <c r="R171" s="394"/>
      <c r="S171" s="394"/>
      <c r="T171" s="394"/>
      <c r="U171" s="394"/>
      <c r="V171" s="394"/>
      <c r="W171" s="394"/>
      <c r="X171" s="394"/>
      <c r="Y171" s="394"/>
      <c r="Z171" s="394"/>
      <c r="AA171" s="394"/>
      <c r="AB171" s="394"/>
      <c r="AC171" s="394"/>
      <c r="AD171" s="394"/>
      <c r="AE171" s="394"/>
    </row>
    <row r="172" spans="1:31" ht="20.25" customHeight="1" x14ac:dyDescent="0.5">
      <c r="A172" s="394"/>
      <c r="B172" s="394"/>
      <c r="C172" s="394"/>
      <c r="D172" s="394"/>
      <c r="E172" s="394"/>
      <c r="F172" s="394"/>
      <c r="G172" s="394"/>
      <c r="H172" s="394"/>
      <c r="J172" s="394"/>
      <c r="K172" s="394"/>
      <c r="L172" s="394"/>
      <c r="M172" s="394"/>
      <c r="N172" s="394"/>
      <c r="O172" s="394"/>
      <c r="P172" s="394"/>
      <c r="Q172" s="394"/>
      <c r="R172" s="394"/>
      <c r="S172" s="394"/>
      <c r="T172" s="394"/>
      <c r="U172" s="394"/>
      <c r="V172" s="394"/>
      <c r="W172" s="394"/>
      <c r="X172" s="394"/>
      <c r="Y172" s="394"/>
      <c r="Z172" s="394"/>
      <c r="AA172" s="394"/>
      <c r="AB172" s="394"/>
      <c r="AC172" s="394"/>
      <c r="AD172" s="394"/>
      <c r="AE172" s="394"/>
    </row>
    <row r="173" spans="1:31" ht="20.25" customHeight="1" x14ac:dyDescent="0.5">
      <c r="A173" s="394"/>
      <c r="B173" s="394"/>
      <c r="C173" s="394"/>
      <c r="D173" s="394"/>
      <c r="E173" s="394"/>
      <c r="F173" s="394"/>
      <c r="G173" s="394"/>
      <c r="H173" s="394"/>
      <c r="J173" s="394"/>
      <c r="K173" s="394"/>
      <c r="L173" s="394"/>
      <c r="M173" s="394"/>
      <c r="N173" s="394"/>
      <c r="O173" s="394"/>
      <c r="P173" s="394"/>
      <c r="Q173" s="394"/>
      <c r="R173" s="394"/>
      <c r="S173" s="394"/>
      <c r="T173" s="394"/>
      <c r="U173" s="394"/>
      <c r="V173" s="394"/>
      <c r="W173" s="394"/>
      <c r="X173" s="394"/>
      <c r="Y173" s="394"/>
      <c r="Z173" s="394"/>
      <c r="AA173" s="394"/>
      <c r="AB173" s="394"/>
      <c r="AC173" s="394"/>
      <c r="AD173" s="394"/>
      <c r="AE173" s="394"/>
    </row>
    <row r="174" spans="1:31" ht="20.25" customHeight="1" x14ac:dyDescent="0.5">
      <c r="A174" s="394"/>
      <c r="B174" s="394"/>
      <c r="C174" s="394"/>
      <c r="D174" s="394"/>
      <c r="E174" s="394"/>
      <c r="F174" s="394"/>
      <c r="G174" s="394"/>
      <c r="H174" s="394"/>
      <c r="J174" s="394"/>
      <c r="K174" s="394"/>
      <c r="L174" s="394"/>
      <c r="M174" s="394"/>
      <c r="N174" s="394"/>
      <c r="O174" s="394"/>
      <c r="P174" s="394"/>
      <c r="Q174" s="394"/>
      <c r="R174" s="394"/>
      <c r="S174" s="394"/>
      <c r="T174" s="394"/>
      <c r="U174" s="394"/>
      <c r="V174" s="394"/>
      <c r="W174" s="394"/>
      <c r="X174" s="394"/>
      <c r="Y174" s="394"/>
      <c r="Z174" s="394"/>
      <c r="AA174" s="394"/>
      <c r="AB174" s="394"/>
      <c r="AC174" s="394"/>
      <c r="AD174" s="394"/>
      <c r="AE174" s="394"/>
    </row>
    <row r="175" spans="1:31" ht="20.25" customHeight="1" x14ac:dyDescent="0.5">
      <c r="A175" s="394"/>
      <c r="B175" s="394"/>
      <c r="C175" s="394"/>
      <c r="D175" s="394"/>
      <c r="E175" s="394"/>
      <c r="F175" s="394"/>
      <c r="G175" s="394"/>
      <c r="H175" s="394"/>
      <c r="J175" s="394"/>
      <c r="K175" s="394"/>
      <c r="L175" s="394"/>
      <c r="M175" s="394"/>
      <c r="N175" s="394"/>
      <c r="O175" s="394"/>
      <c r="P175" s="394"/>
      <c r="Q175" s="394"/>
      <c r="R175" s="394"/>
      <c r="S175" s="394"/>
      <c r="T175" s="394"/>
      <c r="U175" s="394"/>
      <c r="V175" s="394"/>
      <c r="W175" s="394"/>
      <c r="X175" s="394"/>
      <c r="Y175" s="394"/>
      <c r="Z175" s="394"/>
      <c r="AA175" s="394"/>
      <c r="AB175" s="394"/>
      <c r="AC175" s="394"/>
      <c r="AD175" s="394"/>
      <c r="AE175" s="394"/>
    </row>
    <row r="176" spans="1:31" ht="20.25" customHeight="1" x14ac:dyDescent="0.5">
      <c r="A176" s="394"/>
      <c r="B176" s="394"/>
      <c r="C176" s="394"/>
      <c r="D176" s="394"/>
      <c r="E176" s="394"/>
      <c r="F176" s="394"/>
      <c r="G176" s="394"/>
      <c r="H176" s="394"/>
      <c r="J176" s="394"/>
      <c r="K176" s="394"/>
      <c r="L176" s="394"/>
      <c r="M176" s="394"/>
      <c r="N176" s="394"/>
      <c r="O176" s="394"/>
      <c r="P176" s="394"/>
      <c r="Q176" s="394"/>
      <c r="R176" s="394"/>
      <c r="S176" s="394"/>
      <c r="T176" s="394"/>
      <c r="U176" s="394"/>
      <c r="V176" s="394"/>
      <c r="W176" s="394"/>
      <c r="X176" s="394"/>
      <c r="Y176" s="394"/>
      <c r="Z176" s="394"/>
      <c r="AA176" s="394"/>
      <c r="AB176" s="394"/>
      <c r="AC176" s="394"/>
      <c r="AD176" s="394"/>
      <c r="AE176" s="394"/>
    </row>
    <row r="177" spans="1:31" ht="20.25" customHeight="1" x14ac:dyDescent="0.5">
      <c r="A177" s="394"/>
      <c r="B177" s="394"/>
      <c r="C177" s="394"/>
      <c r="D177" s="394"/>
      <c r="E177" s="394"/>
      <c r="F177" s="394"/>
      <c r="G177" s="394"/>
      <c r="H177" s="394"/>
      <c r="J177" s="394"/>
      <c r="K177" s="394"/>
      <c r="L177" s="394"/>
      <c r="M177" s="394"/>
      <c r="N177" s="394"/>
      <c r="O177" s="394"/>
      <c r="P177" s="394"/>
      <c r="Q177" s="394"/>
      <c r="R177" s="394"/>
      <c r="S177" s="394"/>
      <c r="T177" s="394"/>
      <c r="U177" s="394"/>
      <c r="V177" s="394"/>
      <c r="W177" s="394"/>
      <c r="X177" s="394"/>
      <c r="Y177" s="394"/>
      <c r="Z177" s="394"/>
      <c r="AA177" s="394"/>
      <c r="AB177" s="394"/>
      <c r="AC177" s="394"/>
      <c r="AD177" s="394"/>
      <c r="AE177" s="394"/>
    </row>
    <row r="178" spans="1:31" ht="20.25" customHeight="1" x14ac:dyDescent="0.5">
      <c r="A178" s="394"/>
      <c r="B178" s="394"/>
      <c r="C178" s="394"/>
      <c r="D178" s="394"/>
      <c r="E178" s="394"/>
      <c r="F178" s="394"/>
      <c r="G178" s="394"/>
      <c r="H178" s="394"/>
      <c r="J178" s="394"/>
      <c r="K178" s="394"/>
      <c r="L178" s="394"/>
      <c r="M178" s="394"/>
      <c r="N178" s="394"/>
      <c r="O178" s="394"/>
      <c r="P178" s="394"/>
      <c r="Q178" s="394"/>
      <c r="R178" s="394"/>
      <c r="S178" s="394"/>
      <c r="T178" s="394"/>
      <c r="U178" s="394"/>
      <c r="V178" s="394"/>
      <c r="W178" s="394"/>
      <c r="X178" s="394"/>
      <c r="Y178" s="394"/>
      <c r="Z178" s="394"/>
      <c r="AA178" s="394"/>
      <c r="AB178" s="394"/>
      <c r="AC178" s="394"/>
      <c r="AD178" s="394"/>
      <c r="AE178" s="394"/>
    </row>
    <row r="179" spans="1:31" ht="20.25" customHeight="1" x14ac:dyDescent="0.5">
      <c r="A179" s="394"/>
      <c r="B179" s="394"/>
      <c r="C179" s="394"/>
      <c r="D179" s="394"/>
      <c r="E179" s="394"/>
      <c r="F179" s="394"/>
      <c r="G179" s="394"/>
      <c r="H179" s="394"/>
      <c r="J179" s="394"/>
      <c r="K179" s="394"/>
      <c r="L179" s="394"/>
      <c r="M179" s="394"/>
      <c r="N179" s="394"/>
      <c r="O179" s="394"/>
      <c r="P179" s="394"/>
      <c r="Q179" s="394"/>
      <c r="R179" s="394"/>
      <c r="S179" s="394"/>
      <c r="T179" s="394"/>
      <c r="U179" s="394"/>
      <c r="V179" s="394"/>
      <c r="W179" s="394"/>
      <c r="X179" s="394"/>
      <c r="Y179" s="394"/>
      <c r="Z179" s="394"/>
      <c r="AA179" s="394"/>
      <c r="AB179" s="394"/>
      <c r="AC179" s="394"/>
      <c r="AD179" s="394"/>
      <c r="AE179" s="394"/>
    </row>
    <row r="180" spans="1:31" ht="20.25" customHeight="1" x14ac:dyDescent="0.5">
      <c r="A180" s="394"/>
      <c r="B180" s="394"/>
      <c r="C180" s="394"/>
      <c r="D180" s="394"/>
      <c r="E180" s="394"/>
      <c r="F180" s="394"/>
      <c r="G180" s="394"/>
      <c r="H180" s="394"/>
      <c r="J180" s="394"/>
      <c r="K180" s="394"/>
      <c r="L180" s="394"/>
      <c r="M180" s="394"/>
      <c r="N180" s="394"/>
      <c r="O180" s="394"/>
      <c r="P180" s="394"/>
      <c r="Q180" s="394"/>
      <c r="R180" s="394"/>
      <c r="S180" s="394"/>
      <c r="T180" s="394"/>
      <c r="U180" s="394"/>
      <c r="V180" s="394"/>
      <c r="W180" s="394"/>
      <c r="X180" s="394"/>
      <c r="Y180" s="394"/>
      <c r="Z180" s="394"/>
      <c r="AA180" s="394"/>
      <c r="AB180" s="394"/>
      <c r="AC180" s="394"/>
      <c r="AD180" s="394"/>
      <c r="AE180" s="394"/>
    </row>
    <row r="181" spans="1:31" ht="20.25" customHeight="1" x14ac:dyDescent="0.5">
      <c r="A181" s="394"/>
      <c r="B181" s="394"/>
      <c r="C181" s="394"/>
      <c r="D181" s="394"/>
      <c r="E181" s="394"/>
      <c r="F181" s="394"/>
      <c r="G181" s="394"/>
      <c r="H181" s="394"/>
      <c r="J181" s="394"/>
      <c r="K181" s="394"/>
      <c r="L181" s="394"/>
      <c r="M181" s="394"/>
      <c r="N181" s="394"/>
      <c r="O181" s="394"/>
      <c r="P181" s="394"/>
      <c r="Q181" s="394"/>
      <c r="R181" s="394"/>
      <c r="S181" s="394"/>
      <c r="T181" s="394"/>
      <c r="U181" s="394"/>
      <c r="V181" s="394"/>
      <c r="W181" s="394"/>
      <c r="X181" s="394"/>
      <c r="Y181" s="394"/>
      <c r="Z181" s="394"/>
      <c r="AA181" s="394"/>
      <c r="AB181" s="394"/>
      <c r="AC181" s="394"/>
      <c r="AD181" s="394"/>
      <c r="AE181" s="394"/>
    </row>
    <row r="182" spans="1:31" ht="20.25" customHeight="1" x14ac:dyDescent="0.5">
      <c r="A182" s="394"/>
      <c r="B182" s="394"/>
      <c r="C182" s="394"/>
      <c r="D182" s="394"/>
      <c r="E182" s="394"/>
      <c r="F182" s="394"/>
      <c r="G182" s="394"/>
      <c r="H182" s="394"/>
      <c r="J182" s="394"/>
      <c r="K182" s="394"/>
      <c r="L182" s="394"/>
      <c r="M182" s="394"/>
      <c r="N182" s="394"/>
      <c r="O182" s="394"/>
      <c r="P182" s="394"/>
      <c r="Q182" s="394"/>
      <c r="R182" s="394"/>
      <c r="S182" s="394"/>
      <c r="T182" s="394"/>
      <c r="U182" s="394"/>
      <c r="V182" s="394"/>
      <c r="W182" s="394"/>
      <c r="X182" s="394"/>
      <c r="Y182" s="394"/>
      <c r="Z182" s="394"/>
      <c r="AA182" s="394"/>
      <c r="AB182" s="394"/>
      <c r="AC182" s="394"/>
      <c r="AD182" s="394"/>
      <c r="AE182" s="394"/>
    </row>
    <row r="183" spans="1:31" ht="20.25" customHeight="1" x14ac:dyDescent="0.5">
      <c r="A183" s="394"/>
      <c r="B183" s="394"/>
      <c r="C183" s="394"/>
      <c r="D183" s="394"/>
      <c r="E183" s="394"/>
      <c r="F183" s="394"/>
      <c r="G183" s="394"/>
      <c r="H183" s="394"/>
      <c r="J183" s="394"/>
      <c r="K183" s="394"/>
      <c r="L183" s="394"/>
      <c r="M183" s="394"/>
      <c r="N183" s="394"/>
      <c r="O183" s="394"/>
      <c r="P183" s="394"/>
      <c r="Q183" s="394"/>
      <c r="R183" s="394"/>
      <c r="S183" s="394"/>
      <c r="T183" s="394"/>
      <c r="U183" s="394"/>
      <c r="V183" s="394"/>
      <c r="W183" s="394"/>
      <c r="X183" s="394"/>
      <c r="Y183" s="394"/>
      <c r="Z183" s="394"/>
      <c r="AA183" s="394"/>
      <c r="AB183" s="394"/>
      <c r="AC183" s="394"/>
      <c r="AD183" s="394"/>
      <c r="AE183" s="394"/>
    </row>
    <row r="184" spans="1:31" ht="20.25" customHeight="1" x14ac:dyDescent="0.5">
      <c r="A184" s="394"/>
      <c r="B184" s="394"/>
      <c r="C184" s="394"/>
      <c r="D184" s="394"/>
      <c r="E184" s="394"/>
      <c r="F184" s="394"/>
      <c r="G184" s="394"/>
      <c r="H184" s="394"/>
      <c r="J184" s="394"/>
      <c r="K184" s="394"/>
      <c r="L184" s="394"/>
      <c r="M184" s="394"/>
      <c r="N184" s="394"/>
      <c r="O184" s="394"/>
      <c r="P184" s="394"/>
      <c r="Q184" s="394"/>
      <c r="R184" s="394"/>
      <c r="S184" s="394"/>
      <c r="T184" s="394"/>
      <c r="U184" s="394"/>
      <c r="V184" s="394"/>
      <c r="W184" s="394"/>
      <c r="X184" s="394"/>
      <c r="Y184" s="394"/>
      <c r="Z184" s="394"/>
      <c r="AA184" s="394"/>
      <c r="AB184" s="394"/>
      <c r="AC184" s="394"/>
      <c r="AD184" s="394"/>
      <c r="AE184" s="394"/>
    </row>
    <row r="185" spans="1:31" ht="20.25" customHeight="1" x14ac:dyDescent="0.5">
      <c r="A185" s="394"/>
      <c r="B185" s="394"/>
      <c r="C185" s="394"/>
      <c r="D185" s="394"/>
      <c r="E185" s="394"/>
      <c r="F185" s="394"/>
      <c r="G185" s="394"/>
      <c r="H185" s="394"/>
      <c r="J185" s="394"/>
      <c r="K185" s="394"/>
      <c r="L185" s="394"/>
      <c r="M185" s="394"/>
      <c r="N185" s="394"/>
      <c r="O185" s="394"/>
      <c r="P185" s="394"/>
      <c r="Q185" s="394"/>
      <c r="R185" s="394"/>
      <c r="S185" s="394"/>
      <c r="T185" s="394"/>
      <c r="U185" s="394"/>
      <c r="V185" s="394"/>
      <c r="W185" s="394"/>
      <c r="X185" s="394"/>
      <c r="Y185" s="394"/>
      <c r="Z185" s="394"/>
      <c r="AA185" s="394"/>
      <c r="AB185" s="394"/>
      <c r="AC185" s="394"/>
      <c r="AD185" s="394"/>
      <c r="AE185" s="394"/>
    </row>
    <row r="186" spans="1:31" ht="20.25" customHeight="1" x14ac:dyDescent="0.5">
      <c r="A186" s="394"/>
      <c r="B186" s="394"/>
      <c r="C186" s="394"/>
      <c r="D186" s="394"/>
      <c r="E186" s="394"/>
      <c r="F186" s="394"/>
      <c r="G186" s="394"/>
      <c r="H186" s="394"/>
      <c r="J186" s="394"/>
      <c r="K186" s="394"/>
      <c r="L186" s="394"/>
      <c r="M186" s="394"/>
      <c r="N186" s="394"/>
      <c r="O186" s="394"/>
      <c r="P186" s="394"/>
      <c r="Q186" s="394"/>
      <c r="R186" s="394"/>
      <c r="S186" s="394"/>
      <c r="T186" s="394"/>
      <c r="U186" s="394"/>
      <c r="V186" s="394"/>
      <c r="W186" s="394"/>
      <c r="X186" s="394"/>
      <c r="Y186" s="394"/>
      <c r="Z186" s="394"/>
      <c r="AA186" s="394"/>
      <c r="AB186" s="394"/>
      <c r="AC186" s="394"/>
      <c r="AD186" s="394"/>
      <c r="AE186" s="394"/>
    </row>
    <row r="187" spans="1:31" ht="20.25" customHeight="1" x14ac:dyDescent="0.5">
      <c r="A187" s="394"/>
      <c r="B187" s="394"/>
      <c r="C187" s="394"/>
      <c r="D187" s="394"/>
      <c r="E187" s="394"/>
      <c r="F187" s="394"/>
      <c r="G187" s="394"/>
      <c r="H187" s="394"/>
      <c r="J187" s="394"/>
      <c r="K187" s="394"/>
      <c r="L187" s="394"/>
      <c r="M187" s="394"/>
      <c r="N187" s="394"/>
      <c r="O187" s="394"/>
      <c r="P187" s="394"/>
      <c r="Q187" s="394"/>
      <c r="R187" s="394"/>
      <c r="S187" s="394"/>
      <c r="T187" s="394"/>
      <c r="U187" s="394"/>
      <c r="V187" s="394"/>
      <c r="W187" s="394"/>
      <c r="X187" s="394"/>
      <c r="Y187" s="394"/>
      <c r="Z187" s="394"/>
      <c r="AA187" s="394"/>
      <c r="AB187" s="394"/>
      <c r="AC187" s="394"/>
      <c r="AD187" s="394"/>
      <c r="AE187" s="394"/>
    </row>
    <row r="188" spans="1:31" ht="20.25" customHeight="1" x14ac:dyDescent="0.5">
      <c r="A188" s="394"/>
      <c r="B188" s="394"/>
      <c r="C188" s="394"/>
      <c r="D188" s="394"/>
      <c r="E188" s="394"/>
      <c r="F188" s="394"/>
      <c r="G188" s="394"/>
      <c r="H188" s="394"/>
      <c r="J188" s="394"/>
      <c r="K188" s="394"/>
      <c r="L188" s="394"/>
      <c r="M188" s="394"/>
      <c r="N188" s="394"/>
      <c r="O188" s="394"/>
      <c r="P188" s="394"/>
      <c r="Q188" s="394"/>
      <c r="R188" s="394"/>
      <c r="S188" s="394"/>
      <c r="T188" s="394"/>
      <c r="U188" s="394"/>
      <c r="V188" s="394"/>
      <c r="W188" s="394"/>
      <c r="X188" s="394"/>
      <c r="Y188" s="394"/>
      <c r="Z188" s="394"/>
      <c r="AA188" s="394"/>
      <c r="AB188" s="394"/>
      <c r="AC188" s="394"/>
      <c r="AD188" s="394"/>
      <c r="AE188" s="394"/>
    </row>
    <row r="189" spans="1:31" ht="20.25" customHeight="1" x14ac:dyDescent="0.5">
      <c r="A189" s="394"/>
      <c r="B189" s="394"/>
      <c r="C189" s="394"/>
      <c r="D189" s="394"/>
      <c r="E189" s="394"/>
      <c r="F189" s="394"/>
      <c r="G189" s="394"/>
      <c r="H189" s="394"/>
      <c r="J189" s="394"/>
      <c r="K189" s="394"/>
      <c r="L189" s="394"/>
      <c r="M189" s="394"/>
      <c r="N189" s="394"/>
      <c r="O189" s="394"/>
      <c r="P189" s="394"/>
      <c r="Q189" s="394"/>
      <c r="R189" s="394"/>
      <c r="S189" s="394"/>
      <c r="T189" s="394"/>
      <c r="U189" s="394"/>
      <c r="V189" s="394"/>
      <c r="W189" s="394"/>
      <c r="X189" s="394"/>
      <c r="Y189" s="394"/>
      <c r="Z189" s="394"/>
      <c r="AA189" s="394"/>
      <c r="AB189" s="394"/>
      <c r="AC189" s="394"/>
      <c r="AD189" s="394"/>
      <c r="AE189" s="394"/>
    </row>
    <row r="190" spans="1:31" ht="20.25" customHeight="1" x14ac:dyDescent="0.5">
      <c r="A190" s="394"/>
      <c r="B190" s="394"/>
      <c r="C190" s="394"/>
      <c r="D190" s="394"/>
      <c r="E190" s="394"/>
      <c r="F190" s="394"/>
      <c r="G190" s="394"/>
      <c r="H190" s="394"/>
      <c r="J190" s="394"/>
      <c r="K190" s="394"/>
      <c r="L190" s="394"/>
      <c r="M190" s="394"/>
      <c r="N190" s="394"/>
      <c r="O190" s="394"/>
      <c r="P190" s="394"/>
      <c r="Q190" s="394"/>
      <c r="R190" s="394"/>
      <c r="S190" s="394"/>
      <c r="T190" s="394"/>
      <c r="U190" s="394"/>
      <c r="V190" s="394"/>
      <c r="W190" s="394"/>
      <c r="X190" s="394"/>
      <c r="Y190" s="394"/>
      <c r="Z190" s="394"/>
      <c r="AA190" s="394"/>
      <c r="AB190" s="394"/>
      <c r="AC190" s="394"/>
      <c r="AD190" s="394"/>
      <c r="AE190" s="394"/>
    </row>
    <row r="191" spans="1:31" ht="20.25" customHeight="1" x14ac:dyDescent="0.5">
      <c r="A191" s="394"/>
      <c r="B191" s="394"/>
      <c r="C191" s="394"/>
      <c r="D191" s="394"/>
      <c r="E191" s="394"/>
      <c r="F191" s="394"/>
      <c r="G191" s="394"/>
      <c r="H191" s="394"/>
      <c r="J191" s="394"/>
      <c r="K191" s="394"/>
      <c r="L191" s="394"/>
      <c r="M191" s="394"/>
      <c r="N191" s="394"/>
      <c r="O191" s="394"/>
      <c r="P191" s="394"/>
      <c r="Q191" s="394"/>
      <c r="R191" s="394"/>
      <c r="S191" s="394"/>
      <c r="T191" s="394"/>
      <c r="U191" s="394"/>
      <c r="V191" s="394"/>
      <c r="W191" s="394"/>
      <c r="X191" s="394"/>
      <c r="Y191" s="394"/>
      <c r="Z191" s="394"/>
      <c r="AA191" s="394"/>
      <c r="AB191" s="394"/>
      <c r="AC191" s="394"/>
      <c r="AD191" s="394"/>
      <c r="AE191" s="394"/>
    </row>
    <row r="192" spans="1:31" ht="20.25" customHeight="1" x14ac:dyDescent="0.5">
      <c r="A192" s="394"/>
      <c r="B192" s="394"/>
      <c r="C192" s="394"/>
      <c r="D192" s="394"/>
      <c r="E192" s="394"/>
      <c r="F192" s="394"/>
      <c r="G192" s="394"/>
      <c r="H192" s="394"/>
      <c r="J192" s="394"/>
      <c r="K192" s="394"/>
      <c r="L192" s="394"/>
      <c r="M192" s="394"/>
      <c r="N192" s="394"/>
      <c r="O192" s="394"/>
      <c r="P192" s="394"/>
      <c r="Q192" s="394"/>
      <c r="R192" s="394"/>
      <c r="S192" s="394"/>
      <c r="T192" s="394"/>
      <c r="U192" s="394"/>
      <c r="V192" s="394"/>
      <c r="W192" s="394"/>
      <c r="X192" s="394"/>
      <c r="Y192" s="394"/>
      <c r="Z192" s="394"/>
      <c r="AA192" s="394"/>
      <c r="AB192" s="394"/>
      <c r="AC192" s="394"/>
      <c r="AD192" s="394"/>
      <c r="AE192" s="394"/>
    </row>
    <row r="193" spans="1:31" ht="20.25" customHeight="1" x14ac:dyDescent="0.5">
      <c r="A193" s="394"/>
      <c r="B193" s="394"/>
      <c r="C193" s="394"/>
      <c r="D193" s="394"/>
      <c r="E193" s="394"/>
      <c r="F193" s="394"/>
      <c r="G193" s="394"/>
      <c r="H193" s="394"/>
      <c r="J193" s="394"/>
      <c r="K193" s="394"/>
      <c r="L193" s="394"/>
      <c r="M193" s="394"/>
      <c r="N193" s="394"/>
      <c r="O193" s="394"/>
      <c r="P193" s="394"/>
      <c r="Q193" s="394"/>
      <c r="R193" s="394"/>
      <c r="S193" s="394"/>
      <c r="T193" s="394"/>
      <c r="U193" s="394"/>
      <c r="V193" s="394"/>
      <c r="W193" s="394"/>
      <c r="X193" s="394"/>
      <c r="Y193" s="394"/>
      <c r="Z193" s="394"/>
      <c r="AA193" s="394"/>
      <c r="AB193" s="394"/>
      <c r="AC193" s="394"/>
      <c r="AD193" s="394"/>
      <c r="AE193" s="394"/>
    </row>
    <row r="194" spans="1:31" ht="20.25" customHeight="1" x14ac:dyDescent="0.5">
      <c r="A194" s="394"/>
      <c r="B194" s="394"/>
      <c r="C194" s="394"/>
      <c r="D194" s="394"/>
      <c r="E194" s="394"/>
      <c r="F194" s="394"/>
      <c r="G194" s="394"/>
      <c r="H194" s="394"/>
      <c r="J194" s="394"/>
      <c r="K194" s="394"/>
      <c r="L194" s="394"/>
      <c r="M194" s="394"/>
      <c r="N194" s="394"/>
      <c r="O194" s="394"/>
      <c r="P194" s="394"/>
      <c r="Q194" s="394"/>
      <c r="R194" s="394"/>
      <c r="S194" s="394"/>
      <c r="T194" s="394"/>
      <c r="U194" s="394"/>
      <c r="V194" s="394"/>
      <c r="W194" s="394"/>
      <c r="X194" s="394"/>
      <c r="Y194" s="394"/>
      <c r="Z194" s="394"/>
      <c r="AA194" s="394"/>
      <c r="AB194" s="394"/>
      <c r="AC194" s="394"/>
      <c r="AD194" s="394"/>
      <c r="AE194" s="394"/>
    </row>
    <row r="195" spans="1:31" ht="20.25" customHeight="1" x14ac:dyDescent="0.5">
      <c r="A195" s="394"/>
      <c r="B195" s="394"/>
      <c r="C195" s="394"/>
      <c r="D195" s="394"/>
      <c r="E195" s="394"/>
      <c r="F195" s="394"/>
      <c r="G195" s="394"/>
      <c r="H195" s="394"/>
      <c r="J195" s="394"/>
      <c r="K195" s="394"/>
      <c r="L195" s="394"/>
      <c r="M195" s="394"/>
      <c r="N195" s="394"/>
      <c r="O195" s="394"/>
      <c r="P195" s="394"/>
      <c r="Q195" s="394"/>
      <c r="R195" s="394"/>
      <c r="S195" s="394"/>
      <c r="T195" s="394"/>
      <c r="U195" s="394"/>
      <c r="V195" s="394"/>
      <c r="W195" s="394"/>
      <c r="X195" s="394"/>
      <c r="Y195" s="394"/>
      <c r="Z195" s="394"/>
      <c r="AA195" s="394"/>
      <c r="AB195" s="394"/>
      <c r="AC195" s="394"/>
      <c r="AD195" s="394"/>
      <c r="AE195" s="394"/>
    </row>
    <row r="196" spans="1:31" ht="20.25" customHeight="1" x14ac:dyDescent="0.5">
      <c r="A196" s="394"/>
      <c r="B196" s="394"/>
      <c r="C196" s="394"/>
      <c r="D196" s="394"/>
      <c r="E196" s="394"/>
      <c r="F196" s="394"/>
      <c r="G196" s="394"/>
      <c r="H196" s="394"/>
      <c r="J196" s="394"/>
      <c r="K196" s="394"/>
      <c r="L196" s="394"/>
      <c r="M196" s="394"/>
      <c r="N196" s="394"/>
      <c r="O196" s="394"/>
      <c r="P196" s="394"/>
      <c r="Q196" s="394"/>
      <c r="R196" s="394"/>
      <c r="S196" s="394"/>
      <c r="T196" s="394"/>
      <c r="U196" s="394"/>
      <c r="V196" s="394"/>
      <c r="W196" s="394"/>
      <c r="X196" s="394"/>
      <c r="Y196" s="394"/>
      <c r="Z196" s="394"/>
      <c r="AA196" s="394"/>
      <c r="AB196" s="394"/>
      <c r="AC196" s="394"/>
      <c r="AD196" s="394"/>
      <c r="AE196" s="394"/>
    </row>
    <row r="197" spans="1:31" ht="20.25" customHeight="1" x14ac:dyDescent="0.5">
      <c r="A197" s="394"/>
      <c r="B197" s="394"/>
      <c r="C197" s="394"/>
      <c r="D197" s="394"/>
      <c r="E197" s="394"/>
      <c r="F197" s="394"/>
      <c r="G197" s="394"/>
      <c r="H197" s="394"/>
      <c r="J197" s="394"/>
      <c r="K197" s="394"/>
      <c r="L197" s="394"/>
      <c r="M197" s="394"/>
      <c r="N197" s="394"/>
      <c r="O197" s="394"/>
      <c r="P197" s="394"/>
      <c r="Q197" s="394"/>
      <c r="R197" s="394"/>
      <c r="S197" s="394"/>
      <c r="T197" s="394"/>
      <c r="U197" s="394"/>
      <c r="V197" s="394"/>
      <c r="W197" s="394"/>
      <c r="X197" s="394"/>
      <c r="Y197" s="394"/>
      <c r="Z197" s="394"/>
      <c r="AA197" s="394"/>
      <c r="AB197" s="394"/>
      <c r="AC197" s="394"/>
      <c r="AD197" s="394"/>
      <c r="AE197" s="394"/>
    </row>
    <row r="198" spans="1:31" ht="20.25" customHeight="1" x14ac:dyDescent="0.5">
      <c r="A198" s="394"/>
      <c r="B198" s="394"/>
      <c r="C198" s="394"/>
      <c r="D198" s="394"/>
      <c r="E198" s="394"/>
      <c r="F198" s="394"/>
      <c r="G198" s="394"/>
      <c r="H198" s="394"/>
      <c r="J198" s="394"/>
      <c r="K198" s="394"/>
      <c r="L198" s="394"/>
      <c r="M198" s="394"/>
      <c r="N198" s="394"/>
      <c r="O198" s="394"/>
      <c r="P198" s="394"/>
      <c r="Q198" s="394"/>
      <c r="R198" s="394"/>
      <c r="S198" s="394"/>
      <c r="T198" s="394"/>
      <c r="U198" s="394"/>
      <c r="V198" s="394"/>
      <c r="W198" s="394"/>
      <c r="X198" s="394"/>
      <c r="Y198" s="394"/>
      <c r="Z198" s="394"/>
      <c r="AA198" s="394"/>
      <c r="AB198" s="394"/>
      <c r="AC198" s="394"/>
      <c r="AD198" s="394"/>
      <c r="AE198" s="394"/>
    </row>
    <row r="199" spans="1:31" ht="20.25" customHeight="1" x14ac:dyDescent="0.5">
      <c r="A199" s="394"/>
      <c r="B199" s="394"/>
      <c r="C199" s="394"/>
      <c r="D199" s="394"/>
      <c r="E199" s="394"/>
      <c r="F199" s="394"/>
      <c r="G199" s="394"/>
      <c r="H199" s="394"/>
      <c r="J199" s="394"/>
      <c r="K199" s="394"/>
      <c r="L199" s="394"/>
      <c r="M199" s="394"/>
      <c r="N199" s="394"/>
      <c r="O199" s="394"/>
      <c r="P199" s="394"/>
      <c r="Q199" s="394"/>
      <c r="R199" s="394"/>
      <c r="S199" s="394"/>
      <c r="T199" s="394"/>
      <c r="U199" s="394"/>
      <c r="V199" s="394"/>
      <c r="W199" s="394"/>
      <c r="X199" s="394"/>
      <c r="Y199" s="394"/>
      <c r="Z199" s="394"/>
      <c r="AA199" s="394"/>
      <c r="AB199" s="394"/>
      <c r="AC199" s="394"/>
      <c r="AD199" s="394"/>
      <c r="AE199" s="394"/>
    </row>
    <row r="200" spans="1:31" ht="20.25" customHeight="1" x14ac:dyDescent="0.5">
      <c r="A200" s="394"/>
      <c r="B200" s="394"/>
      <c r="C200" s="394"/>
      <c r="D200" s="394"/>
      <c r="E200" s="394"/>
      <c r="F200" s="394"/>
      <c r="G200" s="394"/>
      <c r="H200" s="394"/>
      <c r="J200" s="394"/>
      <c r="K200" s="394"/>
      <c r="L200" s="394"/>
      <c r="M200" s="394"/>
      <c r="N200" s="394"/>
      <c r="O200" s="394"/>
      <c r="P200" s="394"/>
      <c r="Q200" s="394"/>
      <c r="R200" s="394"/>
      <c r="S200" s="394"/>
      <c r="T200" s="394"/>
      <c r="U200" s="394"/>
      <c r="V200" s="394"/>
      <c r="W200" s="394"/>
      <c r="X200" s="394"/>
      <c r="Y200" s="394"/>
      <c r="Z200" s="394"/>
      <c r="AA200" s="394"/>
      <c r="AB200" s="394"/>
      <c r="AC200" s="394"/>
      <c r="AD200" s="394"/>
      <c r="AE200" s="394"/>
    </row>
    <row r="201" spans="1:31" ht="20.25" customHeight="1" x14ac:dyDescent="0.5">
      <c r="A201" s="394"/>
      <c r="B201" s="394"/>
      <c r="C201" s="394"/>
      <c r="D201" s="394"/>
      <c r="E201" s="394"/>
      <c r="F201" s="394"/>
      <c r="G201" s="394"/>
      <c r="H201" s="394"/>
      <c r="J201" s="394"/>
      <c r="K201" s="394"/>
      <c r="L201" s="394"/>
      <c r="M201" s="394"/>
      <c r="N201" s="394"/>
      <c r="O201" s="394"/>
      <c r="P201" s="394"/>
      <c r="Q201" s="394"/>
      <c r="R201" s="394"/>
      <c r="S201" s="394"/>
      <c r="T201" s="394"/>
      <c r="U201" s="394"/>
      <c r="V201" s="394"/>
      <c r="W201" s="394"/>
      <c r="X201" s="394"/>
      <c r="Y201" s="394"/>
      <c r="Z201" s="394"/>
      <c r="AA201" s="394"/>
      <c r="AB201" s="394"/>
      <c r="AC201" s="394"/>
      <c r="AD201" s="394"/>
      <c r="AE201" s="394"/>
    </row>
    <row r="202" spans="1:31" ht="20.25" customHeight="1" x14ac:dyDescent="0.5">
      <c r="A202" s="394"/>
      <c r="B202" s="394"/>
      <c r="C202" s="394"/>
      <c r="D202" s="394"/>
      <c r="E202" s="394"/>
      <c r="F202" s="394"/>
      <c r="G202" s="394"/>
      <c r="H202" s="394"/>
      <c r="J202" s="394"/>
      <c r="K202" s="394"/>
      <c r="L202" s="394"/>
      <c r="M202" s="394"/>
      <c r="N202" s="394"/>
      <c r="O202" s="394"/>
      <c r="P202" s="394"/>
      <c r="Q202" s="394"/>
      <c r="R202" s="394"/>
      <c r="S202" s="394"/>
      <c r="T202" s="394"/>
      <c r="U202" s="394"/>
      <c r="V202" s="394"/>
      <c r="W202" s="394"/>
      <c r="X202" s="394"/>
      <c r="Y202" s="394"/>
      <c r="Z202" s="394"/>
      <c r="AA202" s="394"/>
      <c r="AB202" s="394"/>
      <c r="AC202" s="394"/>
      <c r="AD202" s="394"/>
      <c r="AE202" s="394"/>
    </row>
    <row r="203" spans="1:31" ht="20.25" customHeight="1" x14ac:dyDescent="0.5">
      <c r="A203" s="394"/>
      <c r="B203" s="394"/>
      <c r="C203" s="394"/>
      <c r="D203" s="394"/>
      <c r="E203" s="394"/>
      <c r="F203" s="394"/>
      <c r="G203" s="394"/>
      <c r="H203" s="394"/>
      <c r="J203" s="394"/>
      <c r="K203" s="394"/>
      <c r="L203" s="394"/>
      <c r="M203" s="394"/>
      <c r="N203" s="394"/>
      <c r="O203" s="394"/>
      <c r="P203" s="394"/>
      <c r="Q203" s="394"/>
      <c r="R203" s="394"/>
      <c r="S203" s="394"/>
      <c r="T203" s="394"/>
      <c r="U203" s="394"/>
      <c r="V203" s="394"/>
      <c r="W203" s="394"/>
      <c r="X203" s="394"/>
      <c r="Y203" s="394"/>
      <c r="Z203" s="394"/>
      <c r="AA203" s="394"/>
      <c r="AB203" s="394"/>
      <c r="AC203" s="394"/>
      <c r="AD203" s="394"/>
      <c r="AE203" s="394"/>
    </row>
    <row r="204" spans="1:31" ht="20.25" customHeight="1" x14ac:dyDescent="0.5">
      <c r="A204" s="394"/>
      <c r="B204" s="394"/>
      <c r="C204" s="394"/>
      <c r="D204" s="394"/>
      <c r="E204" s="394"/>
      <c r="F204" s="394"/>
      <c r="G204" s="394"/>
      <c r="H204" s="394"/>
      <c r="J204" s="394"/>
      <c r="K204" s="394"/>
      <c r="L204" s="394"/>
      <c r="M204" s="394"/>
      <c r="N204" s="394"/>
      <c r="O204" s="394"/>
      <c r="P204" s="394"/>
      <c r="Q204" s="394"/>
      <c r="R204" s="394"/>
      <c r="S204" s="394"/>
      <c r="T204" s="394"/>
      <c r="U204" s="394"/>
      <c r="V204" s="394"/>
      <c r="W204" s="394"/>
      <c r="X204" s="394"/>
      <c r="Y204" s="394"/>
      <c r="Z204" s="394"/>
      <c r="AA204" s="394"/>
      <c r="AB204" s="394"/>
      <c r="AC204" s="394"/>
      <c r="AD204" s="394"/>
      <c r="AE204" s="394"/>
    </row>
    <row r="205" spans="1:31" ht="20.25" customHeight="1" x14ac:dyDescent="0.5">
      <c r="A205" s="394"/>
      <c r="B205" s="394"/>
      <c r="C205" s="394"/>
      <c r="D205" s="394"/>
      <c r="E205" s="394"/>
      <c r="F205" s="394"/>
      <c r="G205" s="394"/>
      <c r="H205" s="394"/>
      <c r="J205" s="394"/>
      <c r="K205" s="394"/>
      <c r="L205" s="394"/>
      <c r="M205" s="394"/>
      <c r="N205" s="394"/>
      <c r="O205" s="394"/>
      <c r="P205" s="394"/>
      <c r="Q205" s="394"/>
      <c r="R205" s="394"/>
      <c r="S205" s="394"/>
      <c r="T205" s="394"/>
      <c r="U205" s="394"/>
      <c r="V205" s="394"/>
      <c r="W205" s="394"/>
      <c r="X205" s="394"/>
      <c r="Y205" s="394"/>
      <c r="Z205" s="394"/>
      <c r="AA205" s="394"/>
      <c r="AB205" s="394"/>
      <c r="AC205" s="394"/>
      <c r="AD205" s="394"/>
      <c r="AE205" s="394"/>
    </row>
    <row r="206" spans="1:31" ht="20.25" customHeight="1" x14ac:dyDescent="0.5">
      <c r="A206" s="394"/>
      <c r="B206" s="394"/>
      <c r="C206" s="394"/>
      <c r="D206" s="394"/>
      <c r="E206" s="394"/>
      <c r="F206" s="394"/>
      <c r="G206" s="394"/>
      <c r="H206" s="394"/>
      <c r="J206" s="394"/>
      <c r="K206" s="394"/>
      <c r="L206" s="394"/>
      <c r="M206" s="394"/>
      <c r="N206" s="394"/>
      <c r="O206" s="394"/>
      <c r="P206" s="394"/>
      <c r="Q206" s="394"/>
      <c r="R206" s="394"/>
      <c r="S206" s="394"/>
      <c r="T206" s="394"/>
      <c r="U206" s="394"/>
      <c r="V206" s="394"/>
      <c r="W206" s="394"/>
      <c r="X206" s="394"/>
      <c r="Y206" s="394"/>
      <c r="Z206" s="394"/>
      <c r="AA206" s="394"/>
      <c r="AB206" s="394"/>
      <c r="AC206" s="394"/>
      <c r="AD206" s="394"/>
      <c r="AE206" s="394"/>
    </row>
    <row r="207" spans="1:31" ht="20.25" customHeight="1" x14ac:dyDescent="0.5">
      <c r="A207" s="394"/>
      <c r="B207" s="394"/>
      <c r="C207" s="394"/>
      <c r="D207" s="394"/>
      <c r="E207" s="394"/>
      <c r="F207" s="394"/>
      <c r="G207" s="394"/>
      <c r="H207" s="394"/>
      <c r="J207" s="394"/>
      <c r="K207" s="394"/>
      <c r="L207" s="394"/>
      <c r="M207" s="394"/>
      <c r="N207" s="394"/>
      <c r="O207" s="394"/>
      <c r="P207" s="394"/>
      <c r="Q207" s="394"/>
      <c r="R207" s="394"/>
      <c r="S207" s="394"/>
      <c r="T207" s="394"/>
      <c r="U207" s="394"/>
      <c r="V207" s="394"/>
      <c r="W207" s="394"/>
      <c r="X207" s="394"/>
      <c r="Y207" s="394"/>
      <c r="Z207" s="394"/>
      <c r="AA207" s="394"/>
      <c r="AB207" s="394"/>
      <c r="AC207" s="394"/>
      <c r="AD207" s="394"/>
      <c r="AE207" s="394"/>
    </row>
    <row r="208" spans="1:31" ht="20.25" customHeight="1" x14ac:dyDescent="0.5">
      <c r="A208" s="394"/>
      <c r="B208" s="394"/>
      <c r="C208" s="394"/>
      <c r="D208" s="394"/>
      <c r="E208" s="394"/>
      <c r="F208" s="394"/>
      <c r="G208" s="394"/>
      <c r="H208" s="394"/>
      <c r="J208" s="394"/>
      <c r="K208" s="394"/>
      <c r="L208" s="394"/>
      <c r="M208" s="394"/>
      <c r="N208" s="394"/>
      <c r="O208" s="394"/>
      <c r="P208" s="394"/>
      <c r="Q208" s="394"/>
      <c r="R208" s="394"/>
      <c r="S208" s="394"/>
      <c r="T208" s="394"/>
      <c r="U208" s="394"/>
      <c r="V208" s="394"/>
      <c r="W208" s="394"/>
      <c r="X208" s="394"/>
      <c r="Y208" s="394"/>
      <c r="Z208" s="394"/>
      <c r="AA208" s="394"/>
      <c r="AB208" s="394"/>
      <c r="AC208" s="394"/>
      <c r="AD208" s="394"/>
      <c r="AE208" s="394"/>
    </row>
    <row r="209" spans="1:31" ht="20.25" customHeight="1" x14ac:dyDescent="0.5">
      <c r="A209" s="394"/>
      <c r="B209" s="394"/>
      <c r="C209" s="394"/>
      <c r="D209" s="394"/>
      <c r="E209" s="394"/>
      <c r="F209" s="394"/>
      <c r="G209" s="394"/>
      <c r="H209" s="394"/>
      <c r="J209" s="394"/>
      <c r="K209" s="394"/>
      <c r="L209" s="394"/>
      <c r="M209" s="394"/>
      <c r="N209" s="394"/>
      <c r="O209" s="394"/>
      <c r="P209" s="394"/>
      <c r="Q209" s="394"/>
      <c r="R209" s="394"/>
      <c r="S209" s="394"/>
      <c r="T209" s="394"/>
      <c r="U209" s="394"/>
      <c r="V209" s="394"/>
      <c r="W209" s="394"/>
      <c r="X209" s="394"/>
      <c r="Y209" s="394"/>
      <c r="Z209" s="394"/>
      <c r="AA209" s="394"/>
      <c r="AB209" s="394"/>
      <c r="AC209" s="394"/>
      <c r="AD209" s="394"/>
      <c r="AE209" s="394"/>
    </row>
    <row r="210" spans="1:31" ht="20.25" customHeight="1" x14ac:dyDescent="0.5">
      <c r="A210" s="394"/>
      <c r="B210" s="394"/>
      <c r="C210" s="394"/>
      <c r="D210" s="394"/>
      <c r="E210" s="394"/>
      <c r="F210" s="394"/>
      <c r="G210" s="394"/>
      <c r="H210" s="394"/>
      <c r="J210" s="394"/>
      <c r="K210" s="394"/>
      <c r="L210" s="394"/>
      <c r="M210" s="394"/>
      <c r="N210" s="394"/>
      <c r="O210" s="394"/>
      <c r="P210" s="394"/>
      <c r="Q210" s="394"/>
      <c r="R210" s="394"/>
      <c r="S210" s="394"/>
      <c r="T210" s="394"/>
      <c r="U210" s="394"/>
      <c r="V210" s="394"/>
      <c r="W210" s="394"/>
      <c r="X210" s="394"/>
      <c r="Y210" s="394"/>
      <c r="Z210" s="394"/>
      <c r="AA210" s="394"/>
      <c r="AB210" s="394"/>
      <c r="AC210" s="394"/>
      <c r="AD210" s="394"/>
      <c r="AE210" s="394"/>
    </row>
    <row r="211" spans="1:31" ht="20.25" customHeight="1" x14ac:dyDescent="0.5">
      <c r="A211" s="394"/>
      <c r="B211" s="394"/>
      <c r="C211" s="394"/>
      <c r="D211" s="394"/>
      <c r="E211" s="394"/>
      <c r="F211" s="394"/>
      <c r="G211" s="394"/>
      <c r="H211" s="394"/>
      <c r="J211" s="394"/>
      <c r="K211" s="394"/>
      <c r="L211" s="394"/>
      <c r="M211" s="394"/>
      <c r="N211" s="394"/>
      <c r="O211" s="394"/>
      <c r="P211" s="394"/>
      <c r="Q211" s="394"/>
      <c r="R211" s="394"/>
      <c r="S211" s="394"/>
      <c r="T211" s="394"/>
      <c r="U211" s="394"/>
      <c r="V211" s="394"/>
      <c r="W211" s="394"/>
      <c r="X211" s="394"/>
      <c r="Y211" s="394"/>
      <c r="Z211" s="394"/>
      <c r="AA211" s="394"/>
      <c r="AB211" s="394"/>
      <c r="AC211" s="394"/>
      <c r="AD211" s="394"/>
      <c r="AE211" s="394"/>
    </row>
    <row r="212" spans="1:31" ht="20.25" customHeight="1" x14ac:dyDescent="0.5">
      <c r="A212" s="394"/>
      <c r="B212" s="394"/>
      <c r="C212" s="394"/>
      <c r="D212" s="394"/>
      <c r="E212" s="394"/>
      <c r="F212" s="394"/>
      <c r="G212" s="394"/>
      <c r="H212" s="394"/>
      <c r="J212" s="394"/>
      <c r="K212" s="394"/>
      <c r="L212" s="394"/>
      <c r="M212" s="394"/>
      <c r="N212" s="394"/>
      <c r="O212" s="394"/>
      <c r="P212" s="394"/>
      <c r="Q212" s="394"/>
      <c r="R212" s="394"/>
      <c r="S212" s="394"/>
      <c r="T212" s="394"/>
      <c r="U212" s="394"/>
      <c r="V212" s="394"/>
      <c r="W212" s="394"/>
      <c r="X212" s="394"/>
      <c r="Y212" s="394"/>
      <c r="Z212" s="394"/>
      <c r="AA212" s="394"/>
      <c r="AB212" s="394"/>
      <c r="AC212" s="394"/>
      <c r="AD212" s="394"/>
      <c r="AE212" s="394"/>
    </row>
    <row r="213" spans="1:31" ht="20.25" customHeight="1" x14ac:dyDescent="0.5">
      <c r="A213" s="394"/>
      <c r="B213" s="394"/>
      <c r="C213" s="394"/>
      <c r="D213" s="394"/>
      <c r="E213" s="394"/>
      <c r="F213" s="394"/>
      <c r="G213" s="394"/>
      <c r="H213" s="394"/>
      <c r="J213" s="394"/>
      <c r="K213" s="394"/>
      <c r="L213" s="394"/>
      <c r="M213" s="394"/>
      <c r="N213" s="394"/>
      <c r="O213" s="394"/>
      <c r="P213" s="394"/>
      <c r="Q213" s="394"/>
      <c r="R213" s="394"/>
      <c r="S213" s="394"/>
      <c r="T213" s="394"/>
      <c r="U213" s="394"/>
      <c r="V213" s="394"/>
      <c r="W213" s="394"/>
      <c r="X213" s="394"/>
      <c r="Y213" s="394"/>
      <c r="Z213" s="394"/>
      <c r="AA213" s="394"/>
      <c r="AB213" s="394"/>
      <c r="AC213" s="394"/>
      <c r="AD213" s="394"/>
      <c r="AE213" s="394"/>
    </row>
    <row r="214" spans="1:31" ht="20.25" customHeight="1" x14ac:dyDescent="0.5">
      <c r="A214" s="394"/>
      <c r="B214" s="394"/>
      <c r="C214" s="394"/>
      <c r="D214" s="394"/>
      <c r="E214" s="394"/>
      <c r="F214" s="394"/>
      <c r="G214" s="394"/>
      <c r="H214" s="394"/>
      <c r="J214" s="394"/>
      <c r="K214" s="394"/>
      <c r="L214" s="394"/>
      <c r="M214" s="394"/>
      <c r="N214" s="394"/>
      <c r="O214" s="394"/>
      <c r="P214" s="394"/>
      <c r="Q214" s="394"/>
      <c r="R214" s="394"/>
      <c r="S214" s="394"/>
      <c r="T214" s="394"/>
      <c r="U214" s="394"/>
      <c r="V214" s="394"/>
      <c r="W214" s="394"/>
      <c r="X214" s="394"/>
      <c r="Y214" s="394"/>
      <c r="Z214" s="394"/>
      <c r="AA214" s="394"/>
      <c r="AB214" s="394"/>
      <c r="AC214" s="394"/>
      <c r="AD214" s="394"/>
      <c r="AE214" s="394"/>
    </row>
    <row r="215" spans="1:31" ht="20.25" customHeight="1" x14ac:dyDescent="0.5">
      <c r="A215" s="394"/>
      <c r="B215" s="394"/>
      <c r="C215" s="394"/>
      <c r="D215" s="394"/>
      <c r="E215" s="394"/>
      <c r="F215" s="394"/>
      <c r="G215" s="394"/>
      <c r="H215" s="394"/>
      <c r="J215" s="394"/>
      <c r="K215" s="394"/>
      <c r="L215" s="394"/>
      <c r="M215" s="394"/>
      <c r="N215" s="394"/>
      <c r="O215" s="394"/>
      <c r="P215" s="394"/>
      <c r="Q215" s="394"/>
      <c r="R215" s="394"/>
      <c r="S215" s="394"/>
      <c r="T215" s="394"/>
      <c r="U215" s="394"/>
      <c r="V215" s="394"/>
      <c r="W215" s="394"/>
      <c r="X215" s="394"/>
      <c r="Y215" s="394"/>
      <c r="Z215" s="394"/>
      <c r="AA215" s="394"/>
      <c r="AB215" s="394"/>
      <c r="AC215" s="394"/>
      <c r="AD215" s="394"/>
      <c r="AE215" s="394"/>
    </row>
    <row r="216" spans="1:31" ht="20.25" customHeight="1" x14ac:dyDescent="0.5">
      <c r="A216" s="394"/>
      <c r="B216" s="394"/>
      <c r="C216" s="394"/>
      <c r="D216" s="394"/>
      <c r="E216" s="394"/>
      <c r="F216" s="394"/>
      <c r="G216" s="394"/>
      <c r="H216" s="394"/>
      <c r="J216" s="394"/>
      <c r="K216" s="394"/>
      <c r="L216" s="394"/>
      <c r="M216" s="394"/>
      <c r="N216" s="394"/>
      <c r="O216" s="394"/>
      <c r="P216" s="394"/>
      <c r="Q216" s="394"/>
      <c r="R216" s="394"/>
      <c r="S216" s="394"/>
      <c r="T216" s="394"/>
      <c r="U216" s="394"/>
      <c r="V216" s="394"/>
      <c r="W216" s="394"/>
      <c r="X216" s="394"/>
      <c r="Y216" s="394"/>
      <c r="Z216" s="394"/>
      <c r="AA216" s="394"/>
      <c r="AB216" s="394"/>
      <c r="AC216" s="394"/>
      <c r="AD216" s="394"/>
      <c r="AE216" s="394"/>
    </row>
    <row r="217" spans="1:31" ht="20.25" customHeight="1" x14ac:dyDescent="0.5">
      <c r="A217" s="394"/>
      <c r="B217" s="394"/>
      <c r="C217" s="394"/>
      <c r="D217" s="394"/>
      <c r="E217" s="394"/>
      <c r="F217" s="394"/>
      <c r="G217" s="394"/>
      <c r="H217" s="394"/>
      <c r="J217" s="394"/>
      <c r="K217" s="394"/>
      <c r="L217" s="394"/>
      <c r="M217" s="394"/>
      <c r="N217" s="394"/>
      <c r="O217" s="394"/>
      <c r="P217" s="394"/>
      <c r="Q217" s="394"/>
      <c r="R217" s="394"/>
      <c r="S217" s="394"/>
      <c r="T217" s="394"/>
      <c r="U217" s="394"/>
      <c r="V217" s="394"/>
      <c r="W217" s="394"/>
      <c r="X217" s="394"/>
      <c r="Y217" s="394"/>
      <c r="Z217" s="394"/>
      <c r="AA217" s="394"/>
      <c r="AB217" s="394"/>
      <c r="AC217" s="394"/>
      <c r="AD217" s="394"/>
      <c r="AE217" s="394"/>
    </row>
    <row r="218" spans="1:31" ht="20.25" customHeight="1" x14ac:dyDescent="0.5">
      <c r="A218" s="394"/>
      <c r="B218" s="394"/>
      <c r="C218" s="394"/>
      <c r="D218" s="394"/>
      <c r="E218" s="394"/>
      <c r="F218" s="394"/>
      <c r="G218" s="394"/>
      <c r="H218" s="394"/>
      <c r="J218" s="394"/>
      <c r="K218" s="394"/>
      <c r="L218" s="394"/>
      <c r="M218" s="394"/>
      <c r="N218" s="394"/>
      <c r="O218" s="394"/>
      <c r="P218" s="394"/>
      <c r="Q218" s="394"/>
      <c r="R218" s="394"/>
      <c r="S218" s="394"/>
      <c r="T218" s="394"/>
      <c r="U218" s="394"/>
      <c r="V218" s="394"/>
      <c r="W218" s="394"/>
      <c r="X218" s="394"/>
      <c r="Y218" s="394"/>
      <c r="Z218" s="394"/>
      <c r="AA218" s="394"/>
      <c r="AB218" s="394"/>
      <c r="AC218" s="394"/>
      <c r="AD218" s="394"/>
      <c r="AE218" s="394"/>
    </row>
    <row r="219" spans="1:31" ht="20.25" customHeight="1" x14ac:dyDescent="0.5">
      <c r="A219" s="394"/>
      <c r="B219" s="394"/>
      <c r="C219" s="394"/>
      <c r="D219" s="394"/>
      <c r="E219" s="394"/>
      <c r="F219" s="394"/>
      <c r="G219" s="394"/>
      <c r="H219" s="394"/>
      <c r="J219" s="394"/>
      <c r="K219" s="394"/>
      <c r="L219" s="394"/>
      <c r="M219" s="394"/>
      <c r="N219" s="394"/>
      <c r="O219" s="394"/>
      <c r="P219" s="394"/>
      <c r="Q219" s="394"/>
      <c r="R219" s="394"/>
      <c r="S219" s="394"/>
      <c r="T219" s="394"/>
      <c r="U219" s="394"/>
      <c r="V219" s="394"/>
      <c r="W219" s="394"/>
      <c r="X219" s="394"/>
      <c r="Y219" s="394"/>
      <c r="Z219" s="394"/>
      <c r="AA219" s="394"/>
      <c r="AB219" s="394"/>
      <c r="AC219" s="394"/>
      <c r="AD219" s="394"/>
      <c r="AE219" s="394"/>
    </row>
    <row r="220" spans="1:31" ht="20.25" customHeight="1" x14ac:dyDescent="0.5">
      <c r="A220" s="394"/>
      <c r="B220" s="394"/>
      <c r="C220" s="394"/>
      <c r="D220" s="394"/>
      <c r="E220" s="394"/>
      <c r="F220" s="394"/>
      <c r="G220" s="394"/>
      <c r="H220" s="394"/>
      <c r="J220" s="394"/>
      <c r="K220" s="394"/>
      <c r="L220" s="394"/>
      <c r="M220" s="394"/>
      <c r="N220" s="394"/>
      <c r="O220" s="394"/>
      <c r="P220" s="394"/>
      <c r="Q220" s="394"/>
      <c r="R220" s="394"/>
      <c r="S220" s="394"/>
      <c r="T220" s="394"/>
      <c r="U220" s="394"/>
      <c r="V220" s="394"/>
      <c r="W220" s="394"/>
      <c r="X220" s="394"/>
      <c r="Y220" s="394"/>
      <c r="Z220" s="394"/>
      <c r="AA220" s="394"/>
      <c r="AB220" s="394"/>
      <c r="AC220" s="394"/>
      <c r="AD220" s="394"/>
      <c r="AE220" s="394"/>
    </row>
    <row r="221" spans="1:31" ht="20.25" customHeight="1" x14ac:dyDescent="0.5">
      <c r="A221" s="394"/>
      <c r="B221" s="394"/>
      <c r="C221" s="394"/>
      <c r="D221" s="394"/>
      <c r="E221" s="394"/>
      <c r="F221" s="394"/>
      <c r="G221" s="394"/>
      <c r="H221" s="394"/>
      <c r="J221" s="394"/>
      <c r="K221" s="394"/>
      <c r="L221" s="394"/>
      <c r="M221" s="394"/>
      <c r="N221" s="394"/>
      <c r="O221" s="394"/>
      <c r="P221" s="394"/>
      <c r="Q221" s="394"/>
      <c r="R221" s="394"/>
      <c r="S221" s="394"/>
      <c r="T221" s="394"/>
      <c r="U221" s="394"/>
      <c r="V221" s="394"/>
      <c r="W221" s="394"/>
      <c r="X221" s="394"/>
      <c r="Y221" s="394"/>
      <c r="Z221" s="394"/>
      <c r="AA221" s="394"/>
      <c r="AB221" s="394"/>
      <c r="AC221" s="394"/>
      <c r="AD221" s="394"/>
      <c r="AE221" s="394"/>
    </row>
    <row r="222" spans="1:31" ht="20.25" customHeight="1" x14ac:dyDescent="0.5">
      <c r="A222" s="394"/>
      <c r="B222" s="394"/>
      <c r="C222" s="394"/>
      <c r="D222" s="394"/>
      <c r="E222" s="394"/>
      <c r="F222" s="394"/>
      <c r="G222" s="394"/>
      <c r="H222" s="394"/>
      <c r="J222" s="394"/>
      <c r="K222" s="394"/>
      <c r="L222" s="394"/>
      <c r="M222" s="394"/>
      <c r="N222" s="394"/>
      <c r="O222" s="394"/>
      <c r="P222" s="394"/>
      <c r="Q222" s="394"/>
      <c r="R222" s="394"/>
      <c r="S222" s="394"/>
      <c r="T222" s="394"/>
      <c r="U222" s="394"/>
      <c r="V222" s="394"/>
      <c r="W222" s="394"/>
      <c r="X222" s="394"/>
      <c r="Y222" s="394"/>
      <c r="Z222" s="394"/>
      <c r="AA222" s="394"/>
      <c r="AB222" s="394"/>
      <c r="AC222" s="394"/>
      <c r="AD222" s="394"/>
      <c r="AE222" s="394"/>
    </row>
    <row r="223" spans="1:31" ht="20.25" customHeight="1" x14ac:dyDescent="0.5">
      <c r="A223" s="394"/>
      <c r="B223" s="394"/>
      <c r="C223" s="394"/>
      <c r="D223" s="394"/>
      <c r="E223" s="394"/>
      <c r="F223" s="394"/>
      <c r="G223" s="394"/>
      <c r="H223" s="394"/>
      <c r="J223" s="394"/>
      <c r="K223" s="394"/>
      <c r="L223" s="394"/>
      <c r="M223" s="394"/>
      <c r="N223" s="394"/>
      <c r="O223" s="394"/>
      <c r="P223" s="394"/>
      <c r="Q223" s="394"/>
      <c r="R223" s="394"/>
      <c r="S223" s="394"/>
      <c r="T223" s="394"/>
      <c r="U223" s="394"/>
      <c r="V223" s="394"/>
      <c r="W223" s="394"/>
      <c r="X223" s="394"/>
      <c r="Y223" s="394"/>
      <c r="Z223" s="394"/>
      <c r="AA223" s="394"/>
      <c r="AB223" s="394"/>
      <c r="AC223" s="394"/>
      <c r="AD223" s="394"/>
      <c r="AE223" s="394"/>
    </row>
    <row r="224" spans="1:31" ht="20.25" customHeight="1" x14ac:dyDescent="0.5">
      <c r="A224" s="394"/>
      <c r="B224" s="394"/>
      <c r="C224" s="394"/>
      <c r="D224" s="394"/>
      <c r="E224" s="394"/>
      <c r="F224" s="394"/>
      <c r="G224" s="394"/>
      <c r="H224" s="394"/>
      <c r="J224" s="394"/>
      <c r="K224" s="394"/>
      <c r="L224" s="394"/>
      <c r="M224" s="394"/>
      <c r="N224" s="394"/>
      <c r="O224" s="394"/>
      <c r="P224" s="394"/>
      <c r="Q224" s="394"/>
      <c r="R224" s="394"/>
      <c r="S224" s="394"/>
      <c r="T224" s="394"/>
      <c r="U224" s="394"/>
      <c r="V224" s="394"/>
      <c r="W224" s="394"/>
      <c r="X224" s="394"/>
      <c r="Y224" s="394"/>
      <c r="Z224" s="394"/>
      <c r="AA224" s="394"/>
      <c r="AB224" s="394"/>
      <c r="AC224" s="394"/>
      <c r="AD224" s="394"/>
      <c r="AE224" s="394"/>
    </row>
    <row r="225" spans="1:31" ht="20.25" customHeight="1" x14ac:dyDescent="0.5">
      <c r="A225" s="394"/>
      <c r="B225" s="394"/>
      <c r="C225" s="394"/>
      <c r="D225" s="394"/>
      <c r="E225" s="394"/>
      <c r="F225" s="394"/>
      <c r="G225" s="394"/>
      <c r="H225" s="394"/>
      <c r="J225" s="394"/>
      <c r="K225" s="394"/>
      <c r="L225" s="394"/>
      <c r="M225" s="394"/>
      <c r="N225" s="394"/>
      <c r="O225" s="394"/>
      <c r="P225" s="394"/>
      <c r="Q225" s="394"/>
      <c r="R225" s="394"/>
      <c r="S225" s="394"/>
      <c r="T225" s="394"/>
      <c r="U225" s="394"/>
      <c r="V225" s="394"/>
      <c r="W225" s="394"/>
      <c r="X225" s="394"/>
      <c r="Y225" s="394"/>
      <c r="Z225" s="394"/>
      <c r="AA225" s="394"/>
      <c r="AB225" s="394"/>
      <c r="AC225" s="394"/>
      <c r="AD225" s="394"/>
      <c r="AE225" s="394"/>
    </row>
    <row r="226" spans="1:31" ht="20.25" customHeight="1" x14ac:dyDescent="0.5">
      <c r="A226" s="394"/>
      <c r="B226" s="394"/>
      <c r="C226" s="394"/>
      <c r="D226" s="394"/>
      <c r="E226" s="394"/>
      <c r="F226" s="394"/>
      <c r="G226" s="394"/>
      <c r="H226" s="394"/>
      <c r="J226" s="394"/>
      <c r="K226" s="394"/>
      <c r="L226" s="394"/>
      <c r="M226" s="394"/>
      <c r="N226" s="394"/>
      <c r="O226" s="394"/>
      <c r="P226" s="394"/>
      <c r="Q226" s="394"/>
      <c r="R226" s="394"/>
      <c r="S226" s="394"/>
      <c r="T226" s="394"/>
      <c r="U226" s="394"/>
      <c r="V226" s="394"/>
      <c r="W226" s="394"/>
      <c r="X226" s="394"/>
      <c r="Y226" s="394"/>
      <c r="Z226" s="394"/>
      <c r="AA226" s="394"/>
      <c r="AB226" s="394"/>
      <c r="AC226" s="394"/>
      <c r="AD226" s="394"/>
      <c r="AE226" s="394"/>
    </row>
    <row r="227" spans="1:31" ht="20.25" customHeight="1" x14ac:dyDescent="0.5">
      <c r="A227" s="394"/>
      <c r="B227" s="394"/>
      <c r="C227" s="394"/>
      <c r="D227" s="394"/>
      <c r="E227" s="394"/>
      <c r="F227" s="394"/>
      <c r="G227" s="394"/>
      <c r="H227" s="394"/>
      <c r="J227" s="394"/>
      <c r="K227" s="394"/>
      <c r="L227" s="394"/>
      <c r="M227" s="394"/>
      <c r="N227" s="394"/>
      <c r="O227" s="394"/>
      <c r="P227" s="394"/>
      <c r="Q227" s="394"/>
      <c r="R227" s="394"/>
      <c r="S227" s="394"/>
      <c r="T227" s="394"/>
      <c r="U227" s="394"/>
      <c r="V227" s="394"/>
      <c r="W227" s="394"/>
      <c r="X227" s="394"/>
      <c r="Y227" s="394"/>
      <c r="Z227" s="394"/>
      <c r="AA227" s="394"/>
      <c r="AB227" s="394"/>
      <c r="AC227" s="394"/>
      <c r="AD227" s="394"/>
      <c r="AE227" s="394"/>
    </row>
    <row r="228" spans="1:31" ht="20.25" customHeight="1" x14ac:dyDescent="0.5">
      <c r="A228" s="394"/>
      <c r="B228" s="394"/>
      <c r="C228" s="394"/>
      <c r="D228" s="394"/>
      <c r="E228" s="394"/>
      <c r="F228" s="394"/>
      <c r="G228" s="394"/>
      <c r="H228" s="394"/>
      <c r="J228" s="394"/>
      <c r="K228" s="394"/>
      <c r="L228" s="394"/>
      <c r="M228" s="394"/>
      <c r="N228" s="394"/>
      <c r="O228" s="394"/>
      <c r="P228" s="394"/>
      <c r="Q228" s="394"/>
      <c r="R228" s="394"/>
      <c r="S228" s="394"/>
      <c r="T228" s="394"/>
      <c r="U228" s="394"/>
      <c r="V228" s="394"/>
      <c r="W228" s="394"/>
      <c r="X228" s="394"/>
      <c r="Y228" s="394"/>
      <c r="Z228" s="394"/>
      <c r="AA228" s="394"/>
      <c r="AB228" s="394"/>
      <c r="AC228" s="394"/>
      <c r="AD228" s="394"/>
      <c r="AE228" s="394"/>
    </row>
    <row r="229" spans="1:31" ht="20.25" customHeight="1" x14ac:dyDescent="0.5">
      <c r="A229" s="394"/>
      <c r="B229" s="394"/>
      <c r="C229" s="394"/>
      <c r="D229" s="394"/>
      <c r="E229" s="394"/>
      <c r="F229" s="394"/>
      <c r="G229" s="394"/>
      <c r="H229" s="394"/>
      <c r="J229" s="394"/>
      <c r="K229" s="394"/>
      <c r="L229" s="394"/>
      <c r="M229" s="394"/>
      <c r="N229" s="394"/>
      <c r="O229" s="394"/>
      <c r="P229" s="394"/>
      <c r="Q229" s="394"/>
      <c r="R229" s="394"/>
      <c r="S229" s="394"/>
      <c r="T229" s="394"/>
      <c r="U229" s="394"/>
      <c r="V229" s="394"/>
      <c r="W229" s="394"/>
      <c r="X229" s="394"/>
      <c r="Y229" s="394"/>
      <c r="Z229" s="394"/>
      <c r="AA229" s="394"/>
      <c r="AB229" s="394"/>
      <c r="AC229" s="394"/>
      <c r="AD229" s="394"/>
      <c r="AE229" s="394"/>
    </row>
    <row r="230" spans="1:31" ht="20.25" customHeight="1" x14ac:dyDescent="0.5">
      <c r="A230" s="394"/>
      <c r="B230" s="394"/>
      <c r="C230" s="394"/>
      <c r="D230" s="394"/>
      <c r="E230" s="394"/>
      <c r="F230" s="394"/>
      <c r="G230" s="394"/>
      <c r="H230" s="394"/>
      <c r="J230" s="394"/>
      <c r="K230" s="394"/>
      <c r="L230" s="394"/>
      <c r="M230" s="394"/>
      <c r="N230" s="394"/>
      <c r="O230" s="394"/>
      <c r="P230" s="394"/>
      <c r="Q230" s="394"/>
      <c r="R230" s="394"/>
      <c r="S230" s="394"/>
      <c r="T230" s="394"/>
      <c r="U230" s="394"/>
      <c r="V230" s="394"/>
      <c r="W230" s="394"/>
      <c r="X230" s="394"/>
      <c r="Y230" s="394"/>
      <c r="Z230" s="394"/>
      <c r="AA230" s="394"/>
      <c r="AB230" s="394"/>
      <c r="AC230" s="394"/>
      <c r="AD230" s="394"/>
      <c r="AE230" s="394"/>
    </row>
    <row r="231" spans="1:31" ht="20.25" customHeight="1" x14ac:dyDescent="0.5">
      <c r="A231" s="394"/>
      <c r="B231" s="394"/>
      <c r="C231" s="394"/>
      <c r="D231" s="394"/>
      <c r="E231" s="394"/>
      <c r="F231" s="394"/>
      <c r="G231" s="394"/>
      <c r="H231" s="394"/>
      <c r="J231" s="394"/>
      <c r="K231" s="394"/>
      <c r="L231" s="394"/>
      <c r="M231" s="394"/>
      <c r="N231" s="394"/>
      <c r="O231" s="394"/>
      <c r="P231" s="394"/>
      <c r="Q231" s="394"/>
      <c r="R231" s="394"/>
      <c r="S231" s="394"/>
      <c r="T231" s="394"/>
      <c r="U231" s="394"/>
      <c r="V231" s="394"/>
      <c r="W231" s="394"/>
      <c r="X231" s="394"/>
      <c r="Y231" s="394"/>
      <c r="Z231" s="394"/>
      <c r="AA231" s="394"/>
      <c r="AB231" s="394"/>
      <c r="AC231" s="394"/>
      <c r="AD231" s="394"/>
      <c r="AE231" s="394"/>
    </row>
    <row r="232" spans="1:31" ht="20.25" customHeight="1" x14ac:dyDescent="0.5">
      <c r="A232" s="394"/>
      <c r="B232" s="394"/>
      <c r="C232" s="394"/>
      <c r="D232" s="394"/>
      <c r="E232" s="394"/>
      <c r="F232" s="394"/>
      <c r="G232" s="394"/>
      <c r="H232" s="394"/>
      <c r="J232" s="394"/>
      <c r="K232" s="394"/>
      <c r="L232" s="394"/>
      <c r="M232" s="394"/>
      <c r="N232" s="394"/>
      <c r="O232" s="394"/>
      <c r="P232" s="394"/>
      <c r="Q232" s="394"/>
      <c r="R232" s="394"/>
      <c r="S232" s="394"/>
      <c r="T232" s="394"/>
      <c r="U232" s="394"/>
      <c r="V232" s="394"/>
      <c r="W232" s="394"/>
      <c r="X232" s="394"/>
      <c r="Y232" s="394"/>
      <c r="Z232" s="394"/>
      <c r="AA232" s="394"/>
      <c r="AB232" s="394"/>
      <c r="AC232" s="394"/>
      <c r="AD232" s="394"/>
      <c r="AE232" s="394"/>
    </row>
    <row r="233" spans="1:31" ht="20.25" customHeight="1" x14ac:dyDescent="0.5">
      <c r="A233" s="394"/>
      <c r="B233" s="394"/>
      <c r="C233" s="394"/>
      <c r="D233" s="394"/>
      <c r="E233" s="394"/>
      <c r="F233" s="394"/>
      <c r="G233" s="394"/>
      <c r="H233" s="394"/>
      <c r="J233" s="394"/>
      <c r="K233" s="394"/>
      <c r="L233" s="394"/>
      <c r="M233" s="394"/>
      <c r="N233" s="394"/>
      <c r="O233" s="394"/>
      <c r="P233" s="394"/>
      <c r="Q233" s="394"/>
      <c r="R233" s="394"/>
      <c r="S233" s="394"/>
      <c r="T233" s="394"/>
      <c r="U233" s="394"/>
      <c r="V233" s="394"/>
      <c r="W233" s="394"/>
      <c r="X233" s="394"/>
      <c r="Y233" s="394"/>
      <c r="Z233" s="394"/>
      <c r="AA233" s="394"/>
      <c r="AB233" s="394"/>
      <c r="AC233" s="394"/>
      <c r="AD233" s="394"/>
      <c r="AE233" s="394"/>
    </row>
    <row r="234" spans="1:31" ht="20.25" customHeight="1" x14ac:dyDescent="0.5">
      <c r="A234" s="394"/>
      <c r="B234" s="394"/>
      <c r="C234" s="394"/>
      <c r="D234" s="394"/>
      <c r="E234" s="394"/>
      <c r="F234" s="394"/>
      <c r="G234" s="394"/>
      <c r="H234" s="394"/>
      <c r="J234" s="394"/>
      <c r="K234" s="394"/>
      <c r="L234" s="394"/>
      <c r="M234" s="394"/>
      <c r="N234" s="394"/>
      <c r="O234" s="394"/>
      <c r="P234" s="394"/>
      <c r="Q234" s="394"/>
      <c r="R234" s="394"/>
      <c r="S234" s="394"/>
      <c r="T234" s="394"/>
      <c r="U234" s="394"/>
      <c r="V234" s="394"/>
      <c r="W234" s="394"/>
      <c r="X234" s="394"/>
      <c r="Y234" s="394"/>
      <c r="Z234" s="394"/>
      <c r="AA234" s="394"/>
      <c r="AB234" s="394"/>
      <c r="AC234" s="394"/>
      <c r="AD234" s="394"/>
      <c r="AE234" s="394"/>
    </row>
    <row r="235" spans="1:31" ht="20.25" customHeight="1" x14ac:dyDescent="0.5">
      <c r="A235" s="394"/>
      <c r="B235" s="394"/>
      <c r="C235" s="394"/>
      <c r="D235" s="394"/>
      <c r="E235" s="394"/>
      <c r="F235" s="394"/>
      <c r="G235" s="394"/>
      <c r="H235" s="394"/>
      <c r="J235" s="394"/>
      <c r="K235" s="394"/>
      <c r="L235" s="394"/>
      <c r="M235" s="394"/>
      <c r="N235" s="394"/>
      <c r="O235" s="394"/>
      <c r="P235" s="394"/>
      <c r="Q235" s="394"/>
      <c r="R235" s="394"/>
      <c r="S235" s="394"/>
      <c r="T235" s="394"/>
      <c r="U235" s="394"/>
      <c r="V235" s="394"/>
      <c r="W235" s="394"/>
      <c r="X235" s="394"/>
      <c r="Y235" s="394"/>
      <c r="Z235" s="394"/>
      <c r="AA235" s="394"/>
      <c r="AB235" s="394"/>
      <c r="AC235" s="394"/>
      <c r="AD235" s="394"/>
      <c r="AE235" s="394"/>
    </row>
    <row r="236" spans="1:31" ht="20.25" customHeight="1" x14ac:dyDescent="0.5">
      <c r="A236" s="394"/>
      <c r="B236" s="394"/>
      <c r="C236" s="394"/>
      <c r="D236" s="394"/>
      <c r="E236" s="394"/>
      <c r="F236" s="394"/>
      <c r="G236" s="394"/>
      <c r="H236" s="394"/>
      <c r="J236" s="394"/>
      <c r="K236" s="394"/>
      <c r="L236" s="394"/>
      <c r="M236" s="394"/>
      <c r="N236" s="394"/>
      <c r="O236" s="394"/>
      <c r="P236" s="394"/>
      <c r="Q236" s="394"/>
      <c r="R236" s="394"/>
      <c r="S236" s="394"/>
      <c r="T236" s="394"/>
      <c r="U236" s="394"/>
      <c r="V236" s="394"/>
      <c r="W236" s="394"/>
      <c r="X236" s="394"/>
      <c r="Y236" s="394"/>
      <c r="Z236" s="394"/>
      <c r="AA236" s="394"/>
      <c r="AB236" s="394"/>
      <c r="AC236" s="394"/>
      <c r="AD236" s="394"/>
      <c r="AE236" s="394"/>
    </row>
    <row r="237" spans="1:31" ht="20.25" customHeight="1" x14ac:dyDescent="0.5">
      <c r="A237" s="394"/>
      <c r="B237" s="394"/>
      <c r="C237" s="394"/>
      <c r="D237" s="394"/>
      <c r="E237" s="394"/>
      <c r="F237" s="394"/>
      <c r="G237" s="394"/>
      <c r="H237" s="394"/>
      <c r="J237" s="394"/>
      <c r="K237" s="394"/>
      <c r="L237" s="394"/>
      <c r="M237" s="394"/>
      <c r="N237" s="394"/>
      <c r="O237" s="394"/>
      <c r="P237" s="394"/>
      <c r="Q237" s="394"/>
      <c r="R237" s="394"/>
      <c r="S237" s="394"/>
      <c r="T237" s="394"/>
      <c r="U237" s="394"/>
      <c r="V237" s="394"/>
      <c r="W237" s="394"/>
      <c r="X237" s="394"/>
      <c r="Y237" s="394"/>
      <c r="Z237" s="394"/>
      <c r="AA237" s="394"/>
      <c r="AB237" s="394"/>
      <c r="AC237" s="394"/>
      <c r="AD237" s="394"/>
      <c r="AE237" s="394"/>
    </row>
    <row r="238" spans="1:31" ht="20.25" customHeight="1" x14ac:dyDescent="0.5">
      <c r="A238" s="394"/>
      <c r="B238" s="394"/>
      <c r="C238" s="394"/>
      <c r="D238" s="394"/>
      <c r="E238" s="394"/>
      <c r="F238" s="394"/>
      <c r="G238" s="394"/>
      <c r="H238" s="394"/>
      <c r="J238" s="394"/>
      <c r="K238" s="394"/>
      <c r="L238" s="394"/>
      <c r="M238" s="394"/>
      <c r="N238" s="394"/>
      <c r="O238" s="394"/>
      <c r="P238" s="394"/>
      <c r="Q238" s="394"/>
      <c r="R238" s="394"/>
      <c r="S238" s="394"/>
      <c r="T238" s="394"/>
      <c r="U238" s="394"/>
      <c r="V238" s="394"/>
      <c r="W238" s="394"/>
      <c r="X238" s="394"/>
      <c r="Y238" s="394"/>
      <c r="Z238" s="394"/>
      <c r="AA238" s="394"/>
      <c r="AB238" s="394"/>
      <c r="AC238" s="394"/>
      <c r="AD238" s="394"/>
      <c r="AE238" s="394"/>
    </row>
    <row r="239" spans="1:31" ht="20.25" customHeight="1" x14ac:dyDescent="0.5">
      <c r="A239" s="394"/>
      <c r="B239" s="394"/>
      <c r="C239" s="394"/>
      <c r="D239" s="394"/>
      <c r="E239" s="394"/>
      <c r="F239" s="394"/>
      <c r="G239" s="394"/>
      <c r="H239" s="394"/>
      <c r="J239" s="394"/>
      <c r="K239" s="394"/>
      <c r="L239" s="394"/>
      <c r="M239" s="394"/>
      <c r="N239" s="394"/>
      <c r="O239" s="394"/>
      <c r="P239" s="394"/>
      <c r="Q239" s="394"/>
      <c r="R239" s="394"/>
      <c r="S239" s="394"/>
      <c r="T239" s="394"/>
      <c r="U239" s="394"/>
      <c r="V239" s="394"/>
      <c r="W239" s="394"/>
      <c r="X239" s="394"/>
      <c r="Y239" s="394"/>
      <c r="Z239" s="394"/>
      <c r="AA239" s="394"/>
      <c r="AB239" s="394"/>
      <c r="AC239" s="394"/>
      <c r="AD239" s="394"/>
      <c r="AE239" s="394"/>
    </row>
    <row r="240" spans="1:31" ht="20.25" customHeight="1" x14ac:dyDescent="0.5">
      <c r="A240" s="394"/>
      <c r="B240" s="394"/>
      <c r="C240" s="394"/>
      <c r="D240" s="394"/>
      <c r="E240" s="394"/>
      <c r="F240" s="394"/>
      <c r="G240" s="394"/>
      <c r="H240" s="394"/>
      <c r="J240" s="394"/>
      <c r="K240" s="394"/>
      <c r="L240" s="394"/>
      <c r="M240" s="394"/>
      <c r="N240" s="394"/>
      <c r="O240" s="394"/>
      <c r="P240" s="394"/>
      <c r="Q240" s="394"/>
      <c r="R240" s="394"/>
      <c r="S240" s="394"/>
      <c r="T240" s="394"/>
      <c r="U240" s="394"/>
      <c r="V240" s="394"/>
      <c r="W240" s="394"/>
      <c r="X240" s="394"/>
      <c r="Y240" s="394"/>
      <c r="Z240" s="394"/>
      <c r="AA240" s="394"/>
      <c r="AB240" s="394"/>
      <c r="AC240" s="394"/>
      <c r="AD240" s="394"/>
      <c r="AE240" s="394"/>
    </row>
    <row r="241" spans="1:31" ht="20.25" customHeight="1" x14ac:dyDescent="0.5">
      <c r="A241" s="394"/>
      <c r="B241" s="394"/>
      <c r="C241" s="394"/>
      <c r="D241" s="394"/>
      <c r="E241" s="394"/>
      <c r="F241" s="394"/>
      <c r="G241" s="394"/>
      <c r="H241" s="394"/>
      <c r="J241" s="394"/>
      <c r="K241" s="394"/>
      <c r="L241" s="394"/>
      <c r="M241" s="394"/>
      <c r="N241" s="394"/>
      <c r="O241" s="394"/>
      <c r="P241" s="394"/>
      <c r="Q241" s="394"/>
      <c r="R241" s="394"/>
      <c r="S241" s="394"/>
      <c r="T241" s="394"/>
      <c r="U241" s="394"/>
      <c r="V241" s="394"/>
      <c r="W241" s="394"/>
      <c r="X241" s="394"/>
      <c r="Y241" s="394"/>
      <c r="Z241" s="394"/>
      <c r="AA241" s="394"/>
      <c r="AB241" s="394"/>
      <c r="AC241" s="394"/>
      <c r="AD241" s="394"/>
      <c r="AE241" s="394"/>
    </row>
    <row r="242" spans="1:31" ht="20.25" customHeight="1" x14ac:dyDescent="0.5">
      <c r="A242" s="394"/>
      <c r="B242" s="394"/>
      <c r="C242" s="394"/>
      <c r="D242" s="394"/>
      <c r="E242" s="394"/>
      <c r="F242" s="394"/>
      <c r="G242" s="394"/>
      <c r="H242" s="394"/>
      <c r="J242" s="394"/>
      <c r="K242" s="394"/>
      <c r="L242" s="394"/>
      <c r="M242" s="394"/>
      <c r="N242" s="394"/>
      <c r="O242" s="394"/>
      <c r="P242" s="394"/>
      <c r="Q242" s="394"/>
      <c r="R242" s="394"/>
      <c r="S242" s="394"/>
      <c r="T242" s="394"/>
      <c r="U242" s="394"/>
      <c r="V242" s="394"/>
      <c r="W242" s="394"/>
      <c r="X242" s="394"/>
      <c r="Y242" s="394"/>
      <c r="Z242" s="394"/>
      <c r="AA242" s="394"/>
      <c r="AB242" s="394"/>
      <c r="AC242" s="394"/>
      <c r="AD242" s="394"/>
      <c r="AE242" s="394"/>
    </row>
    <row r="243" spans="1:31" ht="20.25" customHeight="1" x14ac:dyDescent="0.5">
      <c r="A243" s="394"/>
      <c r="B243" s="394"/>
      <c r="C243" s="394"/>
      <c r="D243" s="394"/>
      <c r="E243" s="394"/>
      <c r="F243" s="394"/>
      <c r="G243" s="394"/>
      <c r="H243" s="394"/>
      <c r="J243" s="394"/>
      <c r="K243" s="394"/>
      <c r="L243" s="394"/>
      <c r="M243" s="394"/>
      <c r="N243" s="394"/>
      <c r="O243" s="394"/>
      <c r="P243" s="394"/>
      <c r="Q243" s="394"/>
      <c r="R243" s="394"/>
      <c r="S243" s="394"/>
      <c r="T243" s="394"/>
      <c r="U243" s="394"/>
      <c r="V243" s="394"/>
      <c r="W243" s="394"/>
      <c r="X243" s="394"/>
      <c r="Y243" s="394"/>
      <c r="Z243" s="394"/>
      <c r="AA243" s="394"/>
      <c r="AB243" s="394"/>
      <c r="AC243" s="394"/>
      <c r="AD243" s="394"/>
      <c r="AE243" s="394"/>
    </row>
    <row r="244" spans="1:31" ht="20.25" customHeight="1" x14ac:dyDescent="0.5">
      <c r="A244" s="394"/>
      <c r="B244" s="394"/>
      <c r="C244" s="394"/>
      <c r="D244" s="394"/>
      <c r="E244" s="394"/>
      <c r="F244" s="394"/>
      <c r="G244" s="394"/>
      <c r="H244" s="394"/>
      <c r="J244" s="394"/>
      <c r="K244" s="394"/>
      <c r="L244" s="394"/>
      <c r="M244" s="394"/>
      <c r="N244" s="394"/>
      <c r="O244" s="394"/>
      <c r="P244" s="394"/>
      <c r="Q244" s="394"/>
      <c r="R244" s="394"/>
      <c r="S244" s="394"/>
      <c r="T244" s="394"/>
      <c r="U244" s="394"/>
      <c r="V244" s="394"/>
      <c r="W244" s="394"/>
      <c r="X244" s="394"/>
      <c r="Y244" s="394"/>
      <c r="Z244" s="394"/>
      <c r="AA244" s="394"/>
      <c r="AB244" s="394"/>
      <c r="AC244" s="394"/>
      <c r="AD244" s="394"/>
      <c r="AE244" s="394"/>
    </row>
    <row r="245" spans="1:31" ht="20.25" customHeight="1" x14ac:dyDescent="0.5">
      <c r="A245" s="394"/>
      <c r="B245" s="394"/>
      <c r="C245" s="394"/>
      <c r="D245" s="394"/>
      <c r="E245" s="394"/>
      <c r="F245" s="394"/>
      <c r="G245" s="394"/>
      <c r="H245" s="394"/>
      <c r="J245" s="394"/>
      <c r="K245" s="394"/>
      <c r="L245" s="394"/>
      <c r="M245" s="394"/>
      <c r="N245" s="394"/>
      <c r="O245" s="394"/>
      <c r="P245" s="394"/>
      <c r="Q245" s="394"/>
      <c r="R245" s="394"/>
      <c r="S245" s="394"/>
      <c r="T245" s="394"/>
      <c r="U245" s="394"/>
      <c r="V245" s="394"/>
      <c r="W245" s="394"/>
      <c r="X245" s="394"/>
      <c r="Y245" s="394"/>
      <c r="Z245" s="394"/>
      <c r="AA245" s="394"/>
      <c r="AB245" s="394"/>
      <c r="AC245" s="394"/>
      <c r="AD245" s="394"/>
      <c r="AE245" s="394"/>
    </row>
    <row r="246" spans="1:31" ht="20.25" customHeight="1" x14ac:dyDescent="0.5">
      <c r="A246" s="394"/>
      <c r="B246" s="394"/>
      <c r="C246" s="394"/>
      <c r="D246" s="394"/>
      <c r="E246" s="394"/>
      <c r="F246" s="394"/>
      <c r="G246" s="394"/>
      <c r="H246" s="394"/>
      <c r="J246" s="394"/>
      <c r="K246" s="394"/>
      <c r="L246" s="394"/>
      <c r="M246" s="394"/>
      <c r="N246" s="394"/>
      <c r="O246" s="394"/>
      <c r="P246" s="394"/>
      <c r="Q246" s="394"/>
      <c r="R246" s="394"/>
      <c r="S246" s="394"/>
      <c r="T246" s="394"/>
      <c r="U246" s="394"/>
      <c r="V246" s="394"/>
      <c r="W246" s="394"/>
      <c r="X246" s="394"/>
      <c r="Y246" s="394"/>
      <c r="Z246" s="394"/>
      <c r="AA246" s="394"/>
      <c r="AB246" s="394"/>
      <c r="AC246" s="394"/>
      <c r="AD246" s="394"/>
      <c r="AE246" s="394"/>
    </row>
    <row r="247" spans="1:31" ht="20.25" customHeight="1" x14ac:dyDescent="0.5">
      <c r="A247" s="394"/>
      <c r="B247" s="394"/>
      <c r="C247" s="394"/>
      <c r="D247" s="394"/>
      <c r="E247" s="394"/>
      <c r="F247" s="394"/>
      <c r="G247" s="394"/>
      <c r="H247" s="394"/>
      <c r="J247" s="394"/>
      <c r="K247" s="394"/>
      <c r="L247" s="394"/>
      <c r="M247" s="394"/>
      <c r="N247" s="394"/>
      <c r="O247" s="394"/>
      <c r="P247" s="394"/>
      <c r="Q247" s="394"/>
      <c r="R247" s="394"/>
      <c r="S247" s="394"/>
      <c r="T247" s="394"/>
      <c r="U247" s="394"/>
      <c r="V247" s="394"/>
      <c r="W247" s="394"/>
      <c r="X247" s="394"/>
      <c r="Y247" s="394"/>
      <c r="Z247" s="394"/>
      <c r="AA247" s="394"/>
      <c r="AB247" s="394"/>
      <c r="AC247" s="394"/>
      <c r="AD247" s="394"/>
      <c r="AE247" s="394"/>
    </row>
    <row r="248" spans="1:31" ht="20.25" customHeight="1" x14ac:dyDescent="0.5">
      <c r="A248" s="394"/>
      <c r="B248" s="394"/>
      <c r="C248" s="394"/>
      <c r="D248" s="394"/>
      <c r="E248" s="394"/>
      <c r="F248" s="394"/>
      <c r="G248" s="394"/>
      <c r="H248" s="394"/>
      <c r="J248" s="394"/>
      <c r="K248" s="394"/>
      <c r="L248" s="394"/>
      <c r="M248" s="394"/>
      <c r="N248" s="394"/>
      <c r="O248" s="394"/>
      <c r="P248" s="394"/>
      <c r="Q248" s="394"/>
      <c r="R248" s="394"/>
      <c r="S248" s="394"/>
      <c r="T248" s="394"/>
      <c r="U248" s="394"/>
      <c r="V248" s="394"/>
      <c r="W248" s="394"/>
      <c r="X248" s="394"/>
      <c r="Y248" s="394"/>
      <c r="Z248" s="394"/>
      <c r="AA248" s="394"/>
      <c r="AB248" s="394"/>
      <c r="AC248" s="394"/>
      <c r="AD248" s="394"/>
      <c r="AE248" s="394"/>
    </row>
    <row r="249" spans="1:31" ht="20.25" customHeight="1" x14ac:dyDescent="0.5">
      <c r="A249" s="394"/>
      <c r="B249" s="394"/>
      <c r="C249" s="394"/>
      <c r="D249" s="394"/>
      <c r="E249" s="394"/>
      <c r="F249" s="394"/>
      <c r="G249" s="394"/>
      <c r="H249" s="394"/>
      <c r="J249" s="394"/>
      <c r="K249" s="394"/>
      <c r="L249" s="394"/>
      <c r="M249" s="394"/>
      <c r="N249" s="394"/>
      <c r="O249" s="394"/>
      <c r="P249" s="394"/>
      <c r="Q249" s="394"/>
      <c r="R249" s="394"/>
      <c r="S249" s="394"/>
      <c r="T249" s="394"/>
      <c r="U249" s="394"/>
      <c r="V249" s="394"/>
      <c r="W249" s="394"/>
      <c r="X249" s="394"/>
      <c r="Y249" s="394"/>
      <c r="Z249" s="394"/>
      <c r="AA249" s="394"/>
      <c r="AB249" s="394"/>
      <c r="AC249" s="394"/>
      <c r="AD249" s="394"/>
      <c r="AE249" s="394"/>
    </row>
    <row r="250" spans="1:31" ht="20.25" customHeight="1" x14ac:dyDescent="0.5">
      <c r="A250" s="394"/>
      <c r="B250" s="394"/>
      <c r="C250" s="394"/>
      <c r="D250" s="394"/>
      <c r="E250" s="394"/>
      <c r="F250" s="394"/>
      <c r="G250" s="394"/>
      <c r="H250" s="394"/>
      <c r="J250" s="394"/>
      <c r="K250" s="394"/>
      <c r="L250" s="394"/>
      <c r="M250" s="394"/>
      <c r="N250" s="394"/>
      <c r="O250" s="394"/>
      <c r="P250" s="394"/>
      <c r="Q250" s="394"/>
      <c r="R250" s="394"/>
      <c r="S250" s="394"/>
      <c r="T250" s="394"/>
      <c r="U250" s="394"/>
      <c r="V250" s="394"/>
      <c r="W250" s="394"/>
      <c r="X250" s="394"/>
      <c r="Y250" s="394"/>
      <c r="Z250" s="394"/>
      <c r="AA250" s="394"/>
      <c r="AB250" s="394"/>
      <c r="AC250" s="394"/>
      <c r="AD250" s="394"/>
      <c r="AE250" s="394"/>
    </row>
    <row r="251" spans="1:31" ht="20.25" customHeight="1" x14ac:dyDescent="0.5">
      <c r="A251" s="394"/>
      <c r="B251" s="394"/>
      <c r="C251" s="394"/>
      <c r="D251" s="394"/>
      <c r="E251" s="394"/>
      <c r="F251" s="394"/>
      <c r="G251" s="394"/>
      <c r="H251" s="394"/>
      <c r="J251" s="394"/>
      <c r="K251" s="394"/>
      <c r="L251" s="394"/>
      <c r="M251" s="394"/>
      <c r="N251" s="394"/>
      <c r="O251" s="394"/>
      <c r="P251" s="394"/>
      <c r="Q251" s="394"/>
      <c r="R251" s="394"/>
      <c r="S251" s="394"/>
      <c r="T251" s="394"/>
      <c r="U251" s="394"/>
      <c r="V251" s="394"/>
      <c r="W251" s="394"/>
      <c r="X251" s="394"/>
      <c r="Y251" s="394"/>
      <c r="Z251" s="394"/>
      <c r="AA251" s="394"/>
      <c r="AB251" s="394"/>
      <c r="AC251" s="394"/>
      <c r="AD251" s="394"/>
      <c r="AE251" s="394"/>
    </row>
    <row r="252" spans="1:31" ht="20.25" customHeight="1" x14ac:dyDescent="0.5">
      <c r="A252" s="394"/>
      <c r="B252" s="394"/>
      <c r="C252" s="394"/>
      <c r="D252" s="394"/>
      <c r="E252" s="394"/>
      <c r="F252" s="394"/>
      <c r="G252" s="394"/>
      <c r="H252" s="394"/>
      <c r="J252" s="394"/>
      <c r="K252" s="394"/>
      <c r="L252" s="394"/>
      <c r="M252" s="394"/>
      <c r="N252" s="394"/>
      <c r="O252" s="394"/>
      <c r="P252" s="394"/>
      <c r="Q252" s="394"/>
      <c r="R252" s="394"/>
      <c r="S252" s="394"/>
      <c r="T252" s="394"/>
      <c r="U252" s="394"/>
      <c r="V252" s="394"/>
      <c r="W252" s="394"/>
      <c r="X252" s="394"/>
      <c r="Y252" s="394"/>
      <c r="Z252" s="394"/>
      <c r="AA252" s="394"/>
      <c r="AB252" s="394"/>
      <c r="AC252" s="394"/>
      <c r="AD252" s="394"/>
      <c r="AE252" s="394"/>
    </row>
    <row r="253" spans="1:31" ht="20.25" customHeight="1" x14ac:dyDescent="0.5">
      <c r="A253" s="394"/>
      <c r="B253" s="394"/>
      <c r="C253" s="394"/>
      <c r="D253" s="394"/>
      <c r="E253" s="394"/>
      <c r="F253" s="394"/>
      <c r="G253" s="394"/>
      <c r="H253" s="394"/>
      <c r="J253" s="394"/>
      <c r="K253" s="394"/>
      <c r="L253" s="394"/>
      <c r="M253" s="394"/>
      <c r="N253" s="394"/>
      <c r="O253" s="394"/>
      <c r="P253" s="394"/>
      <c r="Q253" s="394"/>
      <c r="R253" s="394"/>
      <c r="S253" s="394"/>
      <c r="T253" s="394"/>
      <c r="U253" s="394"/>
      <c r="V253" s="394"/>
      <c r="W253" s="394"/>
      <c r="X253" s="394"/>
      <c r="Y253" s="394"/>
      <c r="Z253" s="394"/>
      <c r="AA253" s="394"/>
      <c r="AB253" s="394"/>
      <c r="AC253" s="394"/>
      <c r="AD253" s="394"/>
      <c r="AE253" s="394"/>
    </row>
    <row r="254" spans="1:31" ht="20.25" customHeight="1" x14ac:dyDescent="0.5">
      <c r="A254" s="394"/>
      <c r="B254" s="394"/>
      <c r="C254" s="394"/>
      <c r="D254" s="394"/>
      <c r="E254" s="394"/>
      <c r="F254" s="394"/>
      <c r="G254" s="394"/>
      <c r="H254" s="394"/>
      <c r="J254" s="394"/>
      <c r="K254" s="394"/>
      <c r="L254" s="394"/>
      <c r="M254" s="394"/>
      <c r="N254" s="394"/>
      <c r="O254" s="394"/>
      <c r="P254" s="394"/>
      <c r="Q254" s="394"/>
      <c r="R254" s="394"/>
      <c r="S254" s="394"/>
      <c r="T254" s="394"/>
      <c r="U254" s="394"/>
      <c r="V254" s="394"/>
      <c r="W254" s="394"/>
      <c r="X254" s="394"/>
      <c r="Y254" s="394"/>
      <c r="Z254" s="394"/>
      <c r="AA254" s="394"/>
      <c r="AB254" s="394"/>
      <c r="AC254" s="394"/>
      <c r="AD254" s="394"/>
      <c r="AE254" s="394"/>
    </row>
    <row r="255" spans="1:31" ht="20.25" customHeight="1" x14ac:dyDescent="0.5">
      <c r="A255" s="394"/>
      <c r="B255" s="394"/>
      <c r="C255" s="394"/>
      <c r="D255" s="394"/>
      <c r="E255" s="394"/>
      <c r="F255" s="394"/>
      <c r="G255" s="394"/>
      <c r="H255" s="394"/>
      <c r="J255" s="394"/>
      <c r="K255" s="394"/>
      <c r="L255" s="394"/>
      <c r="M255" s="394"/>
      <c r="N255" s="394"/>
      <c r="O255" s="394"/>
      <c r="P255" s="394"/>
      <c r="Q255" s="394"/>
      <c r="R255" s="394"/>
      <c r="S255" s="394"/>
      <c r="T255" s="394"/>
      <c r="U255" s="394"/>
      <c r="V255" s="394"/>
      <c r="W255" s="394"/>
      <c r="X255" s="394"/>
      <c r="Y255" s="394"/>
      <c r="Z255" s="394"/>
      <c r="AA255" s="394"/>
      <c r="AB255" s="394"/>
      <c r="AC255" s="394"/>
      <c r="AD255" s="394"/>
      <c r="AE255" s="394"/>
    </row>
    <row r="256" spans="1:31" ht="20.25" customHeight="1" x14ac:dyDescent="0.5">
      <c r="A256" s="394"/>
      <c r="B256" s="394"/>
      <c r="C256" s="394"/>
      <c r="D256" s="394"/>
      <c r="E256" s="394"/>
      <c r="F256" s="394"/>
      <c r="G256" s="394"/>
      <c r="H256" s="394"/>
      <c r="J256" s="394"/>
      <c r="K256" s="394"/>
      <c r="L256" s="394"/>
      <c r="M256" s="394"/>
      <c r="N256" s="394"/>
      <c r="O256" s="394"/>
      <c r="P256" s="394"/>
      <c r="Q256" s="394"/>
      <c r="R256" s="394"/>
      <c r="S256" s="394"/>
      <c r="T256" s="394"/>
      <c r="U256" s="394"/>
      <c r="V256" s="394"/>
      <c r="W256" s="394"/>
      <c r="X256" s="394"/>
      <c r="Y256" s="394"/>
      <c r="Z256" s="394"/>
      <c r="AA256" s="394"/>
      <c r="AB256" s="394"/>
      <c r="AC256" s="394"/>
      <c r="AD256" s="394"/>
      <c r="AE256" s="394"/>
    </row>
    <row r="257" spans="1:31" ht="20.25" customHeight="1" x14ac:dyDescent="0.5">
      <c r="A257" s="394"/>
      <c r="B257" s="394"/>
      <c r="C257" s="394"/>
      <c r="D257" s="394"/>
      <c r="E257" s="394"/>
      <c r="F257" s="394"/>
      <c r="G257" s="394"/>
      <c r="H257" s="394"/>
      <c r="J257" s="394"/>
      <c r="K257" s="394"/>
      <c r="L257" s="394"/>
      <c r="M257" s="394"/>
      <c r="N257" s="394"/>
      <c r="O257" s="394"/>
      <c r="P257" s="394"/>
      <c r="Q257" s="394"/>
      <c r="R257" s="394"/>
      <c r="S257" s="394"/>
      <c r="T257" s="394"/>
      <c r="U257" s="394"/>
      <c r="V257" s="394"/>
      <c r="W257" s="394"/>
      <c r="X257" s="394"/>
      <c r="Y257" s="394"/>
      <c r="Z257" s="394"/>
      <c r="AA257" s="394"/>
      <c r="AB257" s="394"/>
      <c r="AC257" s="394"/>
      <c r="AD257" s="394"/>
      <c r="AE257" s="394"/>
    </row>
    <row r="258" spans="1:31" ht="20.25" customHeight="1" x14ac:dyDescent="0.5">
      <c r="A258" s="394"/>
      <c r="B258" s="394"/>
      <c r="C258" s="394"/>
      <c r="D258" s="394"/>
      <c r="E258" s="394"/>
      <c r="F258" s="394"/>
      <c r="G258" s="394"/>
      <c r="H258" s="394"/>
      <c r="J258" s="394"/>
      <c r="K258" s="394"/>
      <c r="L258" s="394"/>
      <c r="M258" s="394"/>
      <c r="N258" s="394"/>
      <c r="O258" s="394"/>
      <c r="P258" s="394"/>
      <c r="Q258" s="394"/>
      <c r="R258" s="394"/>
      <c r="S258" s="394"/>
      <c r="T258" s="394"/>
      <c r="U258" s="394"/>
      <c r="V258" s="394"/>
      <c r="W258" s="394"/>
      <c r="X258" s="394"/>
      <c r="Y258" s="394"/>
      <c r="Z258" s="394"/>
      <c r="AA258" s="394"/>
      <c r="AB258" s="394"/>
      <c r="AC258" s="394"/>
      <c r="AD258" s="394"/>
      <c r="AE258" s="394"/>
    </row>
    <row r="259" spans="1:31" ht="20.25" customHeight="1" x14ac:dyDescent="0.5">
      <c r="A259" s="394"/>
      <c r="B259" s="394"/>
      <c r="C259" s="394"/>
      <c r="D259" s="394"/>
      <c r="E259" s="394"/>
      <c r="F259" s="394"/>
      <c r="G259" s="394"/>
      <c r="H259" s="394"/>
      <c r="J259" s="394"/>
      <c r="K259" s="394"/>
      <c r="L259" s="394"/>
      <c r="M259" s="394"/>
      <c r="N259" s="394"/>
      <c r="O259" s="394"/>
      <c r="P259" s="394"/>
      <c r="Q259" s="394"/>
      <c r="R259" s="394"/>
      <c r="S259" s="394"/>
      <c r="T259" s="394"/>
      <c r="U259" s="394"/>
      <c r="V259" s="394"/>
      <c r="W259" s="394"/>
      <c r="X259" s="394"/>
      <c r="Y259" s="394"/>
      <c r="Z259" s="394"/>
      <c r="AA259" s="394"/>
      <c r="AB259" s="394"/>
      <c r="AC259" s="394"/>
      <c r="AD259" s="394"/>
      <c r="AE259" s="394"/>
    </row>
    <row r="260" spans="1:31" ht="20.25" customHeight="1" x14ac:dyDescent="0.5">
      <c r="A260" s="394"/>
      <c r="B260" s="394"/>
      <c r="C260" s="394"/>
      <c r="D260" s="394"/>
      <c r="E260" s="394"/>
      <c r="F260" s="394"/>
      <c r="G260" s="394"/>
      <c r="H260" s="394"/>
      <c r="J260" s="394"/>
      <c r="K260" s="394"/>
      <c r="L260" s="394"/>
      <c r="M260" s="394"/>
      <c r="N260" s="394"/>
      <c r="O260" s="394"/>
      <c r="P260" s="394"/>
      <c r="Q260" s="394"/>
      <c r="R260" s="394"/>
      <c r="S260" s="394"/>
      <c r="T260" s="394"/>
      <c r="U260" s="394"/>
      <c r="V260" s="394"/>
      <c r="W260" s="394"/>
      <c r="X260" s="394"/>
      <c r="Y260" s="394"/>
      <c r="Z260" s="394"/>
      <c r="AA260" s="394"/>
      <c r="AB260" s="394"/>
      <c r="AC260" s="394"/>
      <c r="AD260" s="394"/>
      <c r="AE260" s="394"/>
    </row>
    <row r="261" spans="1:31" ht="20.25" customHeight="1" x14ac:dyDescent="0.5">
      <c r="A261" s="394"/>
      <c r="B261" s="394"/>
      <c r="C261" s="394"/>
      <c r="D261" s="394"/>
      <c r="E261" s="394"/>
      <c r="F261" s="394"/>
      <c r="G261" s="394"/>
      <c r="H261" s="394"/>
      <c r="J261" s="394"/>
      <c r="K261" s="394"/>
      <c r="L261" s="394"/>
      <c r="M261" s="394"/>
      <c r="N261" s="394"/>
      <c r="O261" s="394"/>
      <c r="P261" s="394"/>
      <c r="Q261" s="394"/>
      <c r="R261" s="394"/>
      <c r="S261" s="394"/>
      <c r="T261" s="394"/>
      <c r="U261" s="394"/>
      <c r="V261" s="394"/>
      <c r="W261" s="394"/>
      <c r="X261" s="394"/>
      <c r="Y261" s="394"/>
      <c r="Z261" s="394"/>
      <c r="AA261" s="394"/>
      <c r="AB261" s="394"/>
      <c r="AC261" s="394"/>
      <c r="AD261" s="394"/>
      <c r="AE261" s="394"/>
    </row>
    <row r="262" spans="1:31" ht="20.25" customHeight="1" x14ac:dyDescent="0.5">
      <c r="A262" s="394"/>
      <c r="B262" s="394"/>
      <c r="C262" s="394"/>
      <c r="D262" s="394"/>
      <c r="E262" s="394"/>
      <c r="F262" s="394"/>
      <c r="G262" s="394"/>
      <c r="H262" s="394"/>
      <c r="J262" s="394"/>
      <c r="K262" s="394"/>
      <c r="L262" s="394"/>
      <c r="M262" s="394"/>
      <c r="N262" s="394"/>
      <c r="O262" s="394"/>
      <c r="P262" s="394"/>
      <c r="Q262" s="394"/>
      <c r="R262" s="394"/>
      <c r="S262" s="394"/>
      <c r="T262" s="394"/>
      <c r="U262" s="394"/>
      <c r="V262" s="394"/>
      <c r="W262" s="394"/>
      <c r="X262" s="394"/>
      <c r="Y262" s="394"/>
      <c r="Z262" s="394"/>
      <c r="AA262" s="394"/>
      <c r="AB262" s="394"/>
      <c r="AC262" s="394"/>
      <c r="AD262" s="394"/>
      <c r="AE262" s="394"/>
    </row>
    <row r="263" spans="1:31" ht="20.25" customHeight="1" x14ac:dyDescent="0.5">
      <c r="A263" s="394"/>
      <c r="B263" s="394"/>
      <c r="C263" s="394"/>
      <c r="D263" s="394"/>
      <c r="E263" s="394"/>
      <c r="F263" s="394"/>
      <c r="G263" s="394"/>
      <c r="H263" s="394"/>
      <c r="J263" s="394"/>
      <c r="K263" s="394"/>
      <c r="L263" s="394"/>
      <c r="M263" s="394"/>
      <c r="N263" s="394"/>
      <c r="O263" s="394"/>
      <c r="P263" s="394"/>
      <c r="Q263" s="394"/>
      <c r="R263" s="394"/>
      <c r="S263" s="394"/>
      <c r="T263" s="394"/>
      <c r="U263" s="394"/>
      <c r="V263" s="394"/>
      <c r="W263" s="394"/>
      <c r="X263" s="394"/>
      <c r="Y263" s="394"/>
      <c r="Z263" s="394"/>
      <c r="AA263" s="394"/>
      <c r="AB263" s="394"/>
      <c r="AC263" s="394"/>
      <c r="AD263" s="394"/>
      <c r="AE263" s="394"/>
    </row>
    <row r="264" spans="1:31" ht="20.25" customHeight="1" x14ac:dyDescent="0.5">
      <c r="A264" s="394"/>
      <c r="B264" s="394"/>
      <c r="C264" s="394"/>
      <c r="D264" s="394"/>
      <c r="E264" s="394"/>
      <c r="F264" s="394"/>
      <c r="G264" s="394"/>
      <c r="H264" s="394"/>
      <c r="J264" s="394"/>
      <c r="K264" s="394"/>
      <c r="L264" s="394"/>
      <c r="M264" s="394"/>
      <c r="N264" s="394"/>
      <c r="O264" s="394"/>
      <c r="P264" s="394"/>
      <c r="Q264" s="394"/>
      <c r="R264" s="394"/>
      <c r="S264" s="394"/>
      <c r="T264" s="394"/>
      <c r="U264" s="394"/>
      <c r="V264" s="394"/>
      <c r="W264" s="394"/>
      <c r="X264" s="394"/>
      <c r="Y264" s="394"/>
      <c r="Z264" s="394"/>
      <c r="AA264" s="394"/>
      <c r="AB264" s="394"/>
      <c r="AC264" s="394"/>
      <c r="AD264" s="394"/>
      <c r="AE264" s="394"/>
    </row>
    <row r="265" spans="1:31" ht="20.25" customHeight="1" x14ac:dyDescent="0.5">
      <c r="A265" s="394"/>
      <c r="B265" s="394"/>
      <c r="C265" s="394"/>
      <c r="D265" s="394"/>
      <c r="E265" s="394"/>
      <c r="F265" s="394"/>
      <c r="G265" s="394"/>
      <c r="H265" s="394"/>
      <c r="J265" s="394"/>
      <c r="K265" s="394"/>
      <c r="L265" s="394"/>
      <c r="M265" s="394"/>
      <c r="N265" s="394"/>
      <c r="O265" s="394"/>
      <c r="P265" s="394"/>
      <c r="Q265" s="394"/>
      <c r="R265" s="394"/>
      <c r="S265" s="394"/>
      <c r="T265" s="394"/>
      <c r="U265" s="394"/>
      <c r="V265" s="394"/>
      <c r="W265" s="394"/>
      <c r="X265" s="394"/>
      <c r="Y265" s="394"/>
      <c r="Z265" s="394"/>
      <c r="AA265" s="394"/>
      <c r="AB265" s="394"/>
      <c r="AC265" s="394"/>
      <c r="AD265" s="394"/>
      <c r="AE265" s="394"/>
    </row>
    <row r="266" spans="1:31" ht="20.25" customHeight="1" x14ac:dyDescent="0.5">
      <c r="A266" s="394"/>
      <c r="B266" s="394"/>
      <c r="C266" s="394"/>
      <c r="D266" s="394"/>
      <c r="E266" s="394"/>
      <c r="F266" s="394"/>
      <c r="G266" s="394"/>
      <c r="H266" s="394"/>
      <c r="J266" s="394"/>
      <c r="K266" s="394"/>
      <c r="L266" s="394"/>
      <c r="M266" s="394"/>
      <c r="N266" s="394"/>
      <c r="O266" s="394"/>
      <c r="P266" s="394"/>
      <c r="Q266" s="394"/>
      <c r="R266" s="394"/>
      <c r="S266" s="394"/>
      <c r="T266" s="394"/>
      <c r="U266" s="394"/>
      <c r="V266" s="394"/>
      <c r="W266" s="394"/>
      <c r="X266" s="394"/>
      <c r="Y266" s="394"/>
      <c r="Z266" s="394"/>
      <c r="AA266" s="394"/>
      <c r="AB266" s="394"/>
      <c r="AC266" s="394"/>
      <c r="AD266" s="394"/>
      <c r="AE266" s="394"/>
    </row>
    <row r="267" spans="1:31" ht="20.25" customHeight="1" x14ac:dyDescent="0.5">
      <c r="A267" s="394"/>
      <c r="B267" s="394"/>
      <c r="C267" s="394"/>
      <c r="D267" s="394"/>
      <c r="E267" s="394"/>
      <c r="F267" s="394"/>
      <c r="G267" s="394"/>
      <c r="H267" s="394"/>
      <c r="J267" s="394"/>
      <c r="K267" s="394"/>
      <c r="L267" s="394"/>
      <c r="M267" s="394"/>
      <c r="N267" s="394"/>
      <c r="O267" s="394"/>
      <c r="P267" s="394"/>
      <c r="Q267" s="394"/>
      <c r="R267" s="394"/>
      <c r="S267" s="394"/>
      <c r="T267" s="394"/>
      <c r="U267" s="394"/>
      <c r="V267" s="394"/>
      <c r="W267" s="394"/>
      <c r="X267" s="394"/>
      <c r="Y267" s="394"/>
      <c r="Z267" s="394"/>
      <c r="AA267" s="394"/>
      <c r="AB267" s="394"/>
      <c r="AC267" s="394"/>
      <c r="AD267" s="394"/>
      <c r="AE267" s="394"/>
    </row>
    <row r="268" spans="1:31" ht="20.25" customHeight="1" x14ac:dyDescent="0.5">
      <c r="A268" s="394"/>
      <c r="B268" s="394"/>
      <c r="C268" s="394"/>
      <c r="D268" s="394"/>
      <c r="E268" s="394"/>
      <c r="F268" s="394"/>
      <c r="G268" s="394"/>
      <c r="H268" s="394"/>
      <c r="J268" s="394"/>
      <c r="K268" s="394"/>
      <c r="L268" s="394"/>
      <c r="M268" s="394"/>
      <c r="N268" s="394"/>
      <c r="O268" s="394"/>
      <c r="P268" s="394"/>
      <c r="Q268" s="394"/>
      <c r="R268" s="394"/>
      <c r="S268" s="394"/>
      <c r="T268" s="394"/>
      <c r="U268" s="394"/>
      <c r="V268" s="394"/>
      <c r="W268" s="394"/>
      <c r="X268" s="394"/>
      <c r="Y268" s="394"/>
      <c r="Z268" s="394"/>
      <c r="AA268" s="394"/>
      <c r="AB268" s="394"/>
      <c r="AC268" s="394"/>
      <c r="AD268" s="394"/>
      <c r="AE268" s="394"/>
    </row>
    <row r="269" spans="1:31" ht="20.25" customHeight="1" x14ac:dyDescent="0.5">
      <c r="A269" s="394"/>
      <c r="B269" s="394"/>
      <c r="C269" s="394"/>
      <c r="D269" s="394"/>
      <c r="E269" s="394"/>
      <c r="F269" s="394"/>
      <c r="G269" s="394"/>
      <c r="H269" s="394"/>
      <c r="J269" s="394"/>
      <c r="K269" s="394"/>
      <c r="L269" s="394"/>
      <c r="M269" s="394"/>
      <c r="N269" s="394"/>
      <c r="O269" s="394"/>
      <c r="P269" s="394"/>
      <c r="Q269" s="394"/>
      <c r="R269" s="394"/>
      <c r="S269" s="394"/>
      <c r="T269" s="394"/>
      <c r="U269" s="394"/>
      <c r="V269" s="394"/>
      <c r="W269" s="394"/>
      <c r="X269" s="394"/>
      <c r="Y269" s="394"/>
      <c r="Z269" s="394"/>
      <c r="AA269" s="394"/>
      <c r="AB269" s="394"/>
      <c r="AC269" s="394"/>
      <c r="AD269" s="394"/>
      <c r="AE269" s="394"/>
    </row>
    <row r="270" spans="1:31" ht="20.25" customHeight="1" x14ac:dyDescent="0.5">
      <c r="A270" s="394"/>
      <c r="B270" s="394"/>
      <c r="C270" s="394"/>
      <c r="D270" s="394"/>
      <c r="E270" s="394"/>
      <c r="F270" s="394"/>
      <c r="G270" s="394"/>
      <c r="H270" s="394"/>
      <c r="J270" s="394"/>
      <c r="K270" s="394"/>
      <c r="L270" s="394"/>
      <c r="M270" s="394"/>
      <c r="N270" s="394"/>
      <c r="O270" s="394"/>
      <c r="P270" s="394"/>
      <c r="Q270" s="394"/>
      <c r="R270" s="394"/>
      <c r="S270" s="394"/>
      <c r="T270" s="394"/>
      <c r="U270" s="394"/>
      <c r="V270" s="394"/>
      <c r="W270" s="394"/>
      <c r="X270" s="394"/>
      <c r="Y270" s="394"/>
      <c r="Z270" s="394"/>
      <c r="AA270" s="394"/>
      <c r="AB270" s="394"/>
      <c r="AC270" s="394"/>
      <c r="AD270" s="394"/>
      <c r="AE270" s="394"/>
    </row>
    <row r="271" spans="1:31" ht="20.25" customHeight="1" x14ac:dyDescent="0.5">
      <c r="A271" s="394"/>
      <c r="B271" s="394"/>
      <c r="C271" s="394"/>
      <c r="D271" s="394"/>
      <c r="E271" s="394"/>
      <c r="F271" s="394"/>
      <c r="G271" s="394"/>
      <c r="H271" s="394"/>
      <c r="J271" s="394"/>
      <c r="K271" s="394"/>
      <c r="L271" s="394"/>
      <c r="M271" s="394"/>
      <c r="N271" s="394"/>
      <c r="O271" s="394"/>
      <c r="P271" s="394"/>
      <c r="Q271" s="394"/>
      <c r="R271" s="394"/>
      <c r="S271" s="394"/>
      <c r="T271" s="394"/>
      <c r="U271" s="394"/>
      <c r="V271" s="394"/>
      <c r="W271" s="394"/>
      <c r="X271" s="394"/>
      <c r="Y271" s="394"/>
      <c r="Z271" s="394"/>
      <c r="AA271" s="394"/>
      <c r="AB271" s="394"/>
      <c r="AC271" s="394"/>
      <c r="AD271" s="394"/>
      <c r="AE271" s="394"/>
    </row>
    <row r="272" spans="1:31" ht="20.25" customHeight="1" x14ac:dyDescent="0.5">
      <c r="A272" s="394"/>
      <c r="B272" s="394"/>
      <c r="C272" s="394"/>
      <c r="D272" s="394"/>
      <c r="E272" s="394"/>
      <c r="F272" s="394"/>
      <c r="G272" s="394"/>
      <c r="H272" s="394"/>
      <c r="J272" s="394"/>
      <c r="K272" s="394"/>
      <c r="L272" s="394"/>
      <c r="M272" s="394"/>
      <c r="N272" s="394"/>
      <c r="O272" s="394"/>
      <c r="P272" s="394"/>
      <c r="Q272" s="394"/>
      <c r="R272" s="394"/>
      <c r="S272" s="394"/>
      <c r="T272" s="394"/>
      <c r="U272" s="394"/>
      <c r="V272" s="394"/>
      <c r="W272" s="394"/>
      <c r="X272" s="394"/>
      <c r="Y272" s="394"/>
      <c r="Z272" s="394"/>
      <c r="AA272" s="394"/>
      <c r="AB272" s="394"/>
      <c r="AC272" s="394"/>
      <c r="AD272" s="394"/>
      <c r="AE272" s="394"/>
    </row>
    <row r="273" spans="1:31" ht="20.25" customHeight="1" x14ac:dyDescent="0.5">
      <c r="A273" s="394"/>
      <c r="B273" s="394"/>
      <c r="C273" s="394"/>
      <c r="D273" s="394"/>
      <c r="E273" s="394"/>
      <c r="F273" s="394"/>
      <c r="G273" s="394"/>
      <c r="H273" s="394"/>
      <c r="J273" s="394"/>
      <c r="K273" s="394"/>
      <c r="L273" s="394"/>
      <c r="M273" s="394"/>
      <c r="N273" s="394"/>
      <c r="O273" s="394"/>
      <c r="P273" s="394"/>
      <c r="Q273" s="394"/>
      <c r="R273" s="394"/>
      <c r="S273" s="394"/>
      <c r="T273" s="394"/>
      <c r="U273" s="394"/>
      <c r="V273" s="394"/>
      <c r="W273" s="394"/>
      <c r="X273" s="394"/>
      <c r="Y273" s="394"/>
      <c r="Z273" s="394"/>
      <c r="AA273" s="394"/>
      <c r="AB273" s="394"/>
      <c r="AC273" s="394"/>
      <c r="AD273" s="394"/>
      <c r="AE273" s="394"/>
    </row>
    <row r="274" spans="1:31" ht="20.25" customHeight="1" x14ac:dyDescent="0.5">
      <c r="A274" s="394"/>
      <c r="B274" s="394"/>
      <c r="C274" s="394"/>
      <c r="D274" s="394"/>
      <c r="E274" s="394"/>
      <c r="F274" s="394"/>
      <c r="G274" s="394"/>
      <c r="H274" s="394"/>
      <c r="J274" s="394"/>
      <c r="K274" s="394"/>
      <c r="L274" s="394"/>
      <c r="M274" s="394"/>
      <c r="N274" s="394"/>
      <c r="O274" s="394"/>
      <c r="P274" s="394"/>
      <c r="Q274" s="394"/>
      <c r="R274" s="394"/>
      <c r="S274" s="394"/>
      <c r="T274" s="394"/>
      <c r="U274" s="394"/>
      <c r="V274" s="394"/>
      <c r="W274" s="394"/>
      <c r="X274" s="394"/>
      <c r="Y274" s="394"/>
      <c r="Z274" s="394"/>
      <c r="AA274" s="394"/>
      <c r="AB274" s="394"/>
      <c r="AC274" s="394"/>
      <c r="AD274" s="394"/>
      <c r="AE274" s="394"/>
    </row>
    <row r="275" spans="1:31" ht="20.25" customHeight="1" x14ac:dyDescent="0.5">
      <c r="A275" s="394"/>
      <c r="B275" s="394"/>
      <c r="C275" s="394"/>
      <c r="D275" s="394"/>
      <c r="E275" s="394"/>
      <c r="F275" s="394"/>
      <c r="G275" s="394"/>
      <c r="H275" s="394"/>
      <c r="J275" s="394"/>
      <c r="K275" s="394"/>
      <c r="L275" s="394"/>
      <c r="M275" s="394"/>
      <c r="N275" s="394"/>
      <c r="O275" s="394"/>
      <c r="P275" s="394"/>
      <c r="Q275" s="394"/>
      <c r="R275" s="394"/>
      <c r="S275" s="394"/>
      <c r="T275" s="394"/>
      <c r="U275" s="394"/>
      <c r="V275" s="394"/>
      <c r="W275" s="394"/>
      <c r="X275" s="394"/>
      <c r="Y275" s="394"/>
      <c r="Z275" s="394"/>
      <c r="AA275" s="394"/>
      <c r="AB275" s="394"/>
      <c r="AC275" s="394"/>
      <c r="AD275" s="394"/>
      <c r="AE275" s="394"/>
    </row>
    <row r="276" spans="1:31" ht="20.25" customHeight="1" x14ac:dyDescent="0.5">
      <c r="A276" s="394"/>
      <c r="B276" s="394"/>
      <c r="C276" s="394"/>
      <c r="D276" s="394"/>
      <c r="E276" s="394"/>
      <c r="F276" s="394"/>
      <c r="G276" s="394"/>
      <c r="H276" s="394"/>
      <c r="J276" s="394"/>
      <c r="K276" s="394"/>
      <c r="L276" s="394"/>
      <c r="M276" s="394"/>
      <c r="N276" s="394"/>
      <c r="O276" s="394"/>
      <c r="P276" s="394"/>
      <c r="Q276" s="394"/>
      <c r="R276" s="394"/>
      <c r="S276" s="394"/>
      <c r="T276" s="394"/>
      <c r="U276" s="394"/>
      <c r="V276" s="394"/>
      <c r="W276" s="394"/>
      <c r="X276" s="394"/>
      <c r="Y276" s="394"/>
      <c r="Z276" s="394"/>
      <c r="AA276" s="394"/>
      <c r="AB276" s="394"/>
      <c r="AC276" s="394"/>
      <c r="AD276" s="394"/>
      <c r="AE276" s="394"/>
    </row>
    <row r="277" spans="1:31" ht="20.25" customHeight="1" x14ac:dyDescent="0.5">
      <c r="A277" s="394"/>
      <c r="B277" s="394"/>
      <c r="C277" s="394"/>
      <c r="D277" s="394"/>
      <c r="E277" s="394"/>
      <c r="F277" s="394"/>
      <c r="G277" s="394"/>
      <c r="H277" s="394"/>
      <c r="J277" s="394"/>
      <c r="K277" s="394"/>
      <c r="L277" s="394"/>
      <c r="M277" s="394"/>
      <c r="N277" s="394"/>
      <c r="O277" s="394"/>
      <c r="P277" s="394"/>
      <c r="Q277" s="394"/>
      <c r="R277" s="394"/>
      <c r="S277" s="394"/>
      <c r="T277" s="394"/>
      <c r="U277" s="394"/>
      <c r="V277" s="394"/>
      <c r="W277" s="394"/>
      <c r="X277" s="394"/>
      <c r="Y277" s="394"/>
      <c r="Z277" s="394"/>
      <c r="AA277" s="394"/>
      <c r="AB277" s="394"/>
      <c r="AC277" s="394"/>
      <c r="AD277" s="394"/>
      <c r="AE277" s="394"/>
    </row>
    <row r="278" spans="1:31" ht="20.25" customHeight="1" x14ac:dyDescent="0.5">
      <c r="A278" s="394"/>
      <c r="B278" s="394"/>
      <c r="C278" s="394"/>
      <c r="D278" s="394"/>
      <c r="E278" s="394"/>
      <c r="F278" s="394"/>
      <c r="G278" s="394"/>
      <c r="H278" s="394"/>
      <c r="J278" s="394"/>
      <c r="K278" s="394"/>
      <c r="L278" s="394"/>
      <c r="M278" s="394"/>
      <c r="N278" s="394"/>
      <c r="O278" s="394"/>
      <c r="P278" s="394"/>
      <c r="Q278" s="394"/>
      <c r="R278" s="394"/>
      <c r="S278" s="394"/>
      <c r="T278" s="394"/>
      <c r="U278" s="394"/>
      <c r="V278" s="394"/>
      <c r="W278" s="394"/>
      <c r="X278" s="394"/>
      <c r="Y278" s="394"/>
      <c r="Z278" s="394"/>
      <c r="AA278" s="394"/>
      <c r="AB278" s="394"/>
      <c r="AC278" s="394"/>
      <c r="AD278" s="394"/>
      <c r="AE278" s="394"/>
    </row>
    <row r="279" spans="1:31" ht="20.25" customHeight="1" x14ac:dyDescent="0.5">
      <c r="A279" s="394"/>
      <c r="B279" s="394"/>
      <c r="C279" s="394"/>
      <c r="D279" s="394"/>
      <c r="E279" s="394"/>
      <c r="F279" s="394"/>
      <c r="G279" s="394"/>
      <c r="H279" s="394"/>
      <c r="J279" s="394"/>
      <c r="K279" s="394"/>
      <c r="L279" s="394"/>
      <c r="M279" s="394"/>
      <c r="N279" s="394"/>
      <c r="O279" s="394"/>
      <c r="P279" s="394"/>
      <c r="Q279" s="394"/>
      <c r="R279" s="394"/>
      <c r="S279" s="394"/>
      <c r="T279" s="394"/>
      <c r="U279" s="394"/>
      <c r="V279" s="394"/>
      <c r="W279" s="394"/>
      <c r="X279" s="394"/>
      <c r="Y279" s="394"/>
      <c r="Z279" s="394"/>
      <c r="AA279" s="394"/>
      <c r="AB279" s="394"/>
      <c r="AC279" s="394"/>
      <c r="AD279" s="394"/>
      <c r="AE279" s="394"/>
    </row>
    <row r="280" spans="1:31" ht="20.25" customHeight="1" x14ac:dyDescent="0.5">
      <c r="A280" s="394"/>
      <c r="B280" s="394"/>
      <c r="C280" s="394"/>
      <c r="D280" s="394"/>
      <c r="E280" s="394"/>
      <c r="F280" s="394"/>
      <c r="G280" s="394"/>
      <c r="H280" s="394"/>
      <c r="J280" s="394"/>
      <c r="K280" s="394"/>
      <c r="L280" s="394"/>
      <c r="M280" s="394"/>
      <c r="N280" s="394"/>
      <c r="O280" s="394"/>
      <c r="P280" s="394"/>
      <c r="Q280" s="394"/>
      <c r="R280" s="394"/>
      <c r="S280" s="394"/>
      <c r="T280" s="394"/>
      <c r="U280" s="394"/>
      <c r="V280" s="394"/>
      <c r="W280" s="394"/>
      <c r="X280" s="394"/>
      <c r="Y280" s="394"/>
      <c r="Z280" s="394"/>
      <c r="AA280" s="394"/>
      <c r="AB280" s="394"/>
      <c r="AC280" s="394"/>
      <c r="AD280" s="394"/>
      <c r="AE280" s="394"/>
    </row>
    <row r="281" spans="1:31" ht="20.25" customHeight="1" x14ac:dyDescent="0.5">
      <c r="A281" s="394"/>
      <c r="B281" s="394"/>
      <c r="C281" s="394"/>
      <c r="D281" s="394"/>
      <c r="E281" s="394"/>
      <c r="F281" s="394"/>
      <c r="G281" s="394"/>
      <c r="H281" s="394"/>
      <c r="J281" s="394"/>
      <c r="K281" s="394"/>
      <c r="L281" s="394"/>
      <c r="M281" s="394"/>
      <c r="N281" s="394"/>
      <c r="O281" s="394"/>
      <c r="P281" s="394"/>
      <c r="Q281" s="394"/>
      <c r="R281" s="394"/>
      <c r="S281" s="394"/>
      <c r="T281" s="394"/>
      <c r="U281" s="394"/>
      <c r="V281" s="394"/>
      <c r="W281" s="394"/>
      <c r="X281" s="394"/>
      <c r="Y281" s="394"/>
      <c r="Z281" s="394"/>
      <c r="AA281" s="394"/>
      <c r="AB281" s="394"/>
      <c r="AC281" s="394"/>
      <c r="AD281" s="394"/>
      <c r="AE281" s="394"/>
    </row>
    <row r="282" spans="1:31" ht="20.25" customHeight="1" x14ac:dyDescent="0.5">
      <c r="A282" s="394"/>
      <c r="B282" s="394"/>
      <c r="C282" s="394"/>
      <c r="D282" s="394"/>
      <c r="E282" s="394"/>
      <c r="F282" s="394"/>
      <c r="G282" s="394"/>
      <c r="H282" s="394"/>
      <c r="J282" s="394"/>
      <c r="K282" s="394"/>
      <c r="L282" s="394"/>
      <c r="M282" s="394"/>
      <c r="N282" s="394"/>
      <c r="O282" s="394"/>
      <c r="P282" s="394"/>
      <c r="Q282" s="394"/>
      <c r="R282" s="394"/>
      <c r="S282" s="394"/>
      <c r="T282" s="394"/>
      <c r="U282" s="394"/>
      <c r="V282" s="394"/>
      <c r="W282" s="394"/>
      <c r="X282" s="394"/>
      <c r="Y282" s="394"/>
      <c r="Z282" s="394"/>
      <c r="AA282" s="394"/>
      <c r="AB282" s="394"/>
      <c r="AC282" s="394"/>
      <c r="AD282" s="394"/>
      <c r="AE282" s="394"/>
    </row>
    <row r="283" spans="1:31" ht="20.25" customHeight="1" x14ac:dyDescent="0.5">
      <c r="A283" s="394"/>
      <c r="B283" s="394"/>
      <c r="C283" s="394"/>
      <c r="D283" s="394"/>
      <c r="E283" s="394"/>
      <c r="F283" s="394"/>
      <c r="G283" s="394"/>
      <c r="H283" s="394"/>
      <c r="J283" s="394"/>
      <c r="K283" s="394"/>
      <c r="L283" s="394"/>
      <c r="M283" s="394"/>
      <c r="N283" s="394"/>
      <c r="O283" s="394"/>
      <c r="P283" s="394"/>
      <c r="Q283" s="394"/>
      <c r="R283" s="394"/>
      <c r="S283" s="394"/>
      <c r="T283" s="394"/>
      <c r="U283" s="394"/>
      <c r="V283" s="394"/>
      <c r="W283" s="394"/>
      <c r="X283" s="394"/>
      <c r="Y283" s="394"/>
      <c r="Z283" s="394"/>
      <c r="AA283" s="394"/>
      <c r="AB283" s="394"/>
      <c r="AC283" s="394"/>
      <c r="AD283" s="394"/>
      <c r="AE283" s="394"/>
    </row>
    <row r="284" spans="1:31" ht="20.25" customHeight="1" x14ac:dyDescent="0.5">
      <c r="A284" s="394"/>
      <c r="B284" s="394"/>
      <c r="C284" s="394"/>
      <c r="D284" s="394"/>
      <c r="E284" s="394"/>
      <c r="F284" s="394"/>
      <c r="G284" s="394"/>
      <c r="H284" s="394"/>
      <c r="J284" s="394"/>
      <c r="K284" s="394"/>
      <c r="L284" s="394"/>
      <c r="M284" s="394"/>
      <c r="N284" s="394"/>
      <c r="O284" s="394"/>
      <c r="P284" s="394"/>
      <c r="Q284" s="394"/>
      <c r="R284" s="394"/>
      <c r="S284" s="394"/>
      <c r="T284" s="394"/>
      <c r="U284" s="394"/>
      <c r="V284" s="394"/>
      <c r="W284" s="394"/>
      <c r="X284" s="394"/>
      <c r="Y284" s="394"/>
      <c r="Z284" s="394"/>
      <c r="AA284" s="394"/>
      <c r="AB284" s="394"/>
      <c r="AC284" s="394"/>
      <c r="AD284" s="394"/>
      <c r="AE284" s="394"/>
    </row>
    <row r="285" spans="1:31" ht="20.25" customHeight="1" x14ac:dyDescent="0.5">
      <c r="A285" s="394"/>
      <c r="B285" s="394"/>
      <c r="C285" s="394"/>
      <c r="D285" s="394"/>
      <c r="E285" s="394"/>
      <c r="F285" s="394"/>
      <c r="G285" s="394"/>
      <c r="H285" s="394"/>
      <c r="J285" s="394"/>
      <c r="K285" s="394"/>
      <c r="L285" s="394"/>
      <c r="M285" s="394"/>
      <c r="N285" s="394"/>
      <c r="O285" s="394"/>
      <c r="P285" s="394"/>
      <c r="Q285" s="394"/>
      <c r="R285" s="394"/>
      <c r="S285" s="394"/>
      <c r="T285" s="394"/>
      <c r="U285" s="394"/>
      <c r="V285" s="394"/>
      <c r="W285" s="394"/>
      <c r="X285" s="394"/>
      <c r="Y285" s="394"/>
      <c r="Z285" s="394"/>
      <c r="AA285" s="394"/>
      <c r="AB285" s="394"/>
      <c r="AC285" s="394"/>
      <c r="AD285" s="394"/>
      <c r="AE285" s="394"/>
    </row>
    <row r="286" spans="1:31" ht="20.25" customHeight="1" x14ac:dyDescent="0.5">
      <c r="A286" s="394"/>
      <c r="B286" s="394"/>
      <c r="C286" s="394"/>
      <c r="D286" s="394"/>
      <c r="E286" s="394"/>
      <c r="F286" s="394"/>
      <c r="G286" s="394"/>
      <c r="H286" s="394"/>
      <c r="J286" s="394"/>
      <c r="K286" s="394"/>
      <c r="L286" s="394"/>
      <c r="M286" s="394"/>
      <c r="N286" s="394"/>
      <c r="O286" s="394"/>
      <c r="P286" s="394"/>
      <c r="Q286" s="394"/>
      <c r="R286" s="394"/>
      <c r="S286" s="394"/>
      <c r="T286" s="394"/>
      <c r="U286" s="394"/>
      <c r="V286" s="394"/>
      <c r="W286" s="394"/>
      <c r="X286" s="394"/>
      <c r="Y286" s="394"/>
      <c r="Z286" s="394"/>
      <c r="AA286" s="394"/>
      <c r="AB286" s="394"/>
      <c r="AC286" s="394"/>
      <c r="AD286" s="394"/>
      <c r="AE286" s="394"/>
    </row>
    <row r="287" spans="1:31" ht="20.25" customHeight="1" x14ac:dyDescent="0.5">
      <c r="A287" s="394"/>
      <c r="B287" s="394"/>
      <c r="C287" s="394"/>
      <c r="D287" s="394"/>
      <c r="E287" s="394"/>
      <c r="F287" s="394"/>
      <c r="G287" s="394"/>
      <c r="H287" s="394"/>
      <c r="J287" s="394"/>
      <c r="K287" s="394"/>
      <c r="L287" s="394"/>
      <c r="M287" s="394"/>
      <c r="N287" s="394"/>
      <c r="O287" s="394"/>
      <c r="P287" s="394"/>
      <c r="Q287" s="394"/>
      <c r="R287" s="394"/>
      <c r="S287" s="394"/>
      <c r="T287" s="394"/>
      <c r="U287" s="394"/>
      <c r="V287" s="394"/>
      <c r="W287" s="394"/>
      <c r="X287" s="394"/>
      <c r="Y287" s="394"/>
      <c r="Z287" s="394"/>
      <c r="AA287" s="394"/>
      <c r="AB287" s="394"/>
      <c r="AC287" s="394"/>
      <c r="AD287" s="394"/>
      <c r="AE287" s="394"/>
    </row>
    <row r="288" spans="1:31" ht="20.25" customHeight="1" x14ac:dyDescent="0.5">
      <c r="A288" s="394"/>
      <c r="B288" s="394"/>
      <c r="C288" s="394"/>
      <c r="D288" s="394"/>
      <c r="E288" s="394"/>
      <c r="F288" s="394"/>
      <c r="G288" s="394"/>
      <c r="H288" s="394"/>
      <c r="J288" s="394"/>
      <c r="K288" s="394"/>
      <c r="L288" s="394"/>
      <c r="M288" s="394"/>
      <c r="N288" s="394"/>
      <c r="O288" s="394"/>
      <c r="P288" s="394"/>
      <c r="Q288" s="394"/>
      <c r="R288" s="394"/>
      <c r="S288" s="394"/>
      <c r="T288" s="394"/>
      <c r="U288" s="394"/>
      <c r="V288" s="394"/>
      <c r="W288" s="394"/>
      <c r="X288" s="394"/>
      <c r="Y288" s="394"/>
      <c r="Z288" s="394"/>
      <c r="AA288" s="394"/>
      <c r="AB288" s="394"/>
      <c r="AC288" s="394"/>
      <c r="AD288" s="394"/>
      <c r="AE288" s="394"/>
    </row>
    <row r="289" spans="1:31" ht="20.25" customHeight="1" x14ac:dyDescent="0.5">
      <c r="A289" s="394"/>
      <c r="B289" s="394"/>
      <c r="C289" s="394"/>
      <c r="D289" s="394"/>
      <c r="E289" s="394"/>
      <c r="F289" s="394"/>
      <c r="G289" s="394"/>
      <c r="H289" s="394"/>
      <c r="J289" s="394"/>
      <c r="K289" s="394"/>
      <c r="L289" s="394"/>
      <c r="M289" s="394"/>
      <c r="N289" s="394"/>
      <c r="O289" s="394"/>
      <c r="P289" s="394"/>
      <c r="Q289" s="394"/>
      <c r="R289" s="394"/>
      <c r="S289" s="394"/>
      <c r="T289" s="394"/>
      <c r="U289" s="394"/>
      <c r="V289" s="394"/>
      <c r="W289" s="394"/>
      <c r="X289" s="394"/>
      <c r="Y289" s="394"/>
      <c r="Z289" s="394"/>
      <c r="AA289" s="394"/>
      <c r="AB289" s="394"/>
      <c r="AC289" s="394"/>
      <c r="AD289" s="394"/>
      <c r="AE289" s="394"/>
    </row>
    <row r="290" spans="1:31" ht="20.25" customHeight="1" x14ac:dyDescent="0.5">
      <c r="A290" s="394"/>
      <c r="B290" s="394"/>
      <c r="C290" s="394"/>
      <c r="D290" s="394"/>
      <c r="E290" s="394"/>
      <c r="F290" s="394"/>
      <c r="G290" s="394"/>
      <c r="H290" s="394"/>
      <c r="J290" s="394"/>
      <c r="K290" s="394"/>
      <c r="L290" s="394"/>
      <c r="M290" s="394"/>
      <c r="N290" s="394"/>
      <c r="O290" s="394"/>
      <c r="P290" s="394"/>
      <c r="Q290" s="394"/>
      <c r="R290" s="394"/>
      <c r="S290" s="394"/>
      <c r="T290" s="394"/>
      <c r="U290" s="394"/>
      <c r="V290" s="394"/>
      <c r="W290" s="394"/>
      <c r="X290" s="394"/>
      <c r="Y290" s="394"/>
      <c r="Z290" s="394"/>
      <c r="AA290" s="394"/>
      <c r="AB290" s="394"/>
      <c r="AC290" s="394"/>
      <c r="AD290" s="394"/>
      <c r="AE290" s="394"/>
    </row>
    <row r="291" spans="1:31" ht="20.25" customHeight="1" x14ac:dyDescent="0.5">
      <c r="A291" s="394"/>
      <c r="B291" s="394"/>
      <c r="C291" s="394"/>
      <c r="D291" s="394"/>
      <c r="E291" s="394"/>
      <c r="F291" s="394"/>
      <c r="G291" s="394"/>
      <c r="H291" s="394"/>
      <c r="J291" s="394"/>
      <c r="K291" s="394"/>
      <c r="L291" s="394"/>
      <c r="M291" s="394"/>
      <c r="N291" s="394"/>
      <c r="O291" s="394"/>
      <c r="P291" s="394"/>
      <c r="Q291" s="394"/>
      <c r="R291" s="394"/>
      <c r="S291" s="394"/>
      <c r="T291" s="394"/>
      <c r="U291" s="394"/>
      <c r="V291" s="394"/>
      <c r="W291" s="394"/>
      <c r="X291" s="394"/>
      <c r="Y291" s="394"/>
      <c r="Z291" s="394"/>
      <c r="AA291" s="394"/>
      <c r="AB291" s="394"/>
      <c r="AC291" s="394"/>
      <c r="AD291" s="394"/>
      <c r="AE291" s="394"/>
    </row>
    <row r="292" spans="1:31" ht="20.25" customHeight="1" x14ac:dyDescent="0.5">
      <c r="A292" s="394"/>
      <c r="B292" s="394"/>
      <c r="C292" s="394"/>
      <c r="D292" s="394"/>
      <c r="E292" s="394"/>
      <c r="F292" s="394"/>
      <c r="G292" s="394"/>
      <c r="H292" s="394"/>
      <c r="J292" s="394"/>
      <c r="K292" s="394"/>
      <c r="L292" s="394"/>
      <c r="M292" s="394"/>
      <c r="N292" s="394"/>
      <c r="O292" s="394"/>
      <c r="P292" s="394"/>
      <c r="Q292" s="394"/>
      <c r="R292" s="394"/>
      <c r="S292" s="394"/>
      <c r="T292" s="394"/>
      <c r="U292" s="394"/>
      <c r="V292" s="394"/>
      <c r="W292" s="394"/>
      <c r="X292" s="394"/>
      <c r="Y292" s="394"/>
      <c r="Z292" s="394"/>
      <c r="AA292" s="394"/>
      <c r="AB292" s="394"/>
      <c r="AC292" s="394"/>
      <c r="AD292" s="394"/>
      <c r="AE292" s="394"/>
    </row>
    <row r="293" spans="1:31" ht="20.25" customHeight="1" x14ac:dyDescent="0.5">
      <c r="A293" s="394"/>
      <c r="B293" s="394"/>
      <c r="C293" s="394"/>
      <c r="D293" s="394"/>
      <c r="E293" s="394"/>
      <c r="F293" s="394"/>
      <c r="G293" s="394"/>
      <c r="H293" s="394"/>
      <c r="J293" s="394"/>
      <c r="K293" s="394"/>
      <c r="L293" s="394"/>
      <c r="M293" s="394"/>
      <c r="N293" s="394"/>
      <c r="O293" s="394"/>
      <c r="P293" s="394"/>
      <c r="Q293" s="394"/>
      <c r="R293" s="394"/>
      <c r="S293" s="394"/>
      <c r="T293" s="394"/>
      <c r="U293" s="394"/>
      <c r="V293" s="394"/>
      <c r="W293" s="394"/>
      <c r="X293" s="394"/>
      <c r="Y293" s="394"/>
      <c r="Z293" s="394"/>
      <c r="AA293" s="394"/>
      <c r="AB293" s="394"/>
      <c r="AC293" s="394"/>
      <c r="AD293" s="394"/>
      <c r="AE293" s="394"/>
    </row>
    <row r="294" spans="1:31" ht="20.25" customHeight="1" x14ac:dyDescent="0.5">
      <c r="A294" s="394"/>
      <c r="B294" s="394"/>
      <c r="C294" s="394"/>
      <c r="D294" s="394"/>
      <c r="E294" s="394"/>
      <c r="F294" s="394"/>
      <c r="G294" s="394"/>
      <c r="H294" s="394"/>
      <c r="J294" s="394"/>
      <c r="K294" s="394"/>
      <c r="L294" s="394"/>
      <c r="M294" s="394"/>
      <c r="N294" s="394"/>
      <c r="O294" s="394"/>
      <c r="P294" s="394"/>
      <c r="Q294" s="394"/>
      <c r="R294" s="394"/>
      <c r="S294" s="394"/>
      <c r="T294" s="394"/>
      <c r="U294" s="394"/>
      <c r="V294" s="394"/>
      <c r="W294" s="394"/>
      <c r="X294" s="394"/>
      <c r="Y294" s="394"/>
      <c r="Z294" s="394"/>
      <c r="AA294" s="394"/>
      <c r="AB294" s="394"/>
      <c r="AC294" s="394"/>
      <c r="AD294" s="394"/>
      <c r="AE294" s="394"/>
    </row>
    <row r="295" spans="1:31" ht="20.25" customHeight="1" x14ac:dyDescent="0.5">
      <c r="A295" s="394"/>
      <c r="B295" s="394"/>
      <c r="C295" s="394"/>
      <c r="D295" s="394"/>
      <c r="E295" s="394"/>
      <c r="F295" s="394"/>
      <c r="G295" s="394"/>
      <c r="H295" s="394"/>
      <c r="J295" s="394"/>
      <c r="K295" s="394"/>
      <c r="L295" s="394"/>
      <c r="M295" s="394"/>
      <c r="N295" s="394"/>
      <c r="O295" s="394"/>
      <c r="P295" s="394"/>
      <c r="Q295" s="394"/>
      <c r="R295" s="394"/>
      <c r="S295" s="394"/>
      <c r="T295" s="394"/>
      <c r="U295" s="394"/>
      <c r="V295" s="394"/>
      <c r="W295" s="394"/>
      <c r="X295" s="394"/>
      <c r="Y295" s="394"/>
      <c r="Z295" s="394"/>
      <c r="AA295" s="394"/>
      <c r="AB295" s="394"/>
      <c r="AC295" s="394"/>
      <c r="AD295" s="394"/>
      <c r="AE295" s="394"/>
    </row>
    <row r="296" spans="1:31" ht="20.25" customHeight="1" x14ac:dyDescent="0.5">
      <c r="A296" s="394"/>
      <c r="B296" s="394"/>
      <c r="C296" s="394"/>
      <c r="D296" s="394"/>
      <c r="E296" s="394"/>
      <c r="F296" s="394"/>
      <c r="G296" s="394"/>
      <c r="H296" s="394"/>
      <c r="J296" s="394"/>
      <c r="K296" s="394"/>
      <c r="L296" s="394"/>
      <c r="M296" s="394"/>
      <c r="N296" s="394"/>
      <c r="O296" s="394"/>
      <c r="P296" s="394"/>
      <c r="Q296" s="394"/>
      <c r="R296" s="394"/>
      <c r="S296" s="394"/>
      <c r="T296" s="394"/>
      <c r="U296" s="394"/>
      <c r="V296" s="394"/>
      <c r="W296" s="394"/>
      <c r="X296" s="394"/>
      <c r="Y296" s="394"/>
      <c r="Z296" s="394"/>
      <c r="AA296" s="394"/>
      <c r="AB296" s="394"/>
      <c r="AC296" s="394"/>
      <c r="AD296" s="394"/>
      <c r="AE296" s="394"/>
    </row>
    <row r="297" spans="1:31" ht="20.25" customHeight="1" x14ac:dyDescent="0.5">
      <c r="A297" s="394"/>
      <c r="B297" s="394"/>
      <c r="C297" s="394"/>
      <c r="D297" s="394"/>
      <c r="E297" s="394"/>
      <c r="F297" s="394"/>
      <c r="G297" s="394"/>
      <c r="H297" s="394"/>
      <c r="J297" s="394"/>
      <c r="K297" s="394"/>
      <c r="L297" s="394"/>
      <c r="M297" s="394"/>
      <c r="N297" s="394"/>
      <c r="O297" s="394"/>
      <c r="P297" s="394"/>
      <c r="Q297" s="394"/>
      <c r="R297" s="394"/>
      <c r="S297" s="394"/>
      <c r="T297" s="394"/>
      <c r="U297" s="394"/>
      <c r="V297" s="394"/>
      <c r="W297" s="394"/>
      <c r="X297" s="394"/>
      <c r="Y297" s="394"/>
      <c r="Z297" s="394"/>
      <c r="AA297" s="394"/>
      <c r="AB297" s="394"/>
      <c r="AC297" s="394"/>
      <c r="AD297" s="394"/>
      <c r="AE297" s="394"/>
    </row>
    <row r="298" spans="1:31" ht="20.25" customHeight="1" x14ac:dyDescent="0.5">
      <c r="A298" s="394"/>
      <c r="B298" s="394"/>
      <c r="C298" s="394"/>
      <c r="D298" s="394"/>
      <c r="E298" s="394"/>
      <c r="F298" s="394"/>
      <c r="G298" s="394"/>
      <c r="H298" s="394"/>
      <c r="J298" s="394"/>
      <c r="K298" s="394"/>
      <c r="L298" s="394"/>
      <c r="M298" s="394"/>
      <c r="N298" s="394"/>
      <c r="O298" s="394"/>
      <c r="P298" s="394"/>
      <c r="Q298" s="394"/>
      <c r="R298" s="394"/>
      <c r="S298" s="394"/>
      <c r="T298" s="394"/>
      <c r="U298" s="394"/>
      <c r="V298" s="394"/>
      <c r="W298" s="394"/>
      <c r="X298" s="394"/>
      <c r="Y298" s="394"/>
      <c r="Z298" s="394"/>
      <c r="AA298" s="394"/>
      <c r="AB298" s="394"/>
      <c r="AC298" s="394"/>
      <c r="AD298" s="394"/>
      <c r="AE298" s="394"/>
    </row>
    <row r="299" spans="1:31" ht="20.25" customHeight="1" x14ac:dyDescent="0.5">
      <c r="A299" s="394"/>
      <c r="B299" s="394"/>
      <c r="C299" s="394"/>
      <c r="D299" s="394"/>
      <c r="E299" s="394"/>
      <c r="F299" s="394"/>
      <c r="G299" s="394"/>
      <c r="H299" s="394"/>
      <c r="J299" s="394"/>
      <c r="K299" s="394"/>
      <c r="L299" s="394"/>
      <c r="M299" s="394"/>
      <c r="N299" s="394"/>
      <c r="O299" s="394"/>
      <c r="P299" s="394"/>
      <c r="Q299" s="394"/>
      <c r="R299" s="394"/>
      <c r="S299" s="394"/>
      <c r="T299" s="394"/>
      <c r="U299" s="394"/>
      <c r="V299" s="394"/>
      <c r="W299" s="394"/>
      <c r="X299" s="394"/>
      <c r="Y299" s="394"/>
      <c r="Z299" s="394"/>
      <c r="AA299" s="394"/>
      <c r="AB299" s="394"/>
      <c r="AC299" s="394"/>
      <c r="AD299" s="394"/>
      <c r="AE299" s="394"/>
    </row>
    <row r="300" spans="1:31" ht="20.25" customHeight="1" x14ac:dyDescent="0.5">
      <c r="A300" s="394"/>
      <c r="B300" s="394"/>
      <c r="C300" s="394"/>
      <c r="D300" s="394"/>
      <c r="E300" s="394"/>
      <c r="F300" s="394"/>
      <c r="G300" s="394"/>
      <c r="H300" s="394"/>
      <c r="J300" s="394"/>
      <c r="K300" s="394"/>
      <c r="L300" s="394"/>
      <c r="M300" s="394"/>
      <c r="N300" s="394"/>
      <c r="O300" s="394"/>
      <c r="P300" s="394"/>
      <c r="Q300" s="394"/>
      <c r="R300" s="394"/>
      <c r="S300" s="394"/>
      <c r="T300" s="394"/>
      <c r="U300" s="394"/>
      <c r="V300" s="394"/>
      <c r="W300" s="394"/>
      <c r="X300" s="394"/>
      <c r="Y300" s="394"/>
      <c r="Z300" s="394"/>
      <c r="AA300" s="394"/>
      <c r="AB300" s="394"/>
      <c r="AC300" s="394"/>
      <c r="AD300" s="394"/>
      <c r="AE300" s="394"/>
    </row>
    <row r="301" spans="1:31" ht="20.25" customHeight="1" x14ac:dyDescent="0.5">
      <c r="A301" s="394"/>
      <c r="B301" s="394"/>
      <c r="C301" s="394"/>
      <c r="D301" s="394"/>
      <c r="E301" s="394"/>
      <c r="F301" s="394"/>
      <c r="G301" s="394"/>
      <c r="H301" s="394"/>
      <c r="J301" s="394"/>
      <c r="K301" s="394"/>
      <c r="L301" s="394"/>
      <c r="M301" s="394"/>
      <c r="N301" s="394"/>
      <c r="O301" s="394"/>
      <c r="P301" s="394"/>
      <c r="Q301" s="394"/>
      <c r="R301" s="394"/>
      <c r="S301" s="394"/>
      <c r="T301" s="394"/>
      <c r="U301" s="394"/>
      <c r="V301" s="394"/>
      <c r="W301" s="394"/>
      <c r="X301" s="394"/>
      <c r="Y301" s="394"/>
      <c r="Z301" s="394"/>
      <c r="AA301" s="394"/>
      <c r="AB301" s="394"/>
      <c r="AC301" s="394"/>
      <c r="AD301" s="394"/>
      <c r="AE301" s="394"/>
    </row>
    <row r="302" spans="1:31" ht="20.25" customHeight="1" x14ac:dyDescent="0.5">
      <c r="A302" s="394"/>
      <c r="B302" s="394"/>
      <c r="C302" s="394"/>
      <c r="D302" s="394"/>
      <c r="E302" s="394"/>
      <c r="F302" s="394"/>
      <c r="G302" s="394"/>
      <c r="H302" s="394"/>
      <c r="J302" s="394"/>
      <c r="K302" s="394"/>
      <c r="L302" s="394"/>
      <c r="M302" s="394"/>
      <c r="N302" s="394"/>
      <c r="O302" s="394"/>
      <c r="P302" s="394"/>
      <c r="Q302" s="394"/>
      <c r="R302" s="394"/>
      <c r="S302" s="394"/>
      <c r="T302" s="394"/>
      <c r="U302" s="394"/>
      <c r="V302" s="394"/>
      <c r="W302" s="394"/>
      <c r="X302" s="394"/>
      <c r="Y302" s="394"/>
      <c r="Z302" s="394"/>
      <c r="AA302" s="394"/>
      <c r="AB302" s="394"/>
      <c r="AC302" s="394"/>
      <c r="AD302" s="394"/>
      <c r="AE302" s="394"/>
    </row>
    <row r="303" spans="1:31" ht="20.25" customHeight="1" x14ac:dyDescent="0.5">
      <c r="A303" s="394"/>
      <c r="B303" s="394"/>
      <c r="C303" s="394"/>
      <c r="D303" s="394"/>
      <c r="E303" s="394"/>
      <c r="F303" s="394"/>
      <c r="G303" s="394"/>
      <c r="H303" s="394"/>
      <c r="J303" s="394"/>
      <c r="K303" s="394"/>
      <c r="L303" s="394"/>
      <c r="M303" s="394"/>
      <c r="N303" s="394"/>
      <c r="O303" s="394"/>
      <c r="P303" s="394"/>
      <c r="Q303" s="394"/>
      <c r="R303" s="394"/>
      <c r="S303" s="394"/>
      <c r="T303" s="394"/>
      <c r="U303" s="394"/>
      <c r="V303" s="394"/>
      <c r="W303" s="394"/>
      <c r="X303" s="394"/>
      <c r="Y303" s="394"/>
      <c r="Z303" s="394"/>
      <c r="AA303" s="394"/>
      <c r="AB303" s="394"/>
      <c r="AC303" s="394"/>
      <c r="AD303" s="394"/>
      <c r="AE303" s="394"/>
    </row>
    <row r="304" spans="1:31" ht="20.25" customHeight="1" x14ac:dyDescent="0.5">
      <c r="A304" s="394"/>
      <c r="B304" s="394"/>
      <c r="C304" s="394"/>
      <c r="D304" s="394"/>
      <c r="E304" s="394"/>
      <c r="F304" s="394"/>
      <c r="G304" s="394"/>
      <c r="H304" s="394"/>
      <c r="J304" s="394"/>
      <c r="K304" s="394"/>
      <c r="L304" s="394"/>
      <c r="M304" s="394"/>
      <c r="N304" s="394"/>
      <c r="O304" s="394"/>
      <c r="P304" s="394"/>
      <c r="Q304" s="394"/>
      <c r="R304" s="394"/>
      <c r="S304" s="394"/>
      <c r="T304" s="394"/>
      <c r="U304" s="394"/>
      <c r="V304" s="394"/>
      <c r="W304" s="394"/>
      <c r="X304" s="394"/>
      <c r="Y304" s="394"/>
      <c r="Z304" s="394"/>
      <c r="AA304" s="394"/>
      <c r="AB304" s="394"/>
      <c r="AC304" s="394"/>
      <c r="AD304" s="394"/>
      <c r="AE304" s="394"/>
    </row>
    <row r="305" spans="1:31" ht="20.25" customHeight="1" x14ac:dyDescent="0.5">
      <c r="A305" s="394"/>
      <c r="B305" s="394"/>
      <c r="C305" s="394"/>
      <c r="D305" s="394"/>
      <c r="E305" s="394"/>
      <c r="F305" s="394"/>
      <c r="G305" s="394"/>
      <c r="H305" s="394"/>
      <c r="J305" s="394"/>
      <c r="K305" s="394"/>
      <c r="L305" s="394"/>
      <c r="M305" s="394"/>
      <c r="N305" s="394"/>
      <c r="O305" s="394"/>
      <c r="P305" s="394"/>
      <c r="Q305" s="394"/>
      <c r="R305" s="394"/>
      <c r="S305" s="394"/>
      <c r="T305" s="394"/>
      <c r="U305" s="394"/>
      <c r="V305" s="394"/>
      <c r="W305" s="394"/>
      <c r="X305" s="394"/>
      <c r="Y305" s="394"/>
      <c r="Z305" s="394"/>
      <c r="AA305" s="394"/>
      <c r="AB305" s="394"/>
      <c r="AC305" s="394"/>
      <c r="AD305" s="394"/>
      <c r="AE305" s="394"/>
    </row>
    <row r="306" spans="1:31" ht="20.25" customHeight="1" x14ac:dyDescent="0.5">
      <c r="A306" s="394"/>
      <c r="B306" s="394"/>
      <c r="C306" s="394"/>
      <c r="D306" s="394"/>
      <c r="E306" s="394"/>
      <c r="F306" s="394"/>
      <c r="G306" s="394"/>
      <c r="H306" s="394"/>
      <c r="J306" s="394"/>
      <c r="K306" s="394"/>
      <c r="L306" s="394"/>
      <c r="M306" s="394"/>
      <c r="N306" s="394"/>
      <c r="O306" s="394"/>
      <c r="P306" s="394"/>
      <c r="Q306" s="394"/>
      <c r="R306" s="394"/>
      <c r="S306" s="394"/>
      <c r="T306" s="394"/>
      <c r="U306" s="394"/>
      <c r="V306" s="394"/>
      <c r="W306" s="394"/>
      <c r="X306" s="394"/>
      <c r="Y306" s="394"/>
      <c r="Z306" s="394"/>
      <c r="AA306" s="394"/>
      <c r="AB306" s="394"/>
      <c r="AC306" s="394"/>
      <c r="AD306" s="394"/>
      <c r="AE306" s="394"/>
    </row>
    <row r="307" spans="1:31" ht="20.25" customHeight="1" x14ac:dyDescent="0.5">
      <c r="A307" s="394"/>
      <c r="B307" s="394"/>
      <c r="C307" s="394"/>
      <c r="D307" s="394"/>
      <c r="E307" s="394"/>
      <c r="F307" s="394"/>
      <c r="G307" s="394"/>
      <c r="H307" s="394"/>
      <c r="J307" s="394"/>
      <c r="K307" s="394"/>
      <c r="L307" s="394"/>
      <c r="M307" s="394"/>
      <c r="N307" s="394"/>
      <c r="O307" s="394"/>
      <c r="P307" s="394"/>
      <c r="Q307" s="394"/>
      <c r="R307" s="394"/>
      <c r="S307" s="394"/>
      <c r="T307" s="394"/>
      <c r="U307" s="394"/>
      <c r="V307" s="394"/>
      <c r="W307" s="394"/>
      <c r="X307" s="394"/>
      <c r="Y307" s="394"/>
      <c r="Z307" s="394"/>
      <c r="AA307" s="394"/>
      <c r="AB307" s="394"/>
      <c r="AC307" s="394"/>
      <c r="AD307" s="394"/>
      <c r="AE307" s="394"/>
    </row>
    <row r="308" spans="1:31" ht="20.25" customHeight="1" x14ac:dyDescent="0.5">
      <c r="A308" s="394"/>
      <c r="B308" s="394"/>
      <c r="C308" s="394"/>
      <c r="D308" s="394"/>
      <c r="E308" s="394"/>
      <c r="F308" s="394"/>
      <c r="G308" s="394"/>
      <c r="H308" s="394"/>
      <c r="J308" s="394"/>
      <c r="K308" s="394"/>
      <c r="L308" s="394"/>
      <c r="M308" s="394"/>
      <c r="N308" s="394"/>
      <c r="O308" s="394"/>
      <c r="P308" s="394"/>
      <c r="Q308" s="394"/>
      <c r="R308" s="394"/>
      <c r="S308" s="394"/>
      <c r="T308" s="394"/>
      <c r="U308" s="394"/>
      <c r="V308" s="394"/>
      <c r="W308" s="394"/>
      <c r="X308" s="394"/>
      <c r="Y308" s="394"/>
      <c r="Z308" s="394"/>
      <c r="AA308" s="394"/>
      <c r="AB308" s="394"/>
      <c r="AC308" s="394"/>
      <c r="AD308" s="394"/>
      <c r="AE308" s="394"/>
    </row>
    <row r="309" spans="1:31" ht="20.25" customHeight="1" x14ac:dyDescent="0.5">
      <c r="A309" s="394"/>
      <c r="B309" s="394"/>
      <c r="C309" s="394"/>
      <c r="D309" s="394"/>
      <c r="E309" s="394"/>
      <c r="F309" s="394"/>
      <c r="G309" s="394"/>
      <c r="H309" s="394"/>
      <c r="J309" s="394"/>
      <c r="K309" s="394"/>
      <c r="L309" s="394"/>
      <c r="M309" s="394"/>
      <c r="N309" s="394"/>
      <c r="O309" s="394"/>
      <c r="P309" s="394"/>
      <c r="Q309" s="394"/>
      <c r="R309" s="394"/>
      <c r="S309" s="394"/>
      <c r="T309" s="394"/>
      <c r="U309" s="394"/>
      <c r="V309" s="394"/>
      <c r="W309" s="394"/>
      <c r="X309" s="394"/>
      <c r="Y309" s="394"/>
      <c r="Z309" s="394"/>
      <c r="AA309" s="394"/>
      <c r="AB309" s="394"/>
      <c r="AC309" s="394"/>
      <c r="AD309" s="394"/>
      <c r="AE309" s="394"/>
    </row>
    <row r="310" spans="1:31" ht="20.25" customHeight="1" x14ac:dyDescent="0.5">
      <c r="A310" s="394"/>
      <c r="B310" s="394"/>
      <c r="C310" s="394"/>
      <c r="D310" s="394"/>
      <c r="E310" s="394"/>
      <c r="F310" s="394"/>
      <c r="G310" s="394"/>
      <c r="H310" s="394"/>
      <c r="J310" s="394"/>
      <c r="K310" s="394"/>
      <c r="L310" s="394"/>
      <c r="M310" s="394"/>
      <c r="N310" s="394"/>
      <c r="O310" s="394"/>
      <c r="P310" s="394"/>
      <c r="Q310" s="394"/>
      <c r="R310" s="394"/>
      <c r="S310" s="394"/>
      <c r="T310" s="394"/>
      <c r="U310" s="394"/>
      <c r="V310" s="394"/>
      <c r="W310" s="394"/>
      <c r="X310" s="394"/>
      <c r="Y310" s="394"/>
      <c r="Z310" s="394"/>
      <c r="AA310" s="394"/>
      <c r="AB310" s="394"/>
      <c r="AC310" s="394"/>
      <c r="AD310" s="394"/>
      <c r="AE310" s="394"/>
    </row>
    <row r="311" spans="1:31" ht="20.25" customHeight="1" x14ac:dyDescent="0.5">
      <c r="A311" s="394"/>
      <c r="B311" s="394"/>
      <c r="C311" s="394"/>
      <c r="D311" s="394"/>
      <c r="E311" s="394"/>
      <c r="F311" s="394"/>
      <c r="G311" s="394"/>
      <c r="H311" s="394"/>
      <c r="J311" s="394"/>
      <c r="K311" s="394"/>
      <c r="L311" s="394"/>
      <c r="M311" s="394"/>
      <c r="N311" s="394"/>
      <c r="O311" s="394"/>
      <c r="P311" s="394"/>
      <c r="Q311" s="394"/>
      <c r="R311" s="394"/>
      <c r="S311" s="394"/>
      <c r="T311" s="394"/>
      <c r="U311" s="394"/>
      <c r="V311" s="394"/>
      <c r="W311" s="394"/>
      <c r="X311" s="394"/>
      <c r="Y311" s="394"/>
      <c r="Z311" s="394"/>
      <c r="AA311" s="394"/>
      <c r="AB311" s="394"/>
      <c r="AC311" s="394"/>
      <c r="AD311" s="394"/>
      <c r="AE311" s="394"/>
    </row>
    <row r="312" spans="1:31" ht="20.25" customHeight="1" x14ac:dyDescent="0.5">
      <c r="A312" s="394"/>
      <c r="B312" s="394"/>
      <c r="C312" s="394"/>
      <c r="D312" s="394"/>
      <c r="E312" s="394"/>
      <c r="F312" s="394"/>
      <c r="G312" s="394"/>
      <c r="H312" s="394"/>
      <c r="J312" s="394"/>
      <c r="K312" s="394"/>
      <c r="L312" s="394"/>
      <c r="M312" s="394"/>
      <c r="N312" s="394"/>
      <c r="O312" s="394"/>
      <c r="P312" s="394"/>
      <c r="Q312" s="394"/>
      <c r="R312" s="394"/>
      <c r="S312" s="394"/>
      <c r="T312" s="394"/>
      <c r="U312" s="394"/>
      <c r="V312" s="394"/>
      <c r="W312" s="394"/>
      <c r="X312" s="394"/>
      <c r="Y312" s="394"/>
      <c r="Z312" s="394"/>
      <c r="AA312" s="394"/>
      <c r="AB312" s="394"/>
      <c r="AC312" s="394"/>
      <c r="AD312" s="394"/>
      <c r="AE312" s="394"/>
    </row>
    <row r="313" spans="1:31" ht="20.25" customHeight="1" x14ac:dyDescent="0.5">
      <c r="A313" s="394"/>
      <c r="B313" s="394"/>
      <c r="C313" s="394"/>
      <c r="D313" s="394"/>
      <c r="E313" s="394"/>
      <c r="F313" s="394"/>
      <c r="G313" s="394"/>
      <c r="H313" s="394"/>
      <c r="J313" s="394"/>
      <c r="K313" s="394"/>
      <c r="L313" s="394"/>
      <c r="M313" s="394"/>
      <c r="N313" s="394"/>
      <c r="O313" s="394"/>
      <c r="P313" s="394"/>
      <c r="Q313" s="394"/>
      <c r="R313" s="394"/>
      <c r="S313" s="394"/>
      <c r="T313" s="394"/>
      <c r="U313" s="394"/>
      <c r="V313" s="394"/>
      <c r="W313" s="394"/>
      <c r="X313" s="394"/>
      <c r="Y313" s="394"/>
      <c r="Z313" s="394"/>
      <c r="AA313" s="394"/>
      <c r="AB313" s="394"/>
      <c r="AC313" s="394"/>
      <c r="AD313" s="394"/>
      <c r="AE313" s="394"/>
    </row>
    <row r="314" spans="1:31" ht="20.25" customHeight="1" x14ac:dyDescent="0.5">
      <c r="A314" s="394"/>
      <c r="B314" s="394"/>
      <c r="C314" s="394"/>
      <c r="D314" s="394"/>
      <c r="E314" s="394"/>
      <c r="F314" s="394"/>
      <c r="G314" s="394"/>
      <c r="H314" s="394"/>
      <c r="J314" s="394"/>
      <c r="K314" s="394"/>
      <c r="L314" s="394"/>
      <c r="M314" s="394"/>
      <c r="N314" s="394"/>
      <c r="O314" s="394"/>
      <c r="P314" s="394"/>
      <c r="Q314" s="394"/>
      <c r="R314" s="394"/>
      <c r="S314" s="394"/>
      <c r="T314" s="394"/>
      <c r="U314" s="394"/>
      <c r="V314" s="394"/>
      <c r="W314" s="394"/>
      <c r="X314" s="394"/>
      <c r="Y314" s="394"/>
      <c r="Z314" s="394"/>
      <c r="AA314" s="394"/>
      <c r="AB314" s="394"/>
      <c r="AC314" s="394"/>
      <c r="AD314" s="394"/>
      <c r="AE314" s="394"/>
    </row>
    <row r="315" spans="1:31" ht="20.25" customHeight="1" x14ac:dyDescent="0.5">
      <c r="A315" s="394"/>
      <c r="B315" s="394"/>
      <c r="C315" s="394"/>
      <c r="D315" s="394"/>
      <c r="E315" s="394"/>
      <c r="F315" s="394"/>
      <c r="G315" s="394"/>
      <c r="H315" s="394"/>
      <c r="J315" s="394"/>
      <c r="K315" s="394"/>
      <c r="L315" s="394"/>
      <c r="M315" s="394"/>
      <c r="N315" s="394"/>
      <c r="O315" s="394"/>
      <c r="P315" s="394"/>
      <c r="Q315" s="394"/>
      <c r="R315" s="394"/>
      <c r="S315" s="394"/>
      <c r="T315" s="394"/>
      <c r="U315" s="394"/>
      <c r="V315" s="394"/>
      <c r="W315" s="394"/>
      <c r="X315" s="394"/>
      <c r="Y315" s="394"/>
      <c r="Z315" s="394"/>
      <c r="AA315" s="394"/>
      <c r="AB315" s="394"/>
      <c r="AC315" s="394"/>
      <c r="AD315" s="394"/>
      <c r="AE315" s="394"/>
    </row>
    <row r="316" spans="1:31" ht="20.25" customHeight="1" x14ac:dyDescent="0.5">
      <c r="A316" s="394"/>
      <c r="B316" s="394"/>
      <c r="C316" s="394"/>
      <c r="D316" s="394"/>
      <c r="E316" s="394"/>
      <c r="F316" s="394"/>
      <c r="G316" s="394"/>
      <c r="H316" s="394"/>
      <c r="J316" s="394"/>
      <c r="K316" s="394"/>
      <c r="L316" s="394"/>
      <c r="M316" s="394"/>
      <c r="N316" s="394"/>
      <c r="O316" s="394"/>
      <c r="P316" s="394"/>
      <c r="Q316" s="394"/>
      <c r="R316" s="394"/>
      <c r="S316" s="394"/>
      <c r="T316" s="394"/>
      <c r="U316" s="394"/>
      <c r="V316" s="394"/>
      <c r="W316" s="394"/>
      <c r="X316" s="394"/>
      <c r="Y316" s="394"/>
      <c r="Z316" s="394"/>
      <c r="AA316" s="394"/>
      <c r="AB316" s="394"/>
      <c r="AC316" s="394"/>
      <c r="AD316" s="394"/>
      <c r="AE316" s="394"/>
    </row>
    <row r="317" spans="1:31" ht="20.25" customHeight="1" x14ac:dyDescent="0.5">
      <c r="A317" s="394"/>
      <c r="B317" s="394"/>
      <c r="C317" s="394"/>
      <c r="D317" s="394"/>
      <c r="E317" s="394"/>
      <c r="F317" s="394"/>
      <c r="G317" s="394"/>
      <c r="H317" s="394"/>
      <c r="J317" s="394"/>
      <c r="K317" s="394"/>
      <c r="L317" s="394"/>
      <c r="M317" s="394"/>
      <c r="N317" s="394"/>
      <c r="O317" s="394"/>
      <c r="P317" s="394"/>
      <c r="Q317" s="394"/>
      <c r="R317" s="394"/>
      <c r="S317" s="394"/>
      <c r="T317" s="394"/>
      <c r="U317" s="394"/>
      <c r="V317" s="394"/>
      <c r="W317" s="394"/>
      <c r="X317" s="394"/>
      <c r="Y317" s="394"/>
      <c r="Z317" s="394"/>
      <c r="AA317" s="394"/>
      <c r="AB317" s="394"/>
      <c r="AC317" s="394"/>
      <c r="AD317" s="394"/>
      <c r="AE317" s="394"/>
    </row>
    <row r="318" spans="1:31" ht="20.25" customHeight="1" x14ac:dyDescent="0.5">
      <c r="A318" s="394"/>
      <c r="B318" s="394"/>
      <c r="C318" s="394"/>
      <c r="D318" s="394"/>
      <c r="E318" s="394"/>
      <c r="F318" s="394"/>
      <c r="G318" s="394"/>
      <c r="H318" s="394"/>
      <c r="J318" s="394"/>
      <c r="K318" s="394"/>
      <c r="L318" s="394"/>
      <c r="M318" s="394"/>
      <c r="N318" s="394"/>
      <c r="O318" s="394"/>
      <c r="P318" s="394"/>
      <c r="Q318" s="394"/>
      <c r="R318" s="394"/>
      <c r="S318" s="394"/>
      <c r="T318" s="394"/>
      <c r="U318" s="394"/>
      <c r="V318" s="394"/>
      <c r="W318" s="394"/>
      <c r="X318" s="394"/>
      <c r="Y318" s="394"/>
      <c r="Z318" s="394"/>
      <c r="AA318" s="394"/>
      <c r="AB318" s="394"/>
      <c r="AC318" s="394"/>
      <c r="AD318" s="394"/>
      <c r="AE318" s="394"/>
    </row>
    <row r="319" spans="1:31" ht="20.25" customHeight="1" x14ac:dyDescent="0.5">
      <c r="A319" s="394"/>
      <c r="B319" s="394"/>
      <c r="C319" s="394"/>
      <c r="D319" s="394"/>
      <c r="E319" s="394"/>
      <c r="F319" s="394"/>
      <c r="G319" s="394"/>
      <c r="H319" s="394"/>
      <c r="J319" s="394"/>
      <c r="K319" s="394"/>
      <c r="L319" s="394"/>
      <c r="M319" s="394"/>
      <c r="N319" s="394"/>
      <c r="O319" s="394"/>
      <c r="P319" s="394"/>
      <c r="Q319" s="394"/>
      <c r="R319" s="394"/>
      <c r="S319" s="394"/>
      <c r="T319" s="394"/>
      <c r="U319" s="394"/>
      <c r="V319" s="394"/>
      <c r="W319" s="394"/>
      <c r="X319" s="394"/>
      <c r="Y319" s="394"/>
      <c r="Z319" s="394"/>
      <c r="AA319" s="394"/>
      <c r="AB319" s="394"/>
      <c r="AC319" s="394"/>
      <c r="AD319" s="394"/>
      <c r="AE319" s="394"/>
    </row>
    <row r="320" spans="1:31" ht="20.25" customHeight="1" x14ac:dyDescent="0.5">
      <c r="A320" s="394"/>
      <c r="B320" s="394"/>
      <c r="C320" s="394"/>
      <c r="D320" s="394"/>
      <c r="E320" s="394"/>
      <c r="F320" s="394"/>
      <c r="G320" s="394"/>
      <c r="H320" s="394"/>
      <c r="J320" s="394"/>
      <c r="K320" s="394"/>
      <c r="L320" s="394"/>
      <c r="M320" s="394"/>
      <c r="N320" s="394"/>
      <c r="O320" s="394"/>
      <c r="P320" s="394"/>
      <c r="Q320" s="394"/>
      <c r="R320" s="394"/>
      <c r="S320" s="394"/>
      <c r="T320" s="394"/>
      <c r="U320" s="394"/>
      <c r="V320" s="394"/>
      <c r="W320" s="394"/>
      <c r="X320" s="394"/>
      <c r="Y320" s="394"/>
      <c r="Z320" s="394"/>
      <c r="AA320" s="394"/>
      <c r="AB320" s="394"/>
      <c r="AC320" s="394"/>
      <c r="AD320" s="394"/>
      <c r="AE320" s="394"/>
    </row>
    <row r="321" spans="1:31" ht="20.25" customHeight="1" x14ac:dyDescent="0.5">
      <c r="A321" s="394"/>
      <c r="B321" s="394"/>
      <c r="C321" s="394"/>
      <c r="D321" s="394"/>
      <c r="E321" s="394"/>
      <c r="F321" s="394"/>
      <c r="G321" s="394"/>
      <c r="H321" s="394"/>
      <c r="J321" s="394"/>
      <c r="K321" s="394"/>
      <c r="L321" s="394"/>
      <c r="M321" s="394"/>
      <c r="N321" s="394"/>
      <c r="O321" s="394"/>
      <c r="P321" s="394"/>
      <c r="Q321" s="394"/>
      <c r="R321" s="394"/>
      <c r="S321" s="394"/>
      <c r="T321" s="394"/>
      <c r="U321" s="394"/>
      <c r="V321" s="394"/>
      <c r="W321" s="394"/>
      <c r="X321" s="394"/>
      <c r="Y321" s="394"/>
      <c r="Z321" s="394"/>
      <c r="AA321" s="394"/>
      <c r="AB321" s="394"/>
      <c r="AC321" s="394"/>
      <c r="AD321" s="394"/>
      <c r="AE321" s="394"/>
    </row>
    <row r="322" spans="1:31" ht="20.25" customHeight="1" x14ac:dyDescent="0.5">
      <c r="A322" s="394"/>
      <c r="B322" s="394"/>
      <c r="C322" s="394"/>
      <c r="D322" s="394"/>
      <c r="E322" s="394"/>
      <c r="F322" s="394"/>
      <c r="G322" s="394"/>
      <c r="H322" s="394"/>
      <c r="J322" s="394"/>
      <c r="K322" s="394"/>
      <c r="L322" s="394"/>
      <c r="M322" s="394"/>
      <c r="N322" s="394"/>
      <c r="O322" s="394"/>
      <c r="P322" s="394"/>
      <c r="Q322" s="394"/>
      <c r="R322" s="394"/>
      <c r="S322" s="394"/>
      <c r="T322" s="394"/>
      <c r="U322" s="394"/>
      <c r="V322" s="394"/>
      <c r="W322" s="394"/>
      <c r="X322" s="394"/>
      <c r="Y322" s="394"/>
      <c r="Z322" s="394"/>
      <c r="AA322" s="394"/>
      <c r="AB322" s="394"/>
      <c r="AC322" s="394"/>
      <c r="AD322" s="394"/>
      <c r="AE322" s="394"/>
    </row>
    <row r="323" spans="1:31" ht="20.25" customHeight="1" x14ac:dyDescent="0.5">
      <c r="A323" s="394"/>
      <c r="B323" s="394"/>
      <c r="C323" s="394"/>
      <c r="D323" s="394"/>
      <c r="E323" s="394"/>
      <c r="F323" s="394"/>
      <c r="G323" s="394"/>
      <c r="H323" s="394"/>
      <c r="J323" s="394"/>
      <c r="K323" s="394"/>
      <c r="L323" s="394"/>
      <c r="M323" s="394"/>
      <c r="N323" s="394"/>
      <c r="O323" s="394"/>
      <c r="P323" s="394"/>
      <c r="Q323" s="394"/>
      <c r="R323" s="394"/>
      <c r="S323" s="394"/>
      <c r="T323" s="394"/>
      <c r="U323" s="394"/>
      <c r="V323" s="394"/>
      <c r="W323" s="394"/>
      <c r="X323" s="394"/>
      <c r="Y323" s="394"/>
      <c r="Z323" s="394"/>
      <c r="AA323" s="394"/>
      <c r="AB323" s="394"/>
      <c r="AC323" s="394"/>
      <c r="AD323" s="394"/>
      <c r="AE323" s="394"/>
    </row>
    <row r="324" spans="1:31" ht="20.25" customHeight="1" x14ac:dyDescent="0.5">
      <c r="A324" s="394"/>
      <c r="B324" s="394"/>
      <c r="C324" s="394"/>
      <c r="D324" s="394"/>
      <c r="E324" s="394"/>
      <c r="F324" s="394"/>
      <c r="G324" s="394"/>
      <c r="H324" s="394"/>
      <c r="J324" s="394"/>
      <c r="K324" s="394"/>
      <c r="L324" s="394"/>
      <c r="M324" s="394"/>
      <c r="N324" s="394"/>
      <c r="O324" s="394"/>
      <c r="P324" s="394"/>
      <c r="Q324" s="394"/>
      <c r="R324" s="394"/>
      <c r="S324" s="394"/>
      <c r="T324" s="394"/>
      <c r="U324" s="394"/>
      <c r="V324" s="394"/>
      <c r="W324" s="394"/>
      <c r="X324" s="394"/>
      <c r="Y324" s="394"/>
      <c r="Z324" s="394"/>
      <c r="AA324" s="394"/>
      <c r="AB324" s="394"/>
      <c r="AC324" s="394"/>
      <c r="AD324" s="394"/>
      <c r="AE324" s="394"/>
    </row>
    <row r="325" spans="1:31" ht="20.25" customHeight="1" x14ac:dyDescent="0.5">
      <c r="A325" s="394"/>
      <c r="B325" s="394"/>
      <c r="C325" s="394"/>
      <c r="D325" s="394"/>
      <c r="E325" s="394"/>
      <c r="F325" s="394"/>
      <c r="G325" s="394"/>
      <c r="H325" s="394"/>
      <c r="J325" s="394"/>
      <c r="K325" s="394"/>
      <c r="L325" s="394"/>
      <c r="M325" s="394"/>
      <c r="N325" s="394"/>
      <c r="O325" s="394"/>
      <c r="P325" s="394"/>
      <c r="Q325" s="394"/>
      <c r="R325" s="394"/>
      <c r="S325" s="394"/>
      <c r="T325" s="394"/>
      <c r="U325" s="394"/>
      <c r="V325" s="394"/>
      <c r="W325" s="394"/>
      <c r="X325" s="394"/>
      <c r="Y325" s="394"/>
      <c r="Z325" s="394"/>
      <c r="AA325" s="394"/>
      <c r="AB325" s="394"/>
      <c r="AC325" s="394"/>
      <c r="AD325" s="394"/>
      <c r="AE325" s="394"/>
    </row>
    <row r="326" spans="1:31" ht="20.25" customHeight="1" x14ac:dyDescent="0.5">
      <c r="A326" s="394"/>
      <c r="B326" s="394"/>
      <c r="C326" s="394"/>
      <c r="D326" s="394"/>
      <c r="E326" s="394"/>
      <c r="F326" s="394"/>
      <c r="G326" s="394"/>
      <c r="H326" s="394"/>
      <c r="J326" s="394"/>
      <c r="K326" s="394"/>
      <c r="L326" s="394"/>
      <c r="M326" s="394"/>
      <c r="N326" s="394"/>
      <c r="O326" s="394"/>
      <c r="P326" s="394"/>
      <c r="Q326" s="394"/>
      <c r="R326" s="394"/>
      <c r="S326" s="394"/>
      <c r="T326" s="394"/>
      <c r="U326" s="394"/>
      <c r="V326" s="394"/>
      <c r="W326" s="394"/>
      <c r="X326" s="394"/>
      <c r="Y326" s="394"/>
      <c r="Z326" s="394"/>
      <c r="AA326" s="394"/>
      <c r="AB326" s="394"/>
      <c r="AC326" s="394"/>
      <c r="AD326" s="394"/>
      <c r="AE326" s="394"/>
    </row>
    <row r="327" spans="1:31" ht="20.25" customHeight="1" x14ac:dyDescent="0.5">
      <c r="A327" s="394"/>
      <c r="B327" s="394"/>
      <c r="C327" s="394"/>
      <c r="D327" s="394"/>
      <c r="E327" s="394"/>
      <c r="F327" s="394"/>
      <c r="G327" s="394"/>
      <c r="H327" s="394"/>
      <c r="J327" s="394"/>
      <c r="K327" s="394"/>
      <c r="L327" s="394"/>
      <c r="M327" s="394"/>
      <c r="N327" s="394"/>
      <c r="O327" s="394"/>
      <c r="P327" s="394"/>
      <c r="Q327" s="394"/>
      <c r="R327" s="394"/>
      <c r="S327" s="394"/>
      <c r="T327" s="394"/>
      <c r="U327" s="394"/>
      <c r="V327" s="394"/>
      <c r="W327" s="394"/>
      <c r="X327" s="394"/>
      <c r="Y327" s="394"/>
      <c r="Z327" s="394"/>
      <c r="AA327" s="394"/>
      <c r="AB327" s="394"/>
      <c r="AC327" s="394"/>
      <c r="AD327" s="394"/>
      <c r="AE327" s="394"/>
    </row>
    <row r="328" spans="1:31" ht="20.25" customHeight="1" x14ac:dyDescent="0.5">
      <c r="A328" s="394"/>
      <c r="B328" s="394"/>
      <c r="C328" s="394"/>
      <c r="D328" s="394"/>
      <c r="E328" s="394"/>
      <c r="F328" s="394"/>
      <c r="G328" s="394"/>
      <c r="H328" s="394"/>
      <c r="J328" s="394"/>
      <c r="K328" s="394"/>
      <c r="L328" s="394"/>
      <c r="M328" s="394"/>
      <c r="N328" s="394"/>
      <c r="O328" s="394"/>
      <c r="P328" s="394"/>
      <c r="Q328" s="394"/>
      <c r="R328" s="394"/>
      <c r="S328" s="394"/>
      <c r="T328" s="394"/>
      <c r="U328" s="394"/>
      <c r="V328" s="394"/>
      <c r="W328" s="394"/>
      <c r="X328" s="394"/>
      <c r="Y328" s="394"/>
      <c r="Z328" s="394"/>
      <c r="AA328" s="394"/>
      <c r="AB328" s="394"/>
      <c r="AC328" s="394"/>
      <c r="AD328" s="394"/>
      <c r="AE328" s="394"/>
    </row>
    <row r="329" spans="1:31" ht="20.25" customHeight="1" x14ac:dyDescent="0.5">
      <c r="A329" s="394"/>
      <c r="B329" s="394"/>
      <c r="C329" s="394"/>
      <c r="D329" s="394"/>
      <c r="E329" s="394"/>
      <c r="F329" s="394"/>
      <c r="G329" s="394"/>
      <c r="H329" s="394"/>
      <c r="J329" s="394"/>
      <c r="K329" s="394"/>
      <c r="L329" s="394"/>
      <c r="M329" s="394"/>
      <c r="N329" s="394"/>
      <c r="O329" s="394"/>
      <c r="P329" s="394"/>
      <c r="Q329" s="394"/>
      <c r="R329" s="394"/>
      <c r="S329" s="394"/>
      <c r="T329" s="394"/>
      <c r="U329" s="394"/>
      <c r="V329" s="394"/>
      <c r="W329" s="394"/>
      <c r="X329" s="394"/>
      <c r="Y329" s="394"/>
      <c r="Z329" s="394"/>
      <c r="AA329" s="394"/>
      <c r="AB329" s="394"/>
      <c r="AC329" s="394"/>
      <c r="AD329" s="394"/>
      <c r="AE329" s="394"/>
    </row>
    <row r="330" spans="1:31" ht="20.25" customHeight="1" x14ac:dyDescent="0.5">
      <c r="A330" s="394"/>
      <c r="B330" s="394"/>
      <c r="C330" s="394"/>
      <c r="D330" s="394"/>
      <c r="E330" s="394"/>
      <c r="F330" s="394"/>
      <c r="G330" s="394"/>
      <c r="H330" s="394"/>
      <c r="J330" s="394"/>
      <c r="K330" s="394"/>
      <c r="L330" s="394"/>
      <c r="M330" s="394"/>
      <c r="N330" s="394"/>
      <c r="O330" s="394"/>
      <c r="P330" s="394"/>
      <c r="Q330" s="394"/>
      <c r="R330" s="394"/>
      <c r="S330" s="394"/>
      <c r="T330" s="394"/>
      <c r="U330" s="394"/>
      <c r="V330" s="394"/>
      <c r="W330" s="394"/>
      <c r="X330" s="394"/>
      <c r="Y330" s="394"/>
      <c r="Z330" s="394"/>
      <c r="AA330" s="394"/>
      <c r="AB330" s="394"/>
      <c r="AC330" s="394"/>
      <c r="AD330" s="394"/>
      <c r="AE330" s="394"/>
    </row>
    <row r="331" spans="1:31" ht="20.25" customHeight="1" x14ac:dyDescent="0.5">
      <c r="A331" s="394"/>
      <c r="B331" s="394"/>
      <c r="C331" s="394"/>
      <c r="D331" s="394"/>
      <c r="E331" s="394"/>
      <c r="F331" s="394"/>
      <c r="G331" s="394"/>
      <c r="H331" s="394"/>
      <c r="J331" s="394"/>
      <c r="K331" s="394"/>
      <c r="L331" s="394"/>
      <c r="M331" s="394"/>
      <c r="N331" s="394"/>
      <c r="O331" s="394"/>
      <c r="P331" s="394"/>
      <c r="Q331" s="394"/>
      <c r="R331" s="394"/>
      <c r="S331" s="394"/>
      <c r="T331" s="394"/>
      <c r="U331" s="394"/>
      <c r="V331" s="394"/>
      <c r="W331" s="394"/>
      <c r="X331" s="394"/>
      <c r="Y331" s="394"/>
      <c r="Z331" s="394"/>
      <c r="AA331" s="394"/>
      <c r="AB331" s="394"/>
      <c r="AC331" s="394"/>
      <c r="AD331" s="394"/>
      <c r="AE331" s="394"/>
    </row>
    <row r="332" spans="1:31" ht="20.25" customHeight="1" x14ac:dyDescent="0.5">
      <c r="A332" s="394"/>
      <c r="B332" s="394"/>
      <c r="C332" s="394"/>
      <c r="D332" s="394"/>
      <c r="E332" s="394"/>
      <c r="F332" s="394"/>
      <c r="G332" s="394"/>
      <c r="H332" s="394"/>
      <c r="J332" s="394"/>
      <c r="K332" s="394"/>
      <c r="L332" s="394"/>
      <c r="M332" s="394"/>
      <c r="N332" s="394"/>
      <c r="O332" s="394"/>
      <c r="P332" s="394"/>
      <c r="Q332" s="394"/>
      <c r="R332" s="394"/>
      <c r="S332" s="394"/>
      <c r="T332" s="394"/>
      <c r="U332" s="394"/>
      <c r="V332" s="394"/>
      <c r="W332" s="394"/>
      <c r="X332" s="394"/>
      <c r="Y332" s="394"/>
      <c r="Z332" s="394"/>
      <c r="AA332" s="394"/>
      <c r="AB332" s="394"/>
      <c r="AC332" s="394"/>
      <c r="AD332" s="394"/>
      <c r="AE332" s="394"/>
    </row>
    <row r="333" spans="1:31" ht="20.25" customHeight="1" x14ac:dyDescent="0.5">
      <c r="A333" s="394"/>
      <c r="B333" s="394"/>
      <c r="C333" s="394"/>
      <c r="D333" s="394"/>
      <c r="E333" s="394"/>
      <c r="F333" s="394"/>
      <c r="G333" s="394"/>
      <c r="H333" s="394"/>
      <c r="J333" s="394"/>
      <c r="K333" s="394"/>
      <c r="L333" s="394"/>
      <c r="M333" s="394"/>
      <c r="N333" s="394"/>
      <c r="O333" s="394"/>
      <c r="P333" s="394"/>
      <c r="Q333" s="394"/>
      <c r="R333" s="394"/>
      <c r="S333" s="394"/>
      <c r="T333" s="394"/>
      <c r="U333" s="394"/>
      <c r="V333" s="394"/>
      <c r="W333" s="394"/>
      <c r="X333" s="394"/>
      <c r="Y333" s="394"/>
      <c r="Z333" s="394"/>
      <c r="AA333" s="394"/>
      <c r="AB333" s="394"/>
      <c r="AC333" s="394"/>
      <c r="AD333" s="394"/>
      <c r="AE333" s="394"/>
    </row>
    <row r="334" spans="1:31" ht="20.25" customHeight="1" x14ac:dyDescent="0.5">
      <c r="A334" s="394"/>
      <c r="B334" s="394"/>
      <c r="C334" s="394"/>
      <c r="D334" s="394"/>
      <c r="E334" s="394"/>
      <c r="F334" s="394"/>
      <c r="G334" s="394"/>
      <c r="H334" s="394"/>
      <c r="J334" s="394"/>
      <c r="K334" s="394"/>
      <c r="L334" s="394"/>
      <c r="M334" s="394"/>
      <c r="N334" s="394"/>
      <c r="O334" s="394"/>
      <c r="P334" s="394"/>
      <c r="Q334" s="394"/>
      <c r="R334" s="394"/>
      <c r="S334" s="394"/>
      <c r="T334" s="394"/>
      <c r="U334" s="394"/>
      <c r="V334" s="394"/>
      <c r="W334" s="394"/>
      <c r="X334" s="394"/>
      <c r="Y334" s="394"/>
      <c r="Z334" s="394"/>
      <c r="AA334" s="394"/>
      <c r="AB334" s="394"/>
      <c r="AC334" s="394"/>
      <c r="AD334" s="394"/>
      <c r="AE334" s="394"/>
    </row>
    <row r="335" spans="1:31" ht="20.25" customHeight="1" x14ac:dyDescent="0.5">
      <c r="A335" s="394"/>
      <c r="B335" s="394"/>
      <c r="C335" s="394"/>
      <c r="D335" s="394"/>
      <c r="E335" s="394"/>
      <c r="F335" s="394"/>
      <c r="G335" s="394"/>
      <c r="H335" s="394"/>
      <c r="J335" s="394"/>
      <c r="K335" s="394"/>
      <c r="L335" s="394"/>
      <c r="M335" s="394"/>
      <c r="N335" s="394"/>
      <c r="O335" s="394"/>
      <c r="P335" s="394"/>
      <c r="Q335" s="394"/>
      <c r="R335" s="394"/>
      <c r="S335" s="394"/>
      <c r="T335" s="394"/>
      <c r="U335" s="394"/>
      <c r="V335" s="394"/>
      <c r="W335" s="394"/>
      <c r="X335" s="394"/>
      <c r="Y335" s="394"/>
      <c r="Z335" s="394"/>
      <c r="AA335" s="394"/>
      <c r="AB335" s="394"/>
      <c r="AC335" s="394"/>
      <c r="AD335" s="394"/>
      <c r="AE335" s="394"/>
    </row>
    <row r="336" spans="1:31" ht="20.25" customHeight="1" x14ac:dyDescent="0.5">
      <c r="A336" s="394"/>
      <c r="B336" s="394"/>
      <c r="C336" s="394"/>
      <c r="D336" s="394"/>
      <c r="E336" s="394"/>
      <c r="F336" s="394"/>
      <c r="G336" s="394"/>
      <c r="H336" s="394"/>
      <c r="J336" s="394"/>
      <c r="K336" s="394"/>
      <c r="L336" s="394"/>
      <c r="M336" s="394"/>
      <c r="N336" s="394"/>
      <c r="O336" s="394"/>
      <c r="P336" s="394"/>
      <c r="Q336" s="394"/>
      <c r="R336" s="394"/>
      <c r="S336" s="394"/>
      <c r="T336" s="394"/>
      <c r="U336" s="394"/>
      <c r="V336" s="394"/>
      <c r="W336" s="394"/>
      <c r="X336" s="394"/>
      <c r="Y336" s="394"/>
      <c r="Z336" s="394"/>
      <c r="AA336" s="394"/>
      <c r="AB336" s="394"/>
      <c r="AC336" s="394"/>
      <c r="AD336" s="394"/>
      <c r="AE336" s="394"/>
    </row>
    <row r="337" spans="1:31" ht="20.25" customHeight="1" x14ac:dyDescent="0.5">
      <c r="A337" s="394"/>
      <c r="B337" s="394"/>
      <c r="C337" s="394"/>
      <c r="D337" s="394"/>
      <c r="E337" s="394"/>
      <c r="F337" s="394"/>
      <c r="G337" s="394"/>
      <c r="H337" s="394"/>
      <c r="J337" s="394"/>
      <c r="K337" s="394"/>
      <c r="L337" s="394"/>
      <c r="M337" s="394"/>
      <c r="N337" s="394"/>
      <c r="O337" s="394"/>
      <c r="P337" s="394"/>
      <c r="Q337" s="394"/>
      <c r="R337" s="394"/>
      <c r="S337" s="394"/>
      <c r="T337" s="394"/>
      <c r="U337" s="394"/>
      <c r="V337" s="394"/>
      <c r="W337" s="394"/>
      <c r="X337" s="394"/>
      <c r="Y337" s="394"/>
      <c r="Z337" s="394"/>
      <c r="AA337" s="394"/>
      <c r="AB337" s="394"/>
      <c r="AC337" s="394"/>
      <c r="AD337" s="394"/>
      <c r="AE337" s="394"/>
    </row>
    <row r="338" spans="1:31" ht="20.25" customHeight="1" x14ac:dyDescent="0.5">
      <c r="A338" s="394"/>
      <c r="B338" s="394"/>
      <c r="C338" s="394"/>
      <c r="D338" s="394"/>
      <c r="E338" s="394"/>
      <c r="F338" s="394"/>
      <c r="G338" s="394"/>
      <c r="H338" s="394"/>
      <c r="J338" s="394"/>
      <c r="K338" s="394"/>
      <c r="L338" s="394"/>
      <c r="M338" s="394"/>
      <c r="N338" s="394"/>
      <c r="O338" s="394"/>
      <c r="P338" s="394"/>
      <c r="Q338" s="394"/>
      <c r="R338" s="394"/>
      <c r="S338" s="394"/>
      <c r="T338" s="394"/>
      <c r="U338" s="394"/>
      <c r="V338" s="394"/>
      <c r="W338" s="394"/>
      <c r="X338" s="394"/>
      <c r="Y338" s="394"/>
      <c r="Z338" s="394"/>
      <c r="AA338" s="394"/>
      <c r="AB338" s="394"/>
      <c r="AC338" s="394"/>
      <c r="AD338" s="394"/>
      <c r="AE338" s="394"/>
    </row>
    <row r="339" spans="1:31" ht="20.25" customHeight="1" x14ac:dyDescent="0.5">
      <c r="A339" s="394"/>
      <c r="B339" s="394"/>
      <c r="C339" s="394"/>
      <c r="D339" s="394"/>
      <c r="E339" s="394"/>
      <c r="F339" s="394"/>
      <c r="G339" s="394"/>
      <c r="H339" s="394"/>
      <c r="J339" s="394"/>
      <c r="K339" s="394"/>
      <c r="L339" s="394"/>
      <c r="M339" s="394"/>
      <c r="N339" s="394"/>
      <c r="O339" s="394"/>
      <c r="P339" s="394"/>
      <c r="Q339" s="394"/>
      <c r="R339" s="394"/>
      <c r="S339" s="394"/>
      <c r="T339" s="394"/>
      <c r="U339" s="394"/>
      <c r="V339" s="394"/>
      <c r="W339" s="394"/>
      <c r="X339" s="394"/>
      <c r="Y339" s="394"/>
      <c r="Z339" s="394"/>
      <c r="AA339" s="394"/>
      <c r="AB339" s="394"/>
      <c r="AC339" s="394"/>
      <c r="AD339" s="394"/>
      <c r="AE339" s="394"/>
    </row>
    <row r="340" spans="1:31" ht="20.25" customHeight="1" x14ac:dyDescent="0.5">
      <c r="A340" s="394"/>
      <c r="B340" s="394"/>
      <c r="C340" s="394"/>
      <c r="D340" s="394"/>
      <c r="E340" s="394"/>
      <c r="F340" s="394"/>
      <c r="G340" s="394"/>
      <c r="H340" s="394"/>
      <c r="J340" s="394"/>
      <c r="K340" s="394"/>
      <c r="L340" s="394"/>
      <c r="M340" s="394"/>
      <c r="N340" s="394"/>
      <c r="O340" s="394"/>
      <c r="P340" s="394"/>
      <c r="Q340" s="394"/>
      <c r="R340" s="394"/>
      <c r="S340" s="394"/>
      <c r="T340" s="394"/>
      <c r="U340" s="394"/>
      <c r="V340" s="394"/>
      <c r="W340" s="394"/>
      <c r="X340" s="394"/>
      <c r="Y340" s="394"/>
      <c r="Z340" s="394"/>
      <c r="AA340" s="394"/>
      <c r="AB340" s="394"/>
      <c r="AC340" s="394"/>
      <c r="AD340" s="394"/>
      <c r="AE340" s="394"/>
    </row>
    <row r="341" spans="1:31" ht="20.25" customHeight="1" x14ac:dyDescent="0.5">
      <c r="A341" s="394"/>
      <c r="B341" s="394"/>
      <c r="C341" s="394"/>
      <c r="D341" s="394"/>
      <c r="E341" s="394"/>
      <c r="F341" s="394"/>
      <c r="G341" s="394"/>
      <c r="H341" s="394"/>
      <c r="J341" s="394"/>
      <c r="K341" s="394"/>
      <c r="L341" s="394"/>
      <c r="M341" s="394"/>
      <c r="N341" s="394"/>
      <c r="O341" s="394"/>
      <c r="P341" s="394"/>
      <c r="Q341" s="394"/>
      <c r="R341" s="394"/>
      <c r="S341" s="394"/>
      <c r="T341" s="394"/>
      <c r="U341" s="394"/>
      <c r="V341" s="394"/>
      <c r="W341" s="394"/>
      <c r="X341" s="394"/>
      <c r="Y341" s="394"/>
      <c r="Z341" s="394"/>
      <c r="AA341" s="394"/>
      <c r="AB341" s="394"/>
      <c r="AC341" s="394"/>
      <c r="AD341" s="394"/>
      <c r="AE341" s="394"/>
    </row>
    <row r="342" spans="1:31" ht="20.25" customHeight="1" x14ac:dyDescent="0.5">
      <c r="A342" s="394"/>
      <c r="B342" s="394"/>
      <c r="C342" s="394"/>
      <c r="D342" s="394"/>
      <c r="E342" s="394"/>
      <c r="F342" s="394"/>
      <c r="G342" s="394"/>
      <c r="H342" s="394"/>
      <c r="J342" s="394"/>
      <c r="K342" s="394"/>
      <c r="L342" s="394"/>
      <c r="M342" s="394"/>
      <c r="N342" s="394"/>
      <c r="O342" s="394"/>
      <c r="P342" s="394"/>
      <c r="Q342" s="394"/>
      <c r="R342" s="394"/>
      <c r="S342" s="394"/>
      <c r="T342" s="394"/>
      <c r="U342" s="394"/>
      <c r="V342" s="394"/>
      <c r="W342" s="394"/>
      <c r="X342" s="394"/>
      <c r="Y342" s="394"/>
      <c r="Z342" s="394"/>
      <c r="AA342" s="394"/>
      <c r="AB342" s="394"/>
      <c r="AC342" s="394"/>
      <c r="AD342" s="394"/>
      <c r="AE342" s="394"/>
    </row>
    <row r="343" spans="1:31" ht="20.25" customHeight="1" x14ac:dyDescent="0.5">
      <c r="A343" s="394"/>
      <c r="B343" s="394"/>
      <c r="C343" s="394"/>
      <c r="D343" s="394"/>
      <c r="E343" s="394"/>
      <c r="F343" s="394"/>
      <c r="G343" s="394"/>
      <c r="H343" s="394"/>
      <c r="J343" s="394"/>
      <c r="K343" s="394"/>
      <c r="L343" s="394"/>
      <c r="M343" s="394"/>
      <c r="N343" s="394"/>
      <c r="O343" s="394"/>
      <c r="P343" s="394"/>
      <c r="Q343" s="394"/>
      <c r="R343" s="394"/>
      <c r="S343" s="394"/>
      <c r="T343" s="394"/>
      <c r="U343" s="394"/>
      <c r="V343" s="394"/>
      <c r="W343" s="394"/>
      <c r="X343" s="394"/>
      <c r="Y343" s="394"/>
      <c r="Z343" s="394"/>
      <c r="AA343" s="394"/>
      <c r="AB343" s="394"/>
      <c r="AC343" s="394"/>
      <c r="AD343" s="394"/>
      <c r="AE343" s="394"/>
    </row>
    <row r="344" spans="1:31" ht="20.25" customHeight="1" x14ac:dyDescent="0.5">
      <c r="A344" s="394"/>
      <c r="B344" s="394"/>
      <c r="C344" s="394"/>
      <c r="D344" s="394"/>
      <c r="E344" s="394"/>
      <c r="F344" s="394"/>
      <c r="G344" s="394"/>
      <c r="H344" s="394"/>
      <c r="J344" s="394"/>
      <c r="K344" s="394"/>
      <c r="L344" s="394"/>
      <c r="M344" s="394"/>
      <c r="N344" s="394"/>
      <c r="O344" s="394"/>
      <c r="P344" s="394"/>
      <c r="Q344" s="394"/>
      <c r="R344" s="394"/>
      <c r="S344" s="394"/>
      <c r="T344" s="394"/>
      <c r="U344" s="394"/>
      <c r="V344" s="394"/>
      <c r="W344" s="394"/>
      <c r="X344" s="394"/>
      <c r="Y344" s="394"/>
      <c r="Z344" s="394"/>
      <c r="AA344" s="394"/>
      <c r="AB344" s="394"/>
      <c r="AC344" s="394"/>
      <c r="AD344" s="394"/>
      <c r="AE344" s="394"/>
    </row>
    <row r="345" spans="1:31" ht="20.25" customHeight="1" x14ac:dyDescent="0.5">
      <c r="A345" s="394"/>
      <c r="B345" s="394"/>
      <c r="C345" s="394"/>
      <c r="D345" s="394"/>
      <c r="E345" s="394"/>
      <c r="F345" s="394"/>
      <c r="G345" s="394"/>
      <c r="H345" s="394"/>
      <c r="J345" s="394"/>
      <c r="K345" s="394"/>
      <c r="L345" s="394"/>
      <c r="M345" s="394"/>
      <c r="N345" s="394"/>
      <c r="O345" s="394"/>
      <c r="P345" s="394"/>
      <c r="Q345" s="394"/>
      <c r="R345" s="394"/>
      <c r="S345" s="394"/>
      <c r="T345" s="394"/>
      <c r="U345" s="394"/>
      <c r="V345" s="394"/>
      <c r="W345" s="394"/>
      <c r="X345" s="394"/>
      <c r="Y345" s="394"/>
      <c r="Z345" s="394"/>
      <c r="AA345" s="394"/>
      <c r="AB345" s="394"/>
      <c r="AC345" s="394"/>
      <c r="AD345" s="394"/>
      <c r="AE345" s="394"/>
    </row>
    <row r="346" spans="1:31" ht="20.25" customHeight="1" x14ac:dyDescent="0.5">
      <c r="A346" s="394"/>
      <c r="B346" s="394"/>
      <c r="C346" s="394"/>
      <c r="D346" s="394"/>
      <c r="E346" s="394"/>
      <c r="F346" s="394"/>
      <c r="G346" s="394"/>
      <c r="H346" s="394"/>
      <c r="J346" s="394"/>
      <c r="K346" s="394"/>
      <c r="L346" s="394"/>
      <c r="M346" s="394"/>
      <c r="N346" s="394"/>
      <c r="O346" s="394"/>
      <c r="P346" s="394"/>
      <c r="Q346" s="394"/>
      <c r="R346" s="394"/>
      <c r="S346" s="394"/>
      <c r="T346" s="394"/>
      <c r="U346" s="394"/>
      <c r="V346" s="394"/>
      <c r="W346" s="394"/>
      <c r="X346" s="394"/>
      <c r="Y346" s="394"/>
      <c r="Z346" s="394"/>
      <c r="AA346" s="394"/>
      <c r="AB346" s="394"/>
      <c r="AC346" s="394"/>
      <c r="AD346" s="394"/>
      <c r="AE346" s="394"/>
    </row>
    <row r="347" spans="1:31" ht="20.25" customHeight="1" x14ac:dyDescent="0.5">
      <c r="A347" s="394"/>
      <c r="B347" s="394"/>
      <c r="C347" s="394"/>
      <c r="D347" s="394"/>
      <c r="E347" s="394"/>
      <c r="F347" s="394"/>
      <c r="G347" s="394"/>
      <c r="H347" s="394"/>
      <c r="J347" s="394"/>
      <c r="K347" s="394"/>
      <c r="L347" s="394"/>
      <c r="M347" s="394"/>
      <c r="N347" s="394"/>
      <c r="O347" s="394"/>
      <c r="P347" s="394"/>
      <c r="Q347" s="394"/>
      <c r="R347" s="394"/>
      <c r="S347" s="394"/>
      <c r="T347" s="394"/>
      <c r="U347" s="394"/>
      <c r="V347" s="394"/>
      <c r="W347" s="394"/>
      <c r="X347" s="394"/>
      <c r="Y347" s="394"/>
      <c r="Z347" s="394"/>
      <c r="AA347" s="394"/>
      <c r="AB347" s="394"/>
      <c r="AC347" s="394"/>
      <c r="AD347" s="394"/>
      <c r="AE347" s="394"/>
    </row>
    <row r="348" spans="1:31" ht="20.25" customHeight="1" x14ac:dyDescent="0.5">
      <c r="A348" s="394"/>
      <c r="B348" s="394"/>
      <c r="C348" s="394"/>
      <c r="D348" s="394"/>
      <c r="E348" s="394"/>
      <c r="F348" s="394"/>
      <c r="G348" s="394"/>
      <c r="H348" s="394"/>
      <c r="J348" s="394"/>
      <c r="K348" s="394"/>
      <c r="L348" s="394"/>
      <c r="M348" s="394"/>
      <c r="N348" s="394"/>
      <c r="O348" s="394"/>
      <c r="P348" s="394"/>
      <c r="Q348" s="394"/>
      <c r="R348" s="394"/>
      <c r="S348" s="394"/>
      <c r="T348" s="394"/>
      <c r="U348" s="394"/>
      <c r="V348" s="394"/>
      <c r="W348" s="394"/>
      <c r="X348" s="394"/>
      <c r="Y348" s="394"/>
      <c r="Z348" s="394"/>
      <c r="AA348" s="394"/>
      <c r="AB348" s="394"/>
      <c r="AC348" s="394"/>
      <c r="AD348" s="394"/>
      <c r="AE348" s="394"/>
    </row>
    <row r="349" spans="1:31" ht="20.25" customHeight="1" x14ac:dyDescent="0.5">
      <c r="A349" s="394"/>
      <c r="B349" s="394"/>
      <c r="C349" s="394"/>
      <c r="D349" s="394"/>
      <c r="E349" s="394"/>
      <c r="F349" s="394"/>
      <c r="G349" s="394"/>
      <c r="H349" s="394"/>
      <c r="J349" s="394"/>
      <c r="K349" s="394"/>
      <c r="L349" s="394"/>
      <c r="M349" s="394"/>
      <c r="N349" s="394"/>
      <c r="O349" s="394"/>
      <c r="P349" s="394"/>
      <c r="Q349" s="394"/>
      <c r="R349" s="394"/>
      <c r="S349" s="394"/>
      <c r="T349" s="394"/>
      <c r="U349" s="394"/>
      <c r="V349" s="394"/>
      <c r="W349" s="394"/>
      <c r="X349" s="394"/>
      <c r="Y349" s="394"/>
      <c r="Z349" s="394"/>
      <c r="AA349" s="394"/>
      <c r="AB349" s="394"/>
      <c r="AC349" s="394"/>
      <c r="AD349" s="394"/>
      <c r="AE349" s="394"/>
    </row>
    <row r="350" spans="1:31" ht="20.25" customHeight="1" x14ac:dyDescent="0.5">
      <c r="A350" s="394"/>
      <c r="B350" s="394"/>
      <c r="C350" s="394"/>
      <c r="D350" s="394"/>
      <c r="E350" s="394"/>
      <c r="F350" s="394"/>
      <c r="G350" s="394"/>
      <c r="H350" s="394"/>
      <c r="J350" s="394"/>
      <c r="K350" s="394"/>
      <c r="L350" s="394"/>
      <c r="M350" s="394"/>
      <c r="N350" s="394"/>
      <c r="O350" s="394"/>
      <c r="P350" s="394"/>
      <c r="Q350" s="394"/>
      <c r="R350" s="394"/>
      <c r="S350" s="394"/>
      <c r="T350" s="394"/>
      <c r="U350" s="394"/>
      <c r="V350" s="394"/>
      <c r="W350" s="394"/>
      <c r="X350" s="394"/>
      <c r="Y350" s="394"/>
      <c r="Z350" s="394"/>
      <c r="AA350" s="394"/>
      <c r="AB350" s="394"/>
      <c r="AC350" s="394"/>
      <c r="AD350" s="394"/>
      <c r="AE350" s="394"/>
    </row>
    <row r="351" spans="1:31" ht="20.25" customHeight="1" x14ac:dyDescent="0.5">
      <c r="A351" s="394"/>
      <c r="B351" s="394"/>
      <c r="C351" s="394"/>
      <c r="D351" s="394"/>
      <c r="E351" s="394"/>
      <c r="F351" s="394"/>
      <c r="G351" s="394"/>
      <c r="H351" s="394"/>
      <c r="J351" s="394"/>
      <c r="K351" s="394"/>
      <c r="L351" s="394"/>
      <c r="M351" s="394"/>
      <c r="N351" s="394"/>
      <c r="O351" s="394"/>
      <c r="P351" s="394"/>
      <c r="Q351" s="394"/>
      <c r="R351" s="394"/>
      <c r="S351" s="394"/>
      <c r="T351" s="394"/>
      <c r="U351" s="394"/>
      <c r="V351" s="394"/>
      <c r="W351" s="394"/>
      <c r="X351" s="394"/>
      <c r="Y351" s="394"/>
      <c r="Z351" s="394"/>
      <c r="AA351" s="394"/>
      <c r="AB351" s="394"/>
      <c r="AC351" s="394"/>
      <c r="AD351" s="394"/>
      <c r="AE351" s="394"/>
    </row>
    <row r="352" spans="1:31" ht="20.25" customHeight="1" x14ac:dyDescent="0.5">
      <c r="A352" s="394"/>
      <c r="B352" s="394"/>
      <c r="C352" s="394"/>
      <c r="D352" s="394"/>
      <c r="E352" s="394"/>
      <c r="F352" s="394"/>
      <c r="G352" s="394"/>
      <c r="H352" s="394"/>
      <c r="J352" s="394"/>
      <c r="K352" s="394"/>
      <c r="L352" s="394"/>
      <c r="M352" s="394"/>
      <c r="N352" s="394"/>
      <c r="O352" s="394"/>
      <c r="P352" s="394"/>
      <c r="Q352" s="394"/>
      <c r="R352" s="394"/>
      <c r="S352" s="394"/>
      <c r="T352" s="394"/>
      <c r="U352" s="394"/>
      <c r="V352" s="394"/>
      <c r="W352" s="394"/>
      <c r="X352" s="394"/>
      <c r="Y352" s="394"/>
      <c r="Z352" s="394"/>
      <c r="AA352" s="394"/>
      <c r="AB352" s="394"/>
      <c r="AC352" s="394"/>
      <c r="AD352" s="394"/>
      <c r="AE352" s="394"/>
    </row>
    <row r="353" spans="1:31" ht="20.25" customHeight="1" x14ac:dyDescent="0.5">
      <c r="A353" s="394"/>
      <c r="B353" s="394"/>
      <c r="C353" s="394"/>
      <c r="D353" s="394"/>
      <c r="E353" s="394"/>
      <c r="F353" s="394"/>
      <c r="G353" s="394"/>
      <c r="H353" s="394"/>
      <c r="J353" s="394"/>
      <c r="K353" s="394"/>
      <c r="L353" s="394"/>
      <c r="M353" s="394"/>
      <c r="N353" s="394"/>
      <c r="O353" s="394"/>
      <c r="P353" s="394"/>
      <c r="Q353" s="394"/>
      <c r="R353" s="394"/>
      <c r="S353" s="394"/>
      <c r="T353" s="394"/>
      <c r="U353" s="394"/>
      <c r="V353" s="394"/>
      <c r="W353" s="394"/>
      <c r="X353" s="394"/>
      <c r="Y353" s="394"/>
      <c r="Z353" s="394"/>
      <c r="AA353" s="394"/>
      <c r="AB353" s="394"/>
      <c r="AC353" s="394"/>
      <c r="AD353" s="394"/>
      <c r="AE353" s="394"/>
    </row>
    <row r="354" spans="1:31" ht="20.25" customHeight="1" x14ac:dyDescent="0.5">
      <c r="A354" s="394"/>
      <c r="B354" s="394"/>
      <c r="C354" s="394"/>
      <c r="D354" s="394"/>
      <c r="E354" s="394"/>
      <c r="F354" s="394"/>
      <c r="G354" s="394"/>
      <c r="H354" s="394"/>
      <c r="J354" s="394"/>
      <c r="K354" s="394"/>
      <c r="L354" s="394"/>
      <c r="M354" s="394"/>
      <c r="N354" s="394"/>
      <c r="O354" s="394"/>
      <c r="P354" s="394"/>
      <c r="Q354" s="394"/>
      <c r="R354" s="394"/>
      <c r="S354" s="394"/>
      <c r="T354" s="394"/>
      <c r="U354" s="394"/>
      <c r="V354" s="394"/>
      <c r="W354" s="394"/>
      <c r="X354" s="394"/>
      <c r="Y354" s="394"/>
      <c r="Z354" s="394"/>
      <c r="AA354" s="394"/>
      <c r="AB354" s="394"/>
      <c r="AC354" s="394"/>
      <c r="AD354" s="394"/>
      <c r="AE354" s="394"/>
    </row>
    <row r="355" spans="1:31" ht="20.25" customHeight="1" x14ac:dyDescent="0.5">
      <c r="A355" s="394"/>
      <c r="B355" s="394"/>
      <c r="C355" s="394"/>
      <c r="D355" s="394"/>
      <c r="E355" s="394"/>
      <c r="F355" s="394"/>
      <c r="G355" s="394"/>
      <c r="H355" s="394"/>
      <c r="J355" s="394"/>
      <c r="K355" s="394"/>
      <c r="L355" s="394"/>
      <c r="M355" s="394"/>
      <c r="N355" s="394"/>
      <c r="O355" s="394"/>
      <c r="P355" s="394"/>
      <c r="Q355" s="394"/>
      <c r="R355" s="394"/>
      <c r="S355" s="394"/>
      <c r="T355" s="394"/>
      <c r="U355" s="394"/>
      <c r="V355" s="394"/>
      <c r="W355" s="394"/>
      <c r="X355" s="394"/>
      <c r="Y355" s="394"/>
      <c r="Z355" s="394"/>
      <c r="AA355" s="394"/>
      <c r="AB355" s="394"/>
      <c r="AC355" s="394"/>
      <c r="AD355" s="394"/>
      <c r="AE355" s="394"/>
    </row>
    <row r="356" spans="1:31" ht="20.25" customHeight="1" x14ac:dyDescent="0.5">
      <c r="A356" s="394"/>
      <c r="B356" s="394"/>
      <c r="C356" s="394"/>
      <c r="D356" s="394"/>
      <c r="E356" s="394"/>
      <c r="F356" s="394"/>
      <c r="G356" s="394"/>
      <c r="H356" s="394"/>
      <c r="J356" s="394"/>
      <c r="K356" s="394"/>
      <c r="L356" s="394"/>
      <c r="M356" s="394"/>
      <c r="N356" s="394"/>
      <c r="O356" s="394"/>
      <c r="P356" s="394"/>
      <c r="Q356" s="394"/>
      <c r="R356" s="394"/>
      <c r="S356" s="394"/>
      <c r="T356" s="394"/>
      <c r="U356" s="394"/>
      <c r="V356" s="394"/>
      <c r="W356" s="394"/>
      <c r="X356" s="394"/>
      <c r="Y356" s="394"/>
      <c r="Z356" s="394"/>
      <c r="AA356" s="394"/>
      <c r="AB356" s="394"/>
      <c r="AC356" s="394"/>
      <c r="AD356" s="394"/>
      <c r="AE356" s="394"/>
    </row>
    <row r="357" spans="1:31" ht="20.25" customHeight="1" x14ac:dyDescent="0.5">
      <c r="A357" s="394"/>
      <c r="B357" s="394"/>
      <c r="C357" s="394"/>
      <c r="D357" s="394"/>
      <c r="E357" s="394"/>
      <c r="F357" s="394"/>
      <c r="G357" s="394"/>
      <c r="H357" s="394"/>
      <c r="J357" s="394"/>
      <c r="K357" s="394"/>
      <c r="L357" s="394"/>
      <c r="M357" s="394"/>
      <c r="N357" s="394"/>
      <c r="O357" s="394"/>
      <c r="P357" s="394"/>
      <c r="Q357" s="394"/>
      <c r="R357" s="394"/>
      <c r="S357" s="394"/>
      <c r="T357" s="394"/>
      <c r="U357" s="394"/>
      <c r="V357" s="394"/>
      <c r="W357" s="394"/>
      <c r="X357" s="394"/>
      <c r="Y357" s="394"/>
      <c r="Z357" s="394"/>
      <c r="AA357" s="394"/>
      <c r="AB357" s="394"/>
      <c r="AC357" s="394"/>
      <c r="AD357" s="394"/>
      <c r="AE357" s="394"/>
    </row>
    <row r="358" spans="1:31" ht="20.25" customHeight="1" x14ac:dyDescent="0.5">
      <c r="A358" s="394"/>
      <c r="B358" s="394"/>
      <c r="C358" s="394"/>
      <c r="D358" s="394"/>
      <c r="E358" s="394"/>
      <c r="F358" s="394"/>
      <c r="G358" s="394"/>
      <c r="H358" s="394"/>
      <c r="J358" s="394"/>
      <c r="K358" s="394"/>
      <c r="L358" s="394"/>
      <c r="M358" s="394"/>
      <c r="N358" s="394"/>
      <c r="O358" s="394"/>
      <c r="P358" s="394"/>
      <c r="Q358" s="394"/>
      <c r="R358" s="394"/>
      <c r="S358" s="394"/>
      <c r="T358" s="394"/>
      <c r="U358" s="394"/>
      <c r="V358" s="394"/>
      <c r="W358" s="394"/>
      <c r="X358" s="394"/>
      <c r="Y358" s="394"/>
      <c r="Z358" s="394"/>
      <c r="AA358" s="394"/>
      <c r="AB358" s="394"/>
      <c r="AC358" s="394"/>
      <c r="AD358" s="394"/>
      <c r="AE358" s="394"/>
    </row>
    <row r="359" spans="1:31" ht="20.25" customHeight="1" x14ac:dyDescent="0.5">
      <c r="A359" s="394"/>
      <c r="B359" s="394"/>
      <c r="C359" s="394"/>
      <c r="D359" s="394"/>
      <c r="E359" s="394"/>
      <c r="F359" s="394"/>
      <c r="G359" s="394"/>
      <c r="H359" s="394"/>
      <c r="J359" s="394"/>
      <c r="K359" s="394"/>
      <c r="L359" s="394"/>
      <c r="M359" s="394"/>
      <c r="N359" s="394"/>
      <c r="O359" s="394"/>
      <c r="P359" s="394"/>
      <c r="Q359" s="394"/>
      <c r="R359" s="394"/>
      <c r="S359" s="394"/>
      <c r="T359" s="394"/>
      <c r="U359" s="394"/>
      <c r="V359" s="394"/>
      <c r="W359" s="394"/>
      <c r="X359" s="394"/>
      <c r="Y359" s="394"/>
      <c r="Z359" s="394"/>
      <c r="AA359" s="394"/>
      <c r="AB359" s="394"/>
      <c r="AC359" s="394"/>
      <c r="AD359" s="394"/>
      <c r="AE359" s="394"/>
    </row>
    <row r="360" spans="1:31" ht="20.25" customHeight="1" x14ac:dyDescent="0.5">
      <c r="A360" s="394"/>
      <c r="B360" s="394"/>
      <c r="C360" s="394"/>
      <c r="D360" s="394"/>
      <c r="E360" s="394"/>
      <c r="F360" s="394"/>
      <c r="G360" s="394"/>
      <c r="H360" s="394"/>
      <c r="J360" s="394"/>
      <c r="K360" s="394"/>
      <c r="L360" s="394"/>
    </row>
    <row r="361" spans="1:31" ht="20.25" customHeight="1" x14ac:dyDescent="0.5">
      <c r="A361" s="394"/>
      <c r="B361" s="394"/>
      <c r="C361" s="394"/>
      <c r="D361" s="394"/>
      <c r="E361" s="394"/>
      <c r="F361" s="394"/>
      <c r="G361" s="394"/>
      <c r="H361" s="394"/>
      <c r="J361" s="394"/>
      <c r="K361" s="394"/>
      <c r="L361" s="394"/>
    </row>
    <row r="362" spans="1:31" ht="20.25" customHeight="1" x14ac:dyDescent="0.5">
      <c r="A362" s="394"/>
      <c r="B362" s="394"/>
      <c r="C362" s="394"/>
      <c r="D362" s="394"/>
      <c r="E362" s="394"/>
      <c r="F362" s="394"/>
      <c r="G362" s="394"/>
      <c r="H362" s="394"/>
      <c r="J362" s="394"/>
      <c r="K362" s="394"/>
      <c r="L362" s="394"/>
    </row>
    <row r="363" spans="1:31" ht="20.25" customHeight="1" x14ac:dyDescent="0.5">
      <c r="A363" s="394"/>
      <c r="B363" s="394"/>
      <c r="C363" s="394"/>
      <c r="D363" s="394"/>
      <c r="E363" s="394"/>
      <c r="F363" s="394"/>
      <c r="G363" s="394"/>
      <c r="H363" s="394"/>
      <c r="J363" s="394"/>
      <c r="K363" s="394"/>
      <c r="L363" s="394"/>
    </row>
    <row r="364" spans="1:31" ht="20.25" customHeight="1" x14ac:dyDescent="0.5">
      <c r="A364" s="394"/>
      <c r="B364" s="394"/>
      <c r="C364" s="394"/>
      <c r="D364" s="394"/>
      <c r="E364" s="394"/>
      <c r="F364" s="394"/>
      <c r="G364" s="394"/>
      <c r="H364" s="394"/>
      <c r="J364" s="394"/>
      <c r="K364" s="394"/>
      <c r="L364" s="394"/>
    </row>
    <row r="365" spans="1:31" ht="20.25" customHeight="1" x14ac:dyDescent="0.5">
      <c r="A365" s="394"/>
      <c r="B365" s="394"/>
      <c r="C365" s="394"/>
      <c r="D365" s="394"/>
      <c r="E365" s="394"/>
      <c r="F365" s="394"/>
      <c r="G365" s="394"/>
      <c r="H365" s="394"/>
      <c r="J365" s="394"/>
      <c r="K365" s="394"/>
      <c r="L365" s="394"/>
    </row>
    <row r="366" spans="1:31" ht="20.25" customHeight="1" x14ac:dyDescent="0.5">
      <c r="A366" s="394"/>
      <c r="B366" s="394"/>
      <c r="C366" s="394"/>
      <c r="D366" s="394"/>
      <c r="E366" s="394"/>
      <c r="F366" s="394"/>
      <c r="G366" s="394"/>
      <c r="H366" s="394"/>
      <c r="J366" s="394"/>
      <c r="K366" s="394"/>
      <c r="L366" s="394"/>
    </row>
    <row r="367" spans="1:31" ht="20.25" customHeight="1" x14ac:dyDescent="0.5">
      <c r="A367" s="394"/>
      <c r="B367" s="394"/>
      <c r="C367" s="394"/>
      <c r="D367" s="394"/>
      <c r="E367" s="394"/>
      <c r="F367" s="394"/>
      <c r="G367" s="394"/>
      <c r="H367" s="394"/>
      <c r="J367" s="394"/>
      <c r="K367" s="394"/>
      <c r="L367" s="394"/>
    </row>
    <row r="368" spans="1:31" ht="20.25" customHeight="1" x14ac:dyDescent="0.5">
      <c r="A368" s="394"/>
      <c r="B368" s="394"/>
      <c r="C368" s="394"/>
      <c r="D368" s="394"/>
      <c r="E368" s="394"/>
      <c r="F368" s="394"/>
      <c r="G368" s="394"/>
      <c r="H368" s="394"/>
      <c r="J368" s="394"/>
      <c r="K368" s="394"/>
      <c r="L368" s="394"/>
    </row>
    <row r="369" spans="1:12" ht="20.25" customHeight="1" x14ac:dyDescent="0.5">
      <c r="A369" s="394"/>
      <c r="B369" s="394"/>
      <c r="C369" s="394"/>
      <c r="D369" s="394"/>
      <c r="E369" s="394"/>
      <c r="F369" s="394"/>
      <c r="G369" s="394"/>
      <c r="H369" s="394"/>
      <c r="J369" s="394"/>
      <c r="K369" s="394"/>
      <c r="L369" s="394"/>
    </row>
    <row r="370" spans="1:12" ht="20.25" customHeight="1" x14ac:dyDescent="0.5">
      <c r="A370" s="394"/>
      <c r="B370" s="394"/>
      <c r="C370" s="394"/>
      <c r="D370" s="394"/>
      <c r="E370" s="394"/>
      <c r="F370" s="394"/>
      <c r="G370" s="394"/>
      <c r="H370" s="394"/>
      <c r="J370" s="394"/>
      <c r="K370" s="394"/>
      <c r="L370" s="394"/>
    </row>
    <row r="371" spans="1:12" ht="20.25" customHeight="1" x14ac:dyDescent="0.5">
      <c r="A371" s="394"/>
      <c r="B371" s="394"/>
      <c r="C371" s="394"/>
      <c r="D371" s="394"/>
      <c r="E371" s="394"/>
      <c r="F371" s="394"/>
      <c r="G371" s="394"/>
      <c r="H371" s="394"/>
      <c r="J371" s="394"/>
      <c r="K371" s="394"/>
      <c r="L371" s="394"/>
    </row>
    <row r="372" spans="1:12" ht="20.25" customHeight="1" x14ac:dyDescent="0.5">
      <c r="A372" s="394"/>
      <c r="B372" s="394"/>
      <c r="C372" s="394"/>
      <c r="D372" s="394"/>
      <c r="E372" s="394"/>
      <c r="F372" s="394"/>
      <c r="G372" s="394"/>
      <c r="H372" s="394"/>
      <c r="J372" s="394"/>
      <c r="K372" s="394"/>
      <c r="L372" s="394"/>
    </row>
    <row r="373" spans="1:12" ht="20.25" customHeight="1" x14ac:dyDescent="0.5">
      <c r="A373" s="394"/>
      <c r="B373" s="394"/>
      <c r="C373" s="394"/>
      <c r="D373" s="394"/>
      <c r="E373" s="394"/>
      <c r="F373" s="394"/>
      <c r="G373" s="394"/>
      <c r="H373" s="394"/>
      <c r="J373" s="394"/>
      <c r="K373" s="394"/>
      <c r="L373" s="394"/>
    </row>
    <row r="374" spans="1:12" ht="20.25" customHeight="1" x14ac:dyDescent="0.5">
      <c r="A374" s="394"/>
      <c r="B374" s="394"/>
      <c r="C374" s="394"/>
      <c r="D374" s="394"/>
      <c r="E374" s="394"/>
      <c r="F374" s="394"/>
      <c r="G374" s="394"/>
      <c r="H374" s="394"/>
      <c r="J374" s="394"/>
      <c r="K374" s="394"/>
      <c r="L374" s="394"/>
    </row>
    <row r="375" spans="1:12" ht="20.25" customHeight="1" x14ac:dyDescent="0.5">
      <c r="A375" s="394"/>
      <c r="B375" s="394"/>
      <c r="C375" s="394"/>
      <c r="D375" s="394"/>
      <c r="E375" s="394"/>
      <c r="F375" s="394"/>
      <c r="G375" s="394"/>
      <c r="H375" s="394"/>
      <c r="J375" s="394"/>
      <c r="K375" s="394"/>
      <c r="L375" s="394"/>
    </row>
    <row r="376" spans="1:12" ht="20.25" customHeight="1" x14ac:dyDescent="0.5">
      <c r="A376" s="394"/>
      <c r="B376" s="394"/>
      <c r="C376" s="394"/>
      <c r="D376" s="394"/>
      <c r="E376" s="394"/>
      <c r="F376" s="394"/>
      <c r="G376" s="394"/>
      <c r="H376" s="394"/>
      <c r="J376" s="394"/>
      <c r="K376" s="394"/>
      <c r="L376" s="394"/>
    </row>
    <row r="377" spans="1:12" ht="20.25" customHeight="1" x14ac:dyDescent="0.5">
      <c r="A377" s="394"/>
      <c r="B377" s="394"/>
      <c r="C377" s="394"/>
      <c r="D377" s="394"/>
      <c r="E377" s="394"/>
      <c r="F377" s="394"/>
      <c r="G377" s="394"/>
      <c r="H377" s="394"/>
      <c r="J377" s="394"/>
      <c r="K377" s="394"/>
      <c r="L377" s="394"/>
    </row>
    <row r="378" spans="1:12" ht="20.25" customHeight="1" x14ac:dyDescent="0.5">
      <c r="A378" s="394"/>
      <c r="B378" s="394"/>
      <c r="C378" s="394"/>
      <c r="D378" s="394"/>
      <c r="E378" s="394"/>
      <c r="F378" s="394"/>
      <c r="G378" s="394"/>
      <c r="H378" s="394"/>
      <c r="J378" s="394"/>
      <c r="K378" s="394"/>
      <c r="L378" s="394"/>
    </row>
    <row r="379" spans="1:12" ht="20.25" customHeight="1" x14ac:dyDescent="0.5">
      <c r="A379" s="394"/>
      <c r="B379" s="394"/>
      <c r="C379" s="394"/>
      <c r="D379" s="394"/>
      <c r="E379" s="394"/>
      <c r="F379" s="394"/>
      <c r="G379" s="394"/>
      <c r="H379" s="394"/>
      <c r="J379" s="394"/>
      <c r="K379" s="394"/>
      <c r="L379" s="394"/>
    </row>
    <row r="380" spans="1:12" ht="20.25" customHeight="1" x14ac:dyDescent="0.5">
      <c r="A380" s="394"/>
      <c r="B380" s="394"/>
      <c r="C380" s="394"/>
      <c r="D380" s="394"/>
      <c r="E380" s="394"/>
      <c r="F380" s="394"/>
      <c r="G380" s="394"/>
      <c r="H380" s="394"/>
      <c r="J380" s="394"/>
      <c r="K380" s="394"/>
      <c r="L380" s="394"/>
    </row>
    <row r="381" spans="1:12" ht="20.25" customHeight="1" x14ac:dyDescent="0.5">
      <c r="A381" s="394"/>
      <c r="B381" s="394"/>
      <c r="C381" s="394"/>
      <c r="D381" s="394"/>
      <c r="E381" s="394"/>
      <c r="F381" s="394"/>
      <c r="G381" s="394"/>
      <c r="H381" s="394"/>
      <c r="J381" s="394"/>
      <c r="K381" s="394"/>
      <c r="L381" s="394"/>
    </row>
    <row r="382" spans="1:12" ht="20.25" customHeight="1" x14ac:dyDescent="0.5">
      <c r="A382" s="394"/>
      <c r="B382" s="394"/>
      <c r="C382" s="394"/>
      <c r="D382" s="394"/>
      <c r="E382" s="394"/>
      <c r="F382" s="394"/>
      <c r="G382" s="394"/>
      <c r="H382" s="394"/>
      <c r="J382" s="394"/>
      <c r="K382" s="394"/>
      <c r="L382" s="394"/>
    </row>
    <row r="383" spans="1:12" ht="20.25" customHeight="1" x14ac:dyDescent="0.5">
      <c r="A383" s="394"/>
      <c r="B383" s="394"/>
      <c r="C383" s="394"/>
      <c r="D383" s="394"/>
      <c r="E383" s="394"/>
      <c r="F383" s="394"/>
      <c r="G383" s="394"/>
      <c r="H383" s="394"/>
      <c r="J383" s="394"/>
      <c r="K383" s="394"/>
      <c r="L383" s="394"/>
    </row>
    <row r="384" spans="1:12" ht="20.25" customHeight="1" x14ac:dyDescent="0.5">
      <c r="A384" s="394"/>
      <c r="B384" s="394"/>
      <c r="C384" s="394"/>
      <c r="D384" s="394"/>
      <c r="E384" s="394"/>
      <c r="F384" s="394"/>
      <c r="G384" s="394"/>
      <c r="H384" s="394"/>
      <c r="J384" s="394"/>
      <c r="K384" s="394"/>
      <c r="L384" s="394"/>
    </row>
    <row r="385" spans="1:12" ht="20.25" customHeight="1" x14ac:dyDescent="0.5">
      <c r="A385" s="394"/>
      <c r="B385" s="394"/>
      <c r="C385" s="394"/>
      <c r="D385" s="394"/>
      <c r="E385" s="394"/>
      <c r="F385" s="394"/>
      <c r="G385" s="394"/>
      <c r="H385" s="394"/>
      <c r="J385" s="394"/>
      <c r="K385" s="394"/>
      <c r="L385" s="394"/>
    </row>
    <row r="386" spans="1:12" ht="20.25" customHeight="1" x14ac:dyDescent="0.5">
      <c r="A386" s="394"/>
      <c r="B386" s="394"/>
      <c r="C386" s="394"/>
      <c r="D386" s="394"/>
      <c r="E386" s="394"/>
      <c r="F386" s="394"/>
      <c r="G386" s="394"/>
      <c r="H386" s="394"/>
      <c r="J386" s="394"/>
      <c r="K386" s="394"/>
      <c r="L386" s="394"/>
    </row>
    <row r="387" spans="1:12" ht="20.25" customHeight="1" x14ac:dyDescent="0.5">
      <c r="A387" s="394"/>
      <c r="B387" s="394"/>
      <c r="C387" s="394"/>
      <c r="D387" s="394"/>
      <c r="E387" s="394"/>
      <c r="F387" s="394"/>
      <c r="G387" s="394"/>
      <c r="H387" s="394"/>
      <c r="J387" s="394"/>
      <c r="K387" s="394"/>
      <c r="L387" s="394"/>
    </row>
    <row r="388" spans="1:12" ht="20.25" customHeight="1" x14ac:dyDescent="0.5">
      <c r="A388" s="394"/>
      <c r="B388" s="394"/>
      <c r="C388" s="394"/>
      <c r="D388" s="394"/>
      <c r="E388" s="394"/>
      <c r="F388" s="394"/>
      <c r="G388" s="394"/>
      <c r="H388" s="394"/>
      <c r="J388" s="394"/>
      <c r="K388" s="394"/>
      <c r="L388" s="394"/>
    </row>
    <row r="389" spans="1:12" ht="20.25" customHeight="1" x14ac:dyDescent="0.5">
      <c r="A389" s="394"/>
      <c r="B389" s="394"/>
      <c r="C389" s="394"/>
      <c r="D389" s="394"/>
      <c r="E389" s="394"/>
      <c r="F389" s="394"/>
      <c r="G389" s="394"/>
      <c r="H389" s="394"/>
      <c r="J389" s="394"/>
      <c r="K389" s="394"/>
      <c r="L389" s="394"/>
    </row>
    <row r="390" spans="1:12" ht="20.25" customHeight="1" x14ac:dyDescent="0.5">
      <c r="A390" s="394"/>
      <c r="B390" s="394"/>
      <c r="C390" s="394"/>
      <c r="D390" s="394"/>
      <c r="E390" s="394"/>
      <c r="F390" s="394"/>
      <c r="G390" s="394"/>
      <c r="H390" s="394"/>
      <c r="J390" s="394"/>
      <c r="K390" s="394"/>
      <c r="L390" s="394"/>
    </row>
    <row r="391" spans="1:12" ht="20.25" customHeight="1" x14ac:dyDescent="0.5">
      <c r="A391" s="394"/>
      <c r="B391" s="394"/>
      <c r="C391" s="394"/>
      <c r="D391" s="394"/>
      <c r="E391" s="394"/>
      <c r="F391" s="394"/>
      <c r="G391" s="394"/>
      <c r="H391" s="394"/>
      <c r="J391" s="394"/>
      <c r="K391" s="394"/>
      <c r="L391" s="394"/>
    </row>
    <row r="392" spans="1:12" ht="20.25" customHeight="1" x14ac:dyDescent="0.5">
      <c r="A392" s="394"/>
      <c r="B392" s="394"/>
      <c r="C392" s="394"/>
      <c r="D392" s="394"/>
      <c r="E392" s="394"/>
      <c r="F392" s="394"/>
      <c r="G392" s="394"/>
      <c r="H392" s="394"/>
      <c r="J392" s="394"/>
      <c r="K392" s="394"/>
      <c r="L392" s="394"/>
    </row>
    <row r="393" spans="1:12" ht="20.25" customHeight="1" x14ac:dyDescent="0.5">
      <c r="A393" s="394"/>
      <c r="B393" s="394"/>
      <c r="C393" s="394"/>
      <c r="D393" s="394"/>
      <c r="E393" s="394"/>
      <c r="F393" s="394"/>
      <c r="G393" s="394"/>
      <c r="H393" s="394"/>
      <c r="J393" s="394"/>
      <c r="K393" s="394"/>
      <c r="L393" s="394"/>
    </row>
    <row r="394" spans="1:12" ht="20.25" customHeight="1" x14ac:dyDescent="0.5">
      <c r="A394" s="394"/>
      <c r="B394" s="394"/>
      <c r="C394" s="394"/>
      <c r="D394" s="394"/>
      <c r="E394" s="394"/>
      <c r="F394" s="394"/>
      <c r="G394" s="394"/>
      <c r="H394" s="394"/>
      <c r="J394" s="394"/>
      <c r="K394" s="394"/>
      <c r="L394" s="394"/>
    </row>
    <row r="395" spans="1:12" ht="20.25" customHeight="1" x14ac:dyDescent="0.5">
      <c r="A395" s="394"/>
      <c r="B395" s="394"/>
      <c r="C395" s="394"/>
      <c r="D395" s="394"/>
      <c r="E395" s="394"/>
      <c r="F395" s="394"/>
      <c r="G395" s="394"/>
      <c r="H395" s="394"/>
      <c r="J395" s="394"/>
      <c r="K395" s="394"/>
      <c r="L395" s="394"/>
    </row>
    <row r="396" spans="1:12" ht="20.25" customHeight="1" x14ac:dyDescent="0.5">
      <c r="A396" s="394"/>
      <c r="B396" s="394"/>
      <c r="C396" s="394"/>
      <c r="D396" s="394"/>
      <c r="E396" s="394"/>
      <c r="F396" s="394"/>
      <c r="G396" s="394"/>
      <c r="H396" s="394"/>
      <c r="J396" s="394"/>
      <c r="K396" s="394"/>
      <c r="L396" s="394"/>
    </row>
    <row r="397" spans="1:12" ht="20.25" customHeight="1" x14ac:dyDescent="0.5">
      <c r="A397" s="394"/>
      <c r="B397" s="394"/>
      <c r="C397" s="394"/>
      <c r="D397" s="394"/>
      <c r="E397" s="394"/>
      <c r="F397" s="394"/>
      <c r="G397" s="394"/>
      <c r="H397" s="394"/>
      <c r="J397" s="394"/>
      <c r="K397" s="394"/>
      <c r="L397" s="394"/>
    </row>
    <row r="398" spans="1:12" ht="20.25" customHeight="1" x14ac:dyDescent="0.5">
      <c r="A398" s="394"/>
      <c r="B398" s="394"/>
      <c r="C398" s="394"/>
      <c r="D398" s="394"/>
      <c r="E398" s="394"/>
      <c r="F398" s="394"/>
      <c r="G398" s="394"/>
      <c r="H398" s="394"/>
      <c r="J398" s="394"/>
      <c r="K398" s="394"/>
      <c r="L398" s="394"/>
    </row>
    <row r="399" spans="1:12" ht="20.25" customHeight="1" x14ac:dyDescent="0.5">
      <c r="A399" s="394"/>
      <c r="B399" s="394"/>
      <c r="C399" s="394"/>
      <c r="D399" s="394"/>
      <c r="E399" s="394"/>
      <c r="F399" s="394"/>
      <c r="G399" s="394"/>
      <c r="H399" s="394"/>
      <c r="J399" s="394"/>
      <c r="K399" s="394"/>
      <c r="L399" s="394"/>
    </row>
    <row r="400" spans="1:12" ht="20.25" customHeight="1" x14ac:dyDescent="0.5">
      <c r="A400" s="394"/>
      <c r="B400" s="394"/>
      <c r="C400" s="394"/>
      <c r="D400" s="394"/>
      <c r="E400" s="394"/>
      <c r="F400" s="394"/>
      <c r="G400" s="394"/>
      <c r="H400" s="394"/>
      <c r="J400" s="394"/>
      <c r="K400" s="394"/>
      <c r="L400" s="394"/>
    </row>
    <row r="401" spans="1:12" ht="20.25" customHeight="1" x14ac:dyDescent="0.5">
      <c r="A401" s="394"/>
      <c r="B401" s="394"/>
      <c r="C401" s="394"/>
      <c r="D401" s="394"/>
      <c r="E401" s="394"/>
      <c r="F401" s="394"/>
      <c r="G401" s="394"/>
      <c r="H401" s="394"/>
      <c r="J401" s="394"/>
      <c r="K401" s="394"/>
      <c r="L401" s="394"/>
    </row>
    <row r="402" spans="1:12" ht="20.25" customHeight="1" x14ac:dyDescent="0.5">
      <c r="A402" s="394"/>
      <c r="B402" s="394"/>
      <c r="C402" s="394"/>
      <c r="D402" s="394"/>
      <c r="E402" s="394"/>
      <c r="F402" s="394"/>
      <c r="G402" s="394"/>
      <c r="H402" s="394"/>
      <c r="J402" s="394"/>
      <c r="K402" s="394"/>
      <c r="L402" s="394"/>
    </row>
    <row r="403" spans="1:12" ht="20.25" customHeight="1" x14ac:dyDescent="0.5">
      <c r="A403" s="394"/>
      <c r="B403" s="394"/>
      <c r="C403" s="394"/>
      <c r="D403" s="394"/>
      <c r="E403" s="394"/>
      <c r="F403" s="394"/>
      <c r="G403" s="394"/>
      <c r="H403" s="394"/>
      <c r="J403" s="394"/>
      <c r="K403" s="394"/>
      <c r="L403" s="394"/>
    </row>
    <row r="404" spans="1:12" ht="20.25" customHeight="1" x14ac:dyDescent="0.5">
      <c r="A404" s="394"/>
      <c r="B404" s="394"/>
      <c r="C404" s="394"/>
      <c r="D404" s="394"/>
      <c r="E404" s="394"/>
      <c r="F404" s="394"/>
      <c r="G404" s="394"/>
      <c r="H404" s="394"/>
      <c r="J404" s="394"/>
      <c r="K404" s="394"/>
      <c r="L404" s="394"/>
    </row>
    <row r="405" spans="1:12" ht="20.25" customHeight="1" x14ac:dyDescent="0.5">
      <c r="A405" s="394"/>
      <c r="B405" s="394"/>
      <c r="C405" s="394"/>
      <c r="D405" s="394"/>
      <c r="E405" s="394"/>
      <c r="F405" s="394"/>
      <c r="G405" s="394"/>
      <c r="H405" s="394"/>
      <c r="J405" s="394"/>
      <c r="K405" s="394"/>
      <c r="L405" s="394"/>
    </row>
    <row r="406" spans="1:12" ht="20.25" customHeight="1" x14ac:dyDescent="0.5">
      <c r="A406" s="394"/>
      <c r="B406" s="394"/>
      <c r="C406" s="394"/>
      <c r="D406" s="394"/>
      <c r="E406" s="394"/>
      <c r="F406" s="394"/>
      <c r="G406" s="394"/>
      <c r="H406" s="394"/>
      <c r="J406" s="394"/>
      <c r="K406" s="394"/>
      <c r="L406" s="394"/>
    </row>
    <row r="407" spans="1:12" ht="20.25" customHeight="1" x14ac:dyDescent="0.5">
      <c r="A407" s="394"/>
      <c r="B407" s="394"/>
      <c r="C407" s="394"/>
      <c r="D407" s="394"/>
      <c r="E407" s="394"/>
      <c r="F407" s="394"/>
      <c r="G407" s="394"/>
      <c r="H407" s="394"/>
      <c r="J407" s="394"/>
      <c r="K407" s="394"/>
      <c r="L407" s="394"/>
    </row>
    <row r="408" spans="1:12" ht="20.25" customHeight="1" x14ac:dyDescent="0.5">
      <c r="A408" s="394"/>
      <c r="B408" s="394"/>
      <c r="C408" s="394"/>
      <c r="D408" s="394"/>
      <c r="E408" s="394"/>
      <c r="F408" s="394"/>
      <c r="G408" s="394"/>
      <c r="H408" s="394"/>
      <c r="J408" s="394"/>
      <c r="K408" s="394"/>
      <c r="L408" s="394"/>
    </row>
    <row r="409" spans="1:12" ht="20.25" customHeight="1" x14ac:dyDescent="0.5">
      <c r="A409" s="394"/>
      <c r="B409" s="394"/>
      <c r="C409" s="394"/>
      <c r="D409" s="394"/>
      <c r="E409" s="394"/>
      <c r="F409" s="394"/>
      <c r="G409" s="394"/>
      <c r="H409" s="394"/>
      <c r="J409" s="394"/>
      <c r="K409" s="394"/>
      <c r="L409" s="394"/>
    </row>
    <row r="410" spans="1:12" ht="20.25" customHeight="1" x14ac:dyDescent="0.5">
      <c r="A410" s="394"/>
      <c r="B410" s="394"/>
      <c r="C410" s="394"/>
      <c r="D410" s="394"/>
      <c r="E410" s="394"/>
      <c r="F410" s="394"/>
      <c r="G410" s="394"/>
      <c r="H410" s="394"/>
      <c r="J410" s="394"/>
      <c r="K410" s="394"/>
      <c r="L410" s="394"/>
    </row>
    <row r="411" spans="1:12" ht="20.25" customHeight="1" x14ac:dyDescent="0.5">
      <c r="A411" s="394"/>
      <c r="B411" s="394"/>
      <c r="C411" s="394"/>
      <c r="D411" s="394"/>
      <c r="E411" s="394"/>
      <c r="F411" s="394"/>
      <c r="G411" s="394"/>
      <c r="H411" s="394"/>
      <c r="J411" s="394"/>
      <c r="K411" s="394"/>
      <c r="L411" s="394"/>
    </row>
    <row r="412" spans="1:12" ht="20.25" customHeight="1" x14ac:dyDescent="0.5">
      <c r="A412" s="394"/>
      <c r="B412" s="394"/>
      <c r="C412" s="394"/>
      <c r="D412" s="394"/>
      <c r="E412" s="394"/>
      <c r="F412" s="394"/>
      <c r="G412" s="394"/>
      <c r="H412" s="394"/>
      <c r="J412" s="394"/>
      <c r="K412" s="394"/>
      <c r="L412" s="394"/>
    </row>
    <row r="413" spans="1:12" ht="20.25" customHeight="1" x14ac:dyDescent="0.5">
      <c r="A413" s="394"/>
      <c r="B413" s="394"/>
      <c r="C413" s="394"/>
      <c r="D413" s="394"/>
      <c r="E413" s="394"/>
      <c r="F413" s="394"/>
      <c r="G413" s="394"/>
      <c r="H413" s="394"/>
      <c r="J413" s="394"/>
      <c r="K413" s="394"/>
      <c r="L413" s="394"/>
    </row>
    <row r="414" spans="1:12" ht="20.25" customHeight="1" x14ac:dyDescent="0.5">
      <c r="A414" s="394"/>
      <c r="B414" s="394"/>
      <c r="C414" s="394"/>
      <c r="D414" s="394"/>
      <c r="E414" s="394"/>
      <c r="F414" s="394"/>
      <c r="G414" s="394"/>
      <c r="H414" s="394"/>
      <c r="J414" s="394"/>
      <c r="K414" s="394"/>
      <c r="L414" s="394"/>
    </row>
    <row r="415" spans="1:12" ht="20.25" customHeight="1" x14ac:dyDescent="0.5">
      <c r="A415" s="394"/>
      <c r="B415" s="394"/>
      <c r="C415" s="394"/>
      <c r="D415" s="394"/>
      <c r="E415" s="394"/>
      <c r="F415" s="394"/>
      <c r="G415" s="394"/>
      <c r="H415" s="394"/>
      <c r="J415" s="394"/>
      <c r="K415" s="394"/>
      <c r="L415" s="394"/>
    </row>
    <row r="416" spans="1:12" ht="20.25" customHeight="1" x14ac:dyDescent="0.5">
      <c r="A416" s="394"/>
      <c r="B416" s="394"/>
      <c r="C416" s="394"/>
      <c r="D416" s="394"/>
      <c r="E416" s="394"/>
      <c r="F416" s="394"/>
      <c r="G416" s="394"/>
      <c r="H416" s="394"/>
      <c r="J416" s="394"/>
      <c r="K416" s="394"/>
      <c r="L416" s="394"/>
    </row>
    <row r="417" spans="1:12" ht="20.25" customHeight="1" x14ac:dyDescent="0.5">
      <c r="A417" s="394"/>
      <c r="B417" s="394"/>
      <c r="C417" s="394"/>
      <c r="D417" s="394"/>
      <c r="E417" s="394"/>
      <c r="F417" s="394"/>
      <c r="G417" s="394"/>
      <c r="H417" s="394"/>
      <c r="J417" s="394"/>
      <c r="K417" s="394"/>
      <c r="L417" s="394"/>
    </row>
    <row r="418" spans="1:12" ht="20.25" customHeight="1" x14ac:dyDescent="0.5">
      <c r="A418" s="394"/>
      <c r="B418" s="394"/>
      <c r="C418" s="394"/>
      <c r="D418" s="394"/>
      <c r="E418" s="394"/>
      <c r="F418" s="394"/>
      <c r="G418" s="394"/>
      <c r="H418" s="394"/>
      <c r="J418" s="394"/>
      <c r="K418" s="394"/>
      <c r="L418" s="394"/>
    </row>
    <row r="419" spans="1:12" ht="20.25" customHeight="1" x14ac:dyDescent="0.5">
      <c r="A419" s="394"/>
      <c r="B419" s="394"/>
      <c r="C419" s="394"/>
      <c r="D419" s="394"/>
      <c r="E419" s="394"/>
      <c r="F419" s="394"/>
      <c r="G419" s="394"/>
      <c r="H419" s="394"/>
      <c r="J419" s="394"/>
      <c r="K419" s="394"/>
      <c r="L419" s="394"/>
    </row>
    <row r="420" spans="1:12" ht="20.25" customHeight="1" x14ac:dyDescent="0.5">
      <c r="A420" s="394"/>
      <c r="B420" s="394"/>
      <c r="C420" s="394"/>
      <c r="D420" s="394"/>
      <c r="E420" s="394"/>
      <c r="F420" s="394"/>
      <c r="G420" s="394"/>
      <c r="H420" s="394"/>
      <c r="J420" s="394"/>
      <c r="K420" s="394"/>
      <c r="L420" s="394"/>
    </row>
    <row r="421" spans="1:12" ht="20.25" customHeight="1" x14ac:dyDescent="0.5">
      <c r="A421" s="394"/>
      <c r="B421" s="394"/>
      <c r="C421" s="394"/>
      <c r="D421" s="394"/>
      <c r="E421" s="394"/>
      <c r="F421" s="394"/>
      <c r="G421" s="394"/>
      <c r="H421" s="394"/>
      <c r="J421" s="394"/>
      <c r="K421" s="394"/>
      <c r="L421" s="394"/>
    </row>
    <row r="422" spans="1:12" ht="20.25" customHeight="1" x14ac:dyDescent="0.5">
      <c r="A422" s="394"/>
      <c r="B422" s="394"/>
      <c r="C422" s="394"/>
      <c r="D422" s="394"/>
      <c r="E422" s="394"/>
      <c r="F422" s="394"/>
      <c r="G422" s="394"/>
      <c r="H422" s="394"/>
      <c r="J422" s="394"/>
      <c r="K422" s="394"/>
      <c r="L422" s="394"/>
    </row>
    <row r="423" spans="1:12" ht="20.25" customHeight="1" x14ac:dyDescent="0.5">
      <c r="A423" s="394"/>
      <c r="B423" s="394"/>
      <c r="C423" s="394"/>
      <c r="D423" s="394"/>
      <c r="E423" s="394"/>
      <c r="F423" s="394"/>
      <c r="G423" s="394"/>
      <c r="H423" s="394"/>
      <c r="J423" s="394"/>
      <c r="K423" s="394"/>
      <c r="L423" s="394"/>
    </row>
    <row r="424" spans="1:12" ht="20.25" customHeight="1" x14ac:dyDescent="0.5">
      <c r="A424" s="394"/>
      <c r="B424" s="394"/>
      <c r="C424" s="394"/>
      <c r="D424" s="394"/>
      <c r="E424" s="394"/>
      <c r="F424" s="394"/>
      <c r="G424" s="394"/>
      <c r="H424" s="394"/>
      <c r="J424" s="394"/>
      <c r="K424" s="394"/>
      <c r="L424" s="394"/>
    </row>
    <row r="425" spans="1:12" ht="20.25" customHeight="1" x14ac:dyDescent="0.5">
      <c r="A425" s="394"/>
      <c r="B425" s="394"/>
      <c r="C425" s="394"/>
      <c r="D425" s="394"/>
      <c r="E425" s="394"/>
      <c r="F425" s="394"/>
      <c r="G425" s="394"/>
      <c r="H425" s="394"/>
      <c r="J425" s="394"/>
      <c r="K425" s="394"/>
      <c r="L425" s="394"/>
    </row>
    <row r="426" spans="1:12" ht="20.25" customHeight="1" x14ac:dyDescent="0.5">
      <c r="A426" s="394"/>
      <c r="B426" s="394"/>
      <c r="C426" s="394"/>
      <c r="D426" s="394"/>
      <c r="E426" s="394"/>
      <c r="F426" s="394"/>
      <c r="G426" s="394"/>
      <c r="H426" s="394"/>
      <c r="J426" s="394"/>
      <c r="K426" s="394"/>
      <c r="L426" s="394"/>
    </row>
    <row r="427" spans="1:12" ht="20.25" customHeight="1" x14ac:dyDescent="0.5">
      <c r="A427" s="394"/>
      <c r="B427" s="394"/>
      <c r="C427" s="394"/>
      <c r="D427" s="394"/>
      <c r="E427" s="394"/>
      <c r="F427" s="394"/>
      <c r="G427" s="394"/>
      <c r="H427" s="394"/>
      <c r="J427" s="394"/>
      <c r="K427" s="394"/>
      <c r="L427" s="394"/>
    </row>
    <row r="428" spans="1:12" ht="20.25" customHeight="1" x14ac:dyDescent="0.5">
      <c r="A428" s="394"/>
      <c r="B428" s="394"/>
      <c r="C428" s="394"/>
      <c r="D428" s="394"/>
      <c r="E428" s="394"/>
      <c r="F428" s="394"/>
      <c r="G428" s="394"/>
      <c r="H428" s="394"/>
      <c r="J428" s="394"/>
      <c r="K428" s="394"/>
      <c r="L428" s="394"/>
    </row>
    <row r="429" spans="1:12" ht="20.25" customHeight="1" x14ac:dyDescent="0.5">
      <c r="A429" s="394"/>
      <c r="B429" s="394"/>
      <c r="C429" s="394"/>
      <c r="D429" s="394"/>
      <c r="E429" s="394"/>
      <c r="F429" s="394"/>
      <c r="G429" s="394"/>
      <c r="H429" s="394"/>
      <c r="J429" s="394"/>
      <c r="K429" s="394"/>
      <c r="L429" s="394"/>
    </row>
    <row r="430" spans="1:12" ht="20.25" customHeight="1" x14ac:dyDescent="0.5">
      <c r="A430" s="394"/>
      <c r="B430" s="394"/>
      <c r="C430" s="394"/>
      <c r="D430" s="394"/>
      <c r="E430" s="394"/>
      <c r="F430" s="394"/>
      <c r="G430" s="394"/>
      <c r="H430" s="394"/>
      <c r="J430" s="394"/>
      <c r="K430" s="394"/>
      <c r="L430" s="394"/>
    </row>
    <row r="431" spans="1:12" ht="20.25" customHeight="1" x14ac:dyDescent="0.5">
      <c r="A431" s="394"/>
      <c r="B431" s="394"/>
      <c r="C431" s="394"/>
      <c r="D431" s="394"/>
      <c r="E431" s="394"/>
      <c r="F431" s="394"/>
      <c r="G431" s="394"/>
      <c r="H431" s="394"/>
      <c r="J431" s="394"/>
      <c r="K431" s="394"/>
      <c r="L431" s="394"/>
    </row>
    <row r="432" spans="1:12" ht="20.25" customHeight="1" x14ac:dyDescent="0.5">
      <c r="A432" s="394"/>
      <c r="B432" s="394"/>
      <c r="C432" s="394"/>
      <c r="D432" s="394"/>
      <c r="E432" s="394"/>
      <c r="F432" s="394"/>
      <c r="G432" s="394"/>
      <c r="H432" s="394"/>
      <c r="J432" s="394"/>
      <c r="K432" s="394"/>
      <c r="L432" s="394"/>
    </row>
    <row r="433" spans="1:12" ht="20.25" customHeight="1" x14ac:dyDescent="0.5">
      <c r="A433" s="394"/>
      <c r="B433" s="394"/>
      <c r="C433" s="394"/>
      <c r="D433" s="394"/>
      <c r="E433" s="394"/>
      <c r="F433" s="394"/>
      <c r="G433" s="394"/>
      <c r="H433" s="394"/>
      <c r="J433" s="394"/>
      <c r="K433" s="394"/>
      <c r="L433" s="394"/>
    </row>
    <row r="434" spans="1:12" ht="20.25" customHeight="1" x14ac:dyDescent="0.5">
      <c r="A434" s="394"/>
      <c r="B434" s="394"/>
      <c r="C434" s="394"/>
      <c r="D434" s="394"/>
      <c r="E434" s="394"/>
      <c r="F434" s="394"/>
      <c r="G434" s="394"/>
      <c r="H434" s="394"/>
      <c r="J434" s="394"/>
      <c r="K434" s="394"/>
      <c r="L434" s="394"/>
    </row>
    <row r="435" spans="1:12" ht="20.25" customHeight="1" x14ac:dyDescent="0.5">
      <c r="A435" s="394"/>
      <c r="B435" s="394"/>
      <c r="C435" s="394"/>
      <c r="D435" s="394"/>
      <c r="E435" s="394"/>
      <c r="F435" s="394"/>
      <c r="G435" s="394"/>
      <c r="H435" s="394"/>
      <c r="J435" s="394"/>
      <c r="K435" s="394"/>
      <c r="L435" s="394"/>
    </row>
    <row r="436" spans="1:12" ht="20.25" customHeight="1" x14ac:dyDescent="0.5">
      <c r="A436" s="394"/>
      <c r="B436" s="394"/>
      <c r="C436" s="394"/>
      <c r="D436" s="394"/>
      <c r="E436" s="394"/>
      <c r="F436" s="394"/>
      <c r="G436" s="394"/>
      <c r="H436" s="394"/>
      <c r="J436" s="394"/>
      <c r="K436" s="394"/>
      <c r="L436" s="394"/>
    </row>
    <row r="437" spans="1:12" ht="20.25" customHeight="1" x14ac:dyDescent="0.5">
      <c r="A437" s="394"/>
      <c r="B437" s="394"/>
      <c r="C437" s="394"/>
      <c r="D437" s="394"/>
      <c r="E437" s="394"/>
      <c r="F437" s="394"/>
      <c r="G437" s="394"/>
      <c r="H437" s="394"/>
      <c r="J437" s="394"/>
      <c r="K437" s="394"/>
      <c r="L437" s="394"/>
    </row>
    <row r="438" spans="1:12" ht="20.25" customHeight="1" x14ac:dyDescent="0.5">
      <c r="A438" s="394"/>
      <c r="B438" s="394"/>
      <c r="C438" s="394"/>
      <c r="D438" s="394"/>
      <c r="E438" s="394"/>
      <c r="F438" s="394"/>
      <c r="G438" s="394"/>
      <c r="H438" s="394"/>
      <c r="J438" s="394"/>
      <c r="K438" s="394"/>
      <c r="L438" s="394"/>
    </row>
    <row r="439" spans="1:12" ht="20.25" customHeight="1" x14ac:dyDescent="0.5">
      <c r="A439" s="394"/>
      <c r="B439" s="394"/>
      <c r="C439" s="394"/>
      <c r="D439" s="394"/>
      <c r="E439" s="394"/>
      <c r="F439" s="394"/>
      <c r="G439" s="394"/>
      <c r="H439" s="394"/>
      <c r="J439" s="394"/>
      <c r="K439" s="394"/>
      <c r="L439" s="394"/>
    </row>
    <row r="440" spans="1:12" ht="20.25" customHeight="1" x14ac:dyDescent="0.5">
      <c r="A440" s="394"/>
      <c r="B440" s="394"/>
      <c r="C440" s="394"/>
      <c r="D440" s="394"/>
      <c r="E440" s="394"/>
      <c r="F440" s="394"/>
      <c r="G440" s="394"/>
      <c r="H440" s="394"/>
      <c r="J440" s="394"/>
      <c r="K440" s="394"/>
      <c r="L440" s="394"/>
    </row>
    <row r="441" spans="1:12" ht="20.25" customHeight="1" x14ac:dyDescent="0.5">
      <c r="A441" s="394"/>
      <c r="B441" s="394"/>
      <c r="C441" s="394"/>
      <c r="D441" s="394"/>
      <c r="E441" s="394"/>
      <c r="F441" s="394"/>
      <c r="G441" s="394"/>
      <c r="H441" s="394"/>
      <c r="J441" s="394"/>
      <c r="K441" s="394"/>
      <c r="L441" s="394"/>
    </row>
    <row r="442" spans="1:12" ht="20.25" customHeight="1" x14ac:dyDescent="0.5">
      <c r="A442" s="394"/>
      <c r="B442" s="394"/>
      <c r="C442" s="394"/>
      <c r="D442" s="394"/>
      <c r="E442" s="394"/>
      <c r="F442" s="394"/>
      <c r="G442" s="394"/>
      <c r="H442" s="394"/>
      <c r="J442" s="394"/>
      <c r="K442" s="394"/>
      <c r="L442" s="394"/>
    </row>
    <row r="443" spans="1:12" ht="20.25" customHeight="1" x14ac:dyDescent="0.5">
      <c r="A443" s="394"/>
      <c r="B443" s="394"/>
      <c r="C443" s="394"/>
      <c r="D443" s="394"/>
      <c r="E443" s="394"/>
      <c r="F443" s="394"/>
      <c r="G443" s="394"/>
      <c r="H443" s="394"/>
      <c r="J443" s="394"/>
      <c r="K443" s="394"/>
      <c r="L443" s="394"/>
    </row>
    <row r="444" spans="1:12" ht="20.25" customHeight="1" x14ac:dyDescent="0.5">
      <c r="A444" s="394"/>
      <c r="B444" s="394"/>
      <c r="C444" s="394"/>
      <c r="D444" s="394"/>
      <c r="E444" s="394"/>
      <c r="F444" s="394"/>
      <c r="G444" s="394"/>
      <c r="H444" s="394"/>
      <c r="J444" s="394"/>
      <c r="K444" s="394"/>
      <c r="L444" s="394"/>
    </row>
    <row r="445" spans="1:12" ht="20.25" customHeight="1" x14ac:dyDescent="0.5">
      <c r="A445" s="394"/>
      <c r="B445" s="394"/>
      <c r="C445" s="394"/>
      <c r="D445" s="394"/>
      <c r="E445" s="394"/>
      <c r="F445" s="394"/>
      <c r="G445" s="394"/>
      <c r="H445" s="394"/>
      <c r="J445" s="394"/>
      <c r="K445" s="394"/>
      <c r="L445" s="394"/>
    </row>
    <row r="446" spans="1:12" ht="20.25" customHeight="1" x14ac:dyDescent="0.5">
      <c r="A446" s="394"/>
      <c r="B446" s="394"/>
      <c r="C446" s="394"/>
      <c r="D446" s="394"/>
      <c r="E446" s="394"/>
      <c r="F446" s="394"/>
      <c r="G446" s="394"/>
      <c r="H446" s="394"/>
      <c r="J446" s="394"/>
      <c r="K446" s="394"/>
      <c r="L446" s="394"/>
    </row>
    <row r="447" spans="1:12" ht="20.25" customHeight="1" x14ac:dyDescent="0.5">
      <c r="A447" s="394"/>
      <c r="B447" s="394"/>
      <c r="C447" s="394"/>
      <c r="D447" s="394"/>
      <c r="E447" s="394"/>
      <c r="F447" s="394"/>
      <c r="G447" s="394"/>
      <c r="H447" s="394"/>
      <c r="J447" s="394"/>
      <c r="K447" s="394"/>
      <c r="L447" s="394"/>
    </row>
    <row r="448" spans="1:12" ht="20.25" customHeight="1" x14ac:dyDescent="0.5">
      <c r="A448" s="394"/>
      <c r="B448" s="394"/>
      <c r="C448" s="394"/>
      <c r="D448" s="394"/>
      <c r="E448" s="394"/>
      <c r="F448" s="394"/>
      <c r="G448" s="394"/>
      <c r="H448" s="394"/>
      <c r="J448" s="394"/>
      <c r="K448" s="394"/>
      <c r="L448" s="394"/>
    </row>
    <row r="449" spans="1:12" ht="20.25" customHeight="1" x14ac:dyDescent="0.5">
      <c r="A449" s="394"/>
      <c r="B449" s="394"/>
      <c r="C449" s="394"/>
      <c r="D449" s="394"/>
      <c r="E449" s="394"/>
      <c r="F449" s="394"/>
      <c r="G449" s="394"/>
      <c r="H449" s="394"/>
      <c r="J449" s="394"/>
      <c r="K449" s="394"/>
      <c r="L449" s="394"/>
    </row>
    <row r="450" spans="1:12" ht="20.25" customHeight="1" x14ac:dyDescent="0.5">
      <c r="A450" s="394"/>
      <c r="B450" s="394"/>
      <c r="C450" s="394"/>
      <c r="D450" s="394"/>
      <c r="E450" s="394"/>
      <c r="F450" s="394"/>
      <c r="G450" s="394"/>
      <c r="H450" s="394"/>
      <c r="J450" s="394"/>
      <c r="K450" s="394"/>
      <c r="L450" s="394"/>
    </row>
    <row r="451" spans="1:12" ht="20.25" customHeight="1" x14ac:dyDescent="0.5">
      <c r="A451" s="394"/>
      <c r="B451" s="394"/>
      <c r="C451" s="394"/>
      <c r="D451" s="394"/>
      <c r="E451" s="394"/>
      <c r="F451" s="394"/>
      <c r="G451" s="394"/>
      <c r="H451" s="394"/>
      <c r="J451" s="394"/>
      <c r="K451" s="394"/>
      <c r="L451" s="394"/>
    </row>
    <row r="452" spans="1:12" ht="20.25" customHeight="1" x14ac:dyDescent="0.5">
      <c r="A452" s="394"/>
      <c r="B452" s="394"/>
      <c r="C452" s="394"/>
      <c r="D452" s="394"/>
      <c r="E452" s="394"/>
      <c r="F452" s="394"/>
      <c r="G452" s="394"/>
      <c r="H452" s="394"/>
      <c r="J452" s="394"/>
      <c r="K452" s="394"/>
      <c r="L452" s="394"/>
    </row>
    <row r="453" spans="1:12" ht="20.25" customHeight="1" x14ac:dyDescent="0.5">
      <c r="A453" s="394"/>
      <c r="B453" s="394"/>
      <c r="C453" s="394"/>
      <c r="D453" s="394"/>
      <c r="E453" s="394"/>
      <c r="F453" s="394"/>
      <c r="G453" s="394"/>
      <c r="H453" s="394"/>
      <c r="J453" s="394"/>
      <c r="K453" s="394"/>
      <c r="L453" s="394"/>
    </row>
    <row r="454" spans="1:12" ht="20.25" customHeight="1" x14ac:dyDescent="0.5">
      <c r="A454" s="394"/>
      <c r="B454" s="394"/>
      <c r="C454" s="394"/>
      <c r="D454" s="394"/>
      <c r="E454" s="394"/>
      <c r="F454" s="394"/>
      <c r="G454" s="394"/>
      <c r="H454" s="394"/>
      <c r="J454" s="394"/>
      <c r="K454" s="394"/>
      <c r="L454" s="394"/>
    </row>
    <row r="455" spans="1:12" ht="20.25" customHeight="1" x14ac:dyDescent="0.5">
      <c r="A455" s="394"/>
      <c r="B455" s="394"/>
      <c r="C455" s="394"/>
      <c r="D455" s="394"/>
      <c r="E455" s="394"/>
      <c r="F455" s="394"/>
      <c r="G455" s="394"/>
      <c r="H455" s="394"/>
      <c r="J455" s="394"/>
      <c r="K455" s="394"/>
      <c r="L455" s="394"/>
    </row>
    <row r="456" spans="1:12" ht="20.25" customHeight="1" x14ac:dyDescent="0.5">
      <c r="A456" s="394"/>
      <c r="B456" s="394"/>
      <c r="C456" s="394"/>
      <c r="D456" s="394"/>
      <c r="E456" s="394"/>
      <c r="F456" s="394"/>
      <c r="G456" s="394"/>
      <c r="H456" s="394"/>
      <c r="J456" s="394"/>
      <c r="K456" s="394"/>
      <c r="L456" s="394"/>
    </row>
    <row r="457" spans="1:12" ht="20.25" customHeight="1" x14ac:dyDescent="0.5">
      <c r="A457" s="394"/>
      <c r="B457" s="394"/>
      <c r="C457" s="394"/>
      <c r="D457" s="394"/>
      <c r="E457" s="394"/>
      <c r="F457" s="394"/>
      <c r="G457" s="394"/>
      <c r="H457" s="394"/>
      <c r="J457" s="394"/>
      <c r="K457" s="394"/>
      <c r="L457" s="394"/>
    </row>
    <row r="458" spans="1:12" ht="20.25" customHeight="1" x14ac:dyDescent="0.5">
      <c r="A458" s="394"/>
      <c r="B458" s="394"/>
      <c r="C458" s="394"/>
      <c r="D458" s="394"/>
      <c r="E458" s="394"/>
      <c r="F458" s="394"/>
      <c r="G458" s="394"/>
      <c r="H458" s="394"/>
      <c r="J458" s="394"/>
      <c r="K458" s="394"/>
      <c r="L458" s="394"/>
    </row>
    <row r="459" spans="1:12" ht="20.25" customHeight="1" x14ac:dyDescent="0.5">
      <c r="A459" s="394"/>
      <c r="B459" s="394"/>
      <c r="C459" s="394"/>
      <c r="D459" s="394"/>
      <c r="E459" s="394"/>
      <c r="F459" s="394"/>
      <c r="G459" s="394"/>
      <c r="H459" s="394"/>
      <c r="J459" s="394"/>
      <c r="K459" s="394"/>
      <c r="L459" s="394"/>
    </row>
    <row r="460" spans="1:12" ht="20.25" customHeight="1" x14ac:dyDescent="0.5">
      <c r="A460" s="394"/>
      <c r="B460" s="394"/>
      <c r="C460" s="394"/>
      <c r="D460" s="394"/>
      <c r="E460" s="394"/>
      <c r="F460" s="394"/>
      <c r="G460" s="394"/>
      <c r="H460" s="394"/>
      <c r="J460" s="394"/>
      <c r="K460" s="394"/>
      <c r="L460" s="394"/>
    </row>
    <row r="461" spans="1:12" ht="20.25" customHeight="1" x14ac:dyDescent="0.5">
      <c r="A461" s="394"/>
      <c r="B461" s="394"/>
      <c r="C461" s="394"/>
      <c r="D461" s="394"/>
      <c r="E461" s="394"/>
      <c r="F461" s="394"/>
      <c r="G461" s="394"/>
      <c r="H461" s="394"/>
      <c r="J461" s="394"/>
      <c r="K461" s="394"/>
      <c r="L461" s="394"/>
    </row>
    <row r="462" spans="1:12" ht="20.25" customHeight="1" x14ac:dyDescent="0.5">
      <c r="A462" s="394"/>
      <c r="B462" s="394"/>
      <c r="C462" s="394"/>
      <c r="D462" s="394"/>
      <c r="E462" s="394"/>
      <c r="F462" s="394"/>
      <c r="G462" s="394"/>
      <c r="H462" s="394"/>
      <c r="J462" s="394"/>
      <c r="K462" s="394"/>
      <c r="L462" s="394"/>
    </row>
    <row r="463" spans="1:12" ht="20.25" customHeight="1" x14ac:dyDescent="0.5">
      <c r="A463" s="394"/>
      <c r="B463" s="394"/>
      <c r="C463" s="394"/>
      <c r="D463" s="394"/>
      <c r="E463" s="394"/>
      <c r="F463" s="394"/>
      <c r="G463" s="394"/>
      <c r="H463" s="394"/>
      <c r="J463" s="394"/>
      <c r="K463" s="394"/>
      <c r="L463" s="394"/>
    </row>
    <row r="464" spans="1:12" ht="20.25" customHeight="1" x14ac:dyDescent="0.5">
      <c r="A464" s="394"/>
      <c r="B464" s="394"/>
      <c r="C464" s="394"/>
      <c r="D464" s="394"/>
      <c r="E464" s="394"/>
      <c r="F464" s="394"/>
      <c r="G464" s="394"/>
      <c r="H464" s="394"/>
      <c r="J464" s="394"/>
      <c r="K464" s="394"/>
      <c r="L464" s="394"/>
    </row>
    <row r="465" spans="1:12" ht="20.25" customHeight="1" x14ac:dyDescent="0.5">
      <c r="A465" s="394"/>
      <c r="B465" s="394"/>
      <c r="C465" s="394"/>
      <c r="D465" s="394"/>
      <c r="E465" s="394"/>
      <c r="F465" s="394"/>
      <c r="G465" s="394"/>
      <c r="H465" s="394"/>
      <c r="J465" s="394"/>
      <c r="K465" s="394"/>
      <c r="L465" s="394"/>
    </row>
    <row r="466" spans="1:12" ht="20.25" customHeight="1" x14ac:dyDescent="0.5">
      <c r="A466" s="394"/>
      <c r="B466" s="394"/>
      <c r="C466" s="394"/>
      <c r="D466" s="394"/>
      <c r="E466" s="394"/>
      <c r="F466" s="394"/>
      <c r="G466" s="394"/>
      <c r="H466" s="394"/>
      <c r="J466" s="394"/>
      <c r="K466" s="394"/>
      <c r="L466" s="394"/>
    </row>
    <row r="467" spans="1:12" ht="20.25" customHeight="1" x14ac:dyDescent="0.5">
      <c r="A467" s="394"/>
      <c r="B467" s="394"/>
      <c r="C467" s="394"/>
      <c r="D467" s="394"/>
      <c r="E467" s="394"/>
      <c r="F467" s="394"/>
      <c r="G467" s="394"/>
      <c r="H467" s="394"/>
      <c r="J467" s="394"/>
      <c r="K467" s="394"/>
      <c r="L467" s="394"/>
    </row>
    <row r="468" spans="1:12" ht="20.25" customHeight="1" x14ac:dyDescent="0.5">
      <c r="A468" s="394"/>
      <c r="B468" s="394"/>
      <c r="C468" s="394"/>
      <c r="D468" s="394"/>
      <c r="E468" s="394"/>
      <c r="F468" s="394"/>
      <c r="G468" s="394"/>
      <c r="H468" s="394"/>
      <c r="J468" s="394"/>
      <c r="K468" s="394"/>
      <c r="L468" s="394"/>
    </row>
    <row r="469" spans="1:12" ht="20.25" customHeight="1" x14ac:dyDescent="0.5">
      <c r="A469" s="394"/>
      <c r="B469" s="394"/>
      <c r="C469" s="394"/>
      <c r="D469" s="394"/>
      <c r="E469" s="394"/>
      <c r="F469" s="394"/>
      <c r="G469" s="394"/>
      <c r="H469" s="394"/>
      <c r="J469" s="394"/>
      <c r="K469" s="394"/>
      <c r="L469" s="394"/>
    </row>
    <row r="470" spans="1:12" ht="20.25" customHeight="1" x14ac:dyDescent="0.5">
      <c r="A470" s="394"/>
      <c r="B470" s="394"/>
      <c r="C470" s="394"/>
      <c r="D470" s="394"/>
      <c r="E470" s="394"/>
      <c r="F470" s="394"/>
      <c r="G470" s="394"/>
      <c r="H470" s="394"/>
      <c r="J470" s="394"/>
      <c r="K470" s="394"/>
      <c r="L470" s="394"/>
    </row>
    <row r="471" spans="1:12" ht="20.25" customHeight="1" x14ac:dyDescent="0.5">
      <c r="A471" s="394"/>
      <c r="B471" s="394"/>
      <c r="C471" s="394"/>
      <c r="D471" s="394"/>
      <c r="E471" s="394"/>
      <c r="F471" s="394"/>
      <c r="G471" s="394"/>
      <c r="H471" s="394"/>
      <c r="J471" s="394"/>
      <c r="K471" s="394"/>
      <c r="L471" s="394"/>
    </row>
    <row r="472" spans="1:12" ht="20.25" customHeight="1" x14ac:dyDescent="0.5">
      <c r="A472" s="394"/>
      <c r="B472" s="394"/>
      <c r="C472" s="394"/>
      <c r="D472" s="394"/>
      <c r="E472" s="394"/>
      <c r="F472" s="394"/>
      <c r="G472" s="394"/>
      <c r="H472" s="394"/>
      <c r="J472" s="394"/>
      <c r="K472" s="394"/>
      <c r="L472" s="394"/>
    </row>
    <row r="473" spans="1:12" ht="20.25" customHeight="1" x14ac:dyDescent="0.5">
      <c r="A473" s="394"/>
      <c r="B473" s="394"/>
      <c r="C473" s="394"/>
      <c r="D473" s="394"/>
      <c r="E473" s="394"/>
      <c r="F473" s="394"/>
      <c r="G473" s="394"/>
      <c r="H473" s="394"/>
      <c r="J473" s="394"/>
      <c r="K473" s="394"/>
      <c r="L473" s="394"/>
    </row>
    <row r="474" spans="1:12" ht="20.25" customHeight="1" x14ac:dyDescent="0.5">
      <c r="A474" s="394"/>
      <c r="B474" s="394"/>
      <c r="C474" s="394"/>
      <c r="D474" s="394"/>
      <c r="E474" s="394"/>
      <c r="F474" s="394"/>
      <c r="G474" s="394"/>
      <c r="H474" s="394"/>
      <c r="J474" s="394"/>
      <c r="K474" s="394"/>
      <c r="L474" s="394"/>
    </row>
    <row r="475" spans="1:12" ht="20.25" customHeight="1" x14ac:dyDescent="0.5">
      <c r="A475" s="394"/>
      <c r="B475" s="394"/>
      <c r="C475" s="394"/>
      <c r="D475" s="394"/>
      <c r="E475" s="394"/>
      <c r="F475" s="394"/>
      <c r="G475" s="394"/>
      <c r="H475" s="394"/>
      <c r="J475" s="394"/>
      <c r="K475" s="394"/>
      <c r="L475" s="394"/>
    </row>
    <row r="476" spans="1:12" ht="20.25" customHeight="1" x14ac:dyDescent="0.5">
      <c r="A476" s="394"/>
      <c r="B476" s="394"/>
      <c r="C476" s="394"/>
      <c r="D476" s="394"/>
      <c r="E476" s="394"/>
      <c r="F476" s="394"/>
      <c r="G476" s="394"/>
      <c r="H476" s="394"/>
      <c r="J476" s="394"/>
      <c r="K476" s="394"/>
      <c r="L476" s="394"/>
    </row>
    <row r="477" spans="1:12" ht="20.25" customHeight="1" x14ac:dyDescent="0.5">
      <c r="A477" s="394"/>
      <c r="B477" s="394"/>
      <c r="C477" s="394"/>
      <c r="D477" s="394"/>
      <c r="E477" s="394"/>
      <c r="F477" s="394"/>
      <c r="G477" s="394"/>
      <c r="H477" s="394"/>
      <c r="J477" s="394"/>
      <c r="K477" s="394"/>
      <c r="L477" s="394"/>
    </row>
    <row r="478" spans="1:12" ht="20.25" customHeight="1" x14ac:dyDescent="0.5">
      <c r="A478" s="394"/>
      <c r="B478" s="394"/>
      <c r="C478" s="394"/>
      <c r="D478" s="394"/>
      <c r="E478" s="394"/>
      <c r="F478" s="394"/>
      <c r="G478" s="394"/>
      <c r="H478" s="394"/>
      <c r="J478" s="394"/>
      <c r="K478" s="394"/>
      <c r="L478" s="394"/>
    </row>
    <row r="479" spans="1:12" ht="20.25" customHeight="1" x14ac:dyDescent="0.5">
      <c r="A479" s="394"/>
      <c r="B479" s="394"/>
      <c r="C479" s="394"/>
      <c r="D479" s="394"/>
      <c r="E479" s="394"/>
      <c r="F479" s="394"/>
      <c r="G479" s="394"/>
      <c r="H479" s="394"/>
      <c r="J479" s="394"/>
      <c r="K479" s="394"/>
      <c r="L479" s="394"/>
    </row>
    <row r="480" spans="1:12" ht="20.25" customHeight="1" x14ac:dyDescent="0.5">
      <c r="A480" s="394"/>
      <c r="B480" s="394"/>
      <c r="C480" s="394"/>
      <c r="D480" s="394"/>
      <c r="E480" s="394"/>
      <c r="F480" s="394"/>
      <c r="G480" s="394"/>
      <c r="H480" s="394"/>
      <c r="J480" s="394"/>
      <c r="K480" s="394"/>
      <c r="L480" s="394"/>
    </row>
    <row r="481" spans="1:12" ht="20.25" customHeight="1" x14ac:dyDescent="0.5">
      <c r="A481" s="394"/>
      <c r="B481" s="394"/>
      <c r="C481" s="394"/>
      <c r="D481" s="394"/>
      <c r="E481" s="394"/>
      <c r="F481" s="394"/>
      <c r="G481" s="394"/>
      <c r="H481" s="394"/>
      <c r="J481" s="394"/>
      <c r="K481" s="394"/>
      <c r="L481" s="394"/>
    </row>
    <row r="482" spans="1:12" ht="20.25" customHeight="1" x14ac:dyDescent="0.5">
      <c r="A482" s="394"/>
      <c r="B482" s="394"/>
      <c r="C482" s="394"/>
      <c r="D482" s="394"/>
      <c r="E482" s="394"/>
      <c r="F482" s="394"/>
      <c r="G482" s="394"/>
      <c r="H482" s="394"/>
      <c r="J482" s="394"/>
      <c r="K482" s="394"/>
      <c r="L482" s="394"/>
    </row>
    <row r="483" spans="1:12" ht="20.25" customHeight="1" x14ac:dyDescent="0.5">
      <c r="A483" s="394"/>
      <c r="B483" s="394"/>
      <c r="C483" s="394"/>
      <c r="D483" s="394"/>
      <c r="E483" s="394"/>
      <c r="F483" s="394"/>
      <c r="G483" s="394"/>
      <c r="H483" s="394"/>
      <c r="J483" s="394"/>
      <c r="K483" s="394"/>
      <c r="L483" s="394"/>
    </row>
    <row r="484" spans="1:12" ht="20.25" customHeight="1" x14ac:dyDescent="0.5">
      <c r="A484" s="394"/>
      <c r="B484" s="394"/>
      <c r="C484" s="394"/>
      <c r="D484" s="394"/>
      <c r="E484" s="394"/>
      <c r="F484" s="394"/>
      <c r="G484" s="394"/>
      <c r="H484" s="394"/>
      <c r="J484" s="394"/>
      <c r="K484" s="394"/>
      <c r="L484" s="394"/>
    </row>
    <row r="485" spans="1:12" ht="20.25" customHeight="1" x14ac:dyDescent="0.5">
      <c r="A485" s="394"/>
      <c r="B485" s="394"/>
      <c r="C485" s="394"/>
      <c r="D485" s="394"/>
      <c r="E485" s="394"/>
      <c r="F485" s="394"/>
      <c r="G485" s="394"/>
      <c r="H485" s="394"/>
      <c r="J485" s="394"/>
      <c r="K485" s="394"/>
      <c r="L485" s="394"/>
    </row>
    <row r="486" spans="1:12" ht="20.25" customHeight="1" x14ac:dyDescent="0.5">
      <c r="A486" s="394"/>
      <c r="B486" s="394"/>
      <c r="C486" s="394"/>
      <c r="D486" s="394"/>
      <c r="E486" s="394"/>
      <c r="F486" s="394"/>
      <c r="G486" s="394"/>
      <c r="H486" s="394"/>
      <c r="J486" s="394"/>
      <c r="K486" s="394"/>
      <c r="L486" s="394"/>
    </row>
    <row r="487" spans="1:12" ht="20.25" customHeight="1" x14ac:dyDescent="0.5">
      <c r="A487" s="394"/>
      <c r="B487" s="394"/>
      <c r="C487" s="394"/>
      <c r="D487" s="394"/>
      <c r="E487" s="394"/>
      <c r="F487" s="394"/>
      <c r="G487" s="394"/>
      <c r="H487" s="394"/>
      <c r="J487" s="394"/>
      <c r="K487" s="394"/>
      <c r="L487" s="394"/>
    </row>
    <row r="488" spans="1:12" ht="20.25" customHeight="1" x14ac:dyDescent="0.5">
      <c r="A488" s="394"/>
      <c r="B488" s="394"/>
      <c r="C488" s="394"/>
      <c r="D488" s="394"/>
      <c r="E488" s="394"/>
      <c r="F488" s="394"/>
      <c r="G488" s="394"/>
      <c r="H488" s="394"/>
      <c r="J488" s="394"/>
      <c r="K488" s="394"/>
      <c r="L488" s="394"/>
    </row>
    <row r="489" spans="1:12" ht="20.25" customHeight="1" x14ac:dyDescent="0.5">
      <c r="A489" s="394"/>
      <c r="B489" s="394"/>
      <c r="C489" s="394"/>
      <c r="D489" s="394"/>
      <c r="E489" s="394"/>
      <c r="F489" s="394"/>
      <c r="G489" s="394"/>
      <c r="H489" s="394"/>
      <c r="J489" s="394"/>
      <c r="K489" s="394"/>
      <c r="L489" s="394"/>
    </row>
    <row r="490" spans="1:12" ht="20.25" customHeight="1" x14ac:dyDescent="0.5">
      <c r="A490" s="394"/>
      <c r="B490" s="394"/>
      <c r="C490" s="394"/>
      <c r="D490" s="394"/>
      <c r="E490" s="394"/>
      <c r="F490" s="394"/>
      <c r="G490" s="394"/>
      <c r="H490" s="394"/>
      <c r="J490" s="394"/>
      <c r="K490" s="394"/>
      <c r="L490" s="394"/>
    </row>
    <row r="491" spans="1:12" ht="20.25" customHeight="1" x14ac:dyDescent="0.5">
      <c r="A491" s="394"/>
      <c r="B491" s="394"/>
      <c r="C491" s="394"/>
      <c r="D491" s="394"/>
      <c r="E491" s="394"/>
      <c r="F491" s="394"/>
      <c r="G491" s="394"/>
      <c r="H491" s="394"/>
      <c r="J491" s="394"/>
      <c r="K491" s="394"/>
      <c r="L491" s="394"/>
    </row>
    <row r="492" spans="1:12" ht="20.25" customHeight="1" x14ac:dyDescent="0.5">
      <c r="A492" s="394"/>
      <c r="B492" s="394"/>
      <c r="C492" s="394"/>
      <c r="D492" s="394"/>
      <c r="E492" s="394"/>
      <c r="F492" s="394"/>
      <c r="G492" s="394"/>
      <c r="H492" s="394"/>
      <c r="J492" s="394"/>
      <c r="K492" s="394"/>
      <c r="L492" s="394"/>
    </row>
    <row r="493" spans="1:12" ht="20.25" customHeight="1" x14ac:dyDescent="0.5">
      <c r="A493" s="394"/>
      <c r="B493" s="394"/>
      <c r="C493" s="394"/>
      <c r="D493" s="394"/>
      <c r="E493" s="394"/>
      <c r="F493" s="394"/>
      <c r="G493" s="394"/>
      <c r="H493" s="394"/>
      <c r="J493" s="394"/>
      <c r="K493" s="394"/>
      <c r="L493" s="394"/>
    </row>
    <row r="494" spans="1:12" ht="20.25" customHeight="1" x14ac:dyDescent="0.5">
      <c r="A494" s="394"/>
      <c r="B494" s="394"/>
      <c r="C494" s="394"/>
      <c r="D494" s="394"/>
      <c r="E494" s="394"/>
      <c r="F494" s="394"/>
      <c r="G494" s="394"/>
      <c r="H494" s="394"/>
      <c r="J494" s="394"/>
      <c r="K494" s="394"/>
      <c r="L494" s="394"/>
    </row>
    <row r="495" spans="1:12" ht="20.25" customHeight="1" x14ac:dyDescent="0.5">
      <c r="A495" s="394"/>
      <c r="B495" s="394"/>
      <c r="C495" s="394"/>
      <c r="D495" s="394"/>
      <c r="E495" s="394"/>
      <c r="F495" s="394"/>
      <c r="G495" s="394"/>
      <c r="H495" s="394"/>
      <c r="J495" s="394"/>
      <c r="K495" s="394"/>
      <c r="L495" s="394"/>
    </row>
    <row r="496" spans="1:12" ht="20.25" customHeight="1" x14ac:dyDescent="0.5">
      <c r="A496" s="394"/>
      <c r="B496" s="394"/>
      <c r="C496" s="394"/>
      <c r="D496" s="394"/>
      <c r="E496" s="394"/>
      <c r="F496" s="394"/>
      <c r="G496" s="394"/>
      <c r="H496" s="394"/>
      <c r="J496" s="394"/>
      <c r="K496" s="394"/>
      <c r="L496" s="394"/>
    </row>
    <row r="497" spans="1:12" ht="20.25" customHeight="1" x14ac:dyDescent="0.5">
      <c r="A497" s="394"/>
      <c r="B497" s="394"/>
      <c r="C497" s="394"/>
      <c r="D497" s="394"/>
      <c r="E497" s="394"/>
      <c r="F497" s="394"/>
      <c r="G497" s="394"/>
      <c r="H497" s="394"/>
      <c r="J497" s="394"/>
      <c r="K497" s="394"/>
      <c r="L497" s="394"/>
    </row>
    <row r="498" spans="1:12" ht="20.25" customHeight="1" x14ac:dyDescent="0.5">
      <c r="A498" s="394"/>
      <c r="B498" s="394"/>
      <c r="C498" s="394"/>
      <c r="D498" s="394"/>
      <c r="E498" s="394"/>
      <c r="F498" s="394"/>
      <c r="G498" s="394"/>
      <c r="H498" s="394"/>
      <c r="J498" s="394"/>
      <c r="K498" s="394"/>
      <c r="L498" s="394"/>
    </row>
    <row r="499" spans="1:12" ht="20.25" customHeight="1" x14ac:dyDescent="0.5">
      <c r="A499" s="394"/>
      <c r="B499" s="394"/>
      <c r="C499" s="394"/>
      <c r="D499" s="394"/>
      <c r="E499" s="394"/>
      <c r="F499" s="394"/>
      <c r="G499" s="394"/>
      <c r="H499" s="394"/>
      <c r="J499" s="394"/>
      <c r="K499" s="394"/>
      <c r="L499" s="394"/>
    </row>
    <row r="500" spans="1:12" ht="20.25" customHeight="1" x14ac:dyDescent="0.5">
      <c r="A500" s="394"/>
      <c r="B500" s="394"/>
      <c r="C500" s="394"/>
      <c r="D500" s="394"/>
      <c r="E500" s="394"/>
      <c r="F500" s="394"/>
      <c r="G500" s="394"/>
      <c r="H500" s="394"/>
      <c r="J500" s="394"/>
      <c r="K500" s="394"/>
      <c r="L500" s="394"/>
    </row>
    <row r="501" spans="1:12" ht="20.25" customHeight="1" x14ac:dyDescent="0.5">
      <c r="A501" s="394"/>
      <c r="B501" s="394"/>
      <c r="C501" s="394"/>
      <c r="D501" s="394"/>
      <c r="E501" s="394"/>
      <c r="F501" s="394"/>
      <c r="G501" s="394"/>
      <c r="H501" s="394"/>
      <c r="J501" s="394"/>
      <c r="K501" s="394"/>
      <c r="L501" s="394"/>
    </row>
    <row r="502" spans="1:12" ht="20.25" customHeight="1" x14ac:dyDescent="0.5">
      <c r="A502" s="394"/>
      <c r="B502" s="394"/>
      <c r="C502" s="394"/>
      <c r="D502" s="394"/>
      <c r="E502" s="394"/>
      <c r="F502" s="394"/>
      <c r="G502" s="394"/>
      <c r="H502" s="394"/>
      <c r="J502" s="394"/>
      <c r="K502" s="394"/>
      <c r="L502" s="394"/>
    </row>
    <row r="503" spans="1:12" ht="20.25" customHeight="1" x14ac:dyDescent="0.5">
      <c r="A503" s="394"/>
      <c r="B503" s="394"/>
      <c r="C503" s="394"/>
      <c r="D503" s="394"/>
      <c r="E503" s="394"/>
      <c r="F503" s="394"/>
      <c r="G503" s="394"/>
      <c r="H503" s="394"/>
      <c r="J503" s="394"/>
      <c r="K503" s="394"/>
      <c r="L503" s="394"/>
    </row>
    <row r="504" spans="1:12" ht="20.25" customHeight="1" x14ac:dyDescent="0.5">
      <c r="A504" s="394"/>
      <c r="B504" s="394"/>
      <c r="C504" s="394"/>
      <c r="D504" s="394"/>
      <c r="E504" s="394"/>
      <c r="F504" s="394"/>
      <c r="G504" s="394"/>
      <c r="H504" s="394"/>
      <c r="J504" s="394"/>
      <c r="K504" s="394"/>
      <c r="L504" s="394"/>
    </row>
    <row r="505" spans="1:12" ht="20.25" customHeight="1" x14ac:dyDescent="0.5">
      <c r="A505" s="394"/>
      <c r="B505" s="394"/>
      <c r="C505" s="394"/>
      <c r="D505" s="394"/>
      <c r="E505" s="394"/>
      <c r="F505" s="394"/>
      <c r="G505" s="394"/>
      <c r="H505" s="394"/>
      <c r="J505" s="394"/>
      <c r="K505" s="394"/>
      <c r="L505" s="394"/>
    </row>
    <row r="506" spans="1:12" ht="20.25" customHeight="1" x14ac:dyDescent="0.5">
      <c r="A506" s="394"/>
      <c r="B506" s="394"/>
      <c r="C506" s="394"/>
      <c r="D506" s="394"/>
      <c r="E506" s="394"/>
      <c r="F506" s="394"/>
      <c r="G506" s="394"/>
      <c r="H506" s="394"/>
      <c r="J506" s="394"/>
      <c r="K506" s="394"/>
      <c r="L506" s="394"/>
    </row>
    <row r="507" spans="1:12" ht="20.25" customHeight="1" x14ac:dyDescent="0.5">
      <c r="A507" s="394"/>
      <c r="B507" s="394"/>
      <c r="C507" s="394"/>
      <c r="D507" s="394"/>
      <c r="E507" s="394"/>
      <c r="F507" s="394"/>
      <c r="G507" s="394"/>
      <c r="H507" s="394"/>
      <c r="J507" s="394"/>
      <c r="K507" s="394"/>
      <c r="L507" s="394"/>
    </row>
    <row r="508" spans="1:12" ht="20.25" customHeight="1" x14ac:dyDescent="0.5">
      <c r="A508" s="394"/>
      <c r="B508" s="394"/>
      <c r="C508" s="394"/>
      <c r="D508" s="394"/>
      <c r="E508" s="394"/>
      <c r="F508" s="394"/>
      <c r="G508" s="394"/>
      <c r="H508" s="394"/>
      <c r="J508" s="394"/>
      <c r="K508" s="394"/>
      <c r="L508" s="394"/>
    </row>
    <row r="509" spans="1:12" ht="20.25" customHeight="1" x14ac:dyDescent="0.5">
      <c r="A509" s="394"/>
      <c r="B509" s="394"/>
      <c r="C509" s="394"/>
      <c r="D509" s="394"/>
      <c r="E509" s="394"/>
      <c r="F509" s="394"/>
      <c r="G509" s="394"/>
      <c r="H509" s="394"/>
      <c r="J509" s="394"/>
      <c r="K509" s="394"/>
      <c r="L509" s="394"/>
    </row>
    <row r="510" spans="1:12" ht="20.25" customHeight="1" x14ac:dyDescent="0.5">
      <c r="A510" s="394"/>
      <c r="B510" s="394"/>
      <c r="C510" s="394"/>
      <c r="D510" s="394"/>
      <c r="E510" s="394"/>
      <c r="F510" s="394"/>
      <c r="G510" s="394"/>
      <c r="H510" s="394"/>
      <c r="J510" s="394"/>
      <c r="K510" s="394"/>
      <c r="L510" s="394"/>
    </row>
    <row r="511" spans="1:12" ht="20.25" customHeight="1" x14ac:dyDescent="0.5">
      <c r="A511" s="394"/>
      <c r="B511" s="394"/>
      <c r="C511" s="394"/>
      <c r="D511" s="394"/>
      <c r="E511" s="394"/>
      <c r="F511" s="394"/>
      <c r="G511" s="394"/>
      <c r="H511" s="394"/>
      <c r="J511" s="394"/>
      <c r="K511" s="394"/>
      <c r="L511" s="394"/>
    </row>
    <row r="512" spans="1:12" ht="20.25" customHeight="1" x14ac:dyDescent="0.5">
      <c r="A512" s="394"/>
      <c r="B512" s="394"/>
      <c r="C512" s="394"/>
      <c r="D512" s="394"/>
      <c r="E512" s="394"/>
      <c r="F512" s="394"/>
      <c r="G512" s="394"/>
      <c r="H512" s="394"/>
      <c r="J512" s="394"/>
      <c r="K512" s="394"/>
      <c r="L512" s="394"/>
    </row>
    <row r="513" spans="1:12" ht="20.25" customHeight="1" x14ac:dyDescent="0.5">
      <c r="A513" s="394"/>
      <c r="B513" s="394"/>
      <c r="C513" s="394"/>
      <c r="D513" s="394"/>
      <c r="E513" s="394"/>
      <c r="F513" s="394"/>
      <c r="G513" s="394"/>
      <c r="H513" s="394"/>
      <c r="J513" s="394"/>
      <c r="K513" s="394"/>
      <c r="L513" s="394"/>
    </row>
    <row r="514" spans="1:12" ht="20.25" customHeight="1" x14ac:dyDescent="0.5">
      <c r="A514" s="394"/>
      <c r="B514" s="394"/>
      <c r="C514" s="394"/>
      <c r="D514" s="394"/>
      <c r="E514" s="394"/>
      <c r="F514" s="394"/>
      <c r="G514" s="394"/>
      <c r="H514" s="394"/>
      <c r="J514" s="394"/>
      <c r="K514" s="394"/>
      <c r="L514" s="394"/>
    </row>
    <row r="515" spans="1:12" ht="20.25" customHeight="1" x14ac:dyDescent="0.5">
      <c r="A515" s="394"/>
      <c r="B515" s="394"/>
      <c r="C515" s="394"/>
      <c r="D515" s="394"/>
      <c r="E515" s="394"/>
      <c r="F515" s="394"/>
      <c r="G515" s="394"/>
      <c r="H515" s="394"/>
      <c r="J515" s="394"/>
      <c r="K515" s="394"/>
      <c r="L515" s="394"/>
    </row>
    <row r="516" spans="1:12" ht="20.25" customHeight="1" x14ac:dyDescent="0.5">
      <c r="A516" s="394"/>
      <c r="B516" s="394"/>
      <c r="C516" s="394"/>
      <c r="D516" s="394"/>
      <c r="E516" s="394"/>
      <c r="F516" s="394"/>
      <c r="G516" s="394"/>
      <c r="H516" s="394"/>
      <c r="J516" s="394"/>
      <c r="K516" s="394"/>
      <c r="L516" s="394"/>
    </row>
    <row r="517" spans="1:12" ht="20.25" customHeight="1" x14ac:dyDescent="0.5">
      <c r="A517" s="394"/>
      <c r="B517" s="394"/>
      <c r="C517" s="394"/>
      <c r="D517" s="394"/>
      <c r="E517" s="394"/>
      <c r="F517" s="394"/>
      <c r="G517" s="394"/>
      <c r="H517" s="394"/>
      <c r="J517" s="394"/>
      <c r="K517" s="394"/>
      <c r="L517" s="394"/>
    </row>
    <row r="518" spans="1:12" ht="20.25" customHeight="1" x14ac:dyDescent="0.5">
      <c r="A518" s="394"/>
      <c r="B518" s="394"/>
      <c r="C518" s="394"/>
      <c r="D518" s="394"/>
      <c r="E518" s="394"/>
      <c r="F518" s="394"/>
      <c r="G518" s="394"/>
      <c r="H518" s="394"/>
      <c r="J518" s="394"/>
      <c r="K518" s="394"/>
      <c r="L518" s="394"/>
    </row>
    <row r="519" spans="1:12" ht="20.25" customHeight="1" x14ac:dyDescent="0.5">
      <c r="A519" s="394"/>
      <c r="B519" s="394"/>
      <c r="C519" s="394"/>
      <c r="D519" s="394"/>
      <c r="E519" s="394"/>
      <c r="F519" s="394"/>
      <c r="G519" s="394"/>
      <c r="H519" s="394"/>
      <c r="J519" s="394"/>
      <c r="K519" s="394"/>
      <c r="L519" s="394"/>
    </row>
    <row r="520" spans="1:12" ht="20.25" customHeight="1" x14ac:dyDescent="0.5">
      <c r="A520" s="394"/>
      <c r="B520" s="394"/>
      <c r="C520" s="394"/>
      <c r="D520" s="394"/>
      <c r="E520" s="394"/>
      <c r="F520" s="394"/>
      <c r="G520" s="394"/>
      <c r="H520" s="394"/>
      <c r="J520" s="394"/>
      <c r="K520" s="394"/>
      <c r="L520" s="394"/>
    </row>
    <row r="521" spans="1:12" ht="20.25" customHeight="1" x14ac:dyDescent="0.5">
      <c r="A521" s="394"/>
      <c r="B521" s="394"/>
      <c r="C521" s="394"/>
      <c r="D521" s="394"/>
      <c r="E521" s="394"/>
      <c r="F521" s="394"/>
      <c r="G521" s="394"/>
      <c r="H521" s="394"/>
      <c r="J521" s="394"/>
      <c r="K521" s="394"/>
      <c r="L521" s="394"/>
    </row>
    <row r="522" spans="1:12" ht="20.25" customHeight="1" x14ac:dyDescent="0.5">
      <c r="A522" s="394"/>
      <c r="B522" s="394"/>
      <c r="C522" s="394"/>
      <c r="D522" s="394"/>
      <c r="E522" s="394"/>
      <c r="F522" s="394"/>
      <c r="G522" s="394"/>
      <c r="H522" s="394"/>
      <c r="J522" s="394"/>
      <c r="K522" s="394"/>
      <c r="L522" s="394"/>
    </row>
    <row r="523" spans="1:12" ht="20.25" customHeight="1" x14ac:dyDescent="0.5">
      <c r="A523" s="394"/>
      <c r="B523" s="394"/>
      <c r="C523" s="394"/>
      <c r="D523" s="394"/>
      <c r="E523" s="394"/>
      <c r="F523" s="394"/>
      <c r="G523" s="394"/>
      <c r="H523" s="394"/>
      <c r="J523" s="394"/>
      <c r="K523" s="394"/>
      <c r="L523" s="394"/>
    </row>
    <row r="524" spans="1:12" ht="20.25" customHeight="1" x14ac:dyDescent="0.5">
      <c r="A524" s="394"/>
      <c r="B524" s="394"/>
      <c r="C524" s="394"/>
      <c r="D524" s="394"/>
      <c r="E524" s="394"/>
      <c r="F524" s="394"/>
      <c r="G524" s="394"/>
      <c r="H524" s="394"/>
      <c r="J524" s="394"/>
      <c r="K524" s="394"/>
      <c r="L524" s="394"/>
    </row>
    <row r="525" spans="1:12" ht="20.25" customHeight="1" x14ac:dyDescent="0.5">
      <c r="A525" s="394"/>
      <c r="B525" s="394"/>
      <c r="C525" s="394"/>
      <c r="D525" s="394"/>
      <c r="E525" s="394"/>
      <c r="F525" s="394"/>
      <c r="G525" s="394"/>
      <c r="H525" s="394"/>
      <c r="J525" s="394"/>
      <c r="K525" s="394"/>
      <c r="L525" s="394"/>
    </row>
    <row r="526" spans="1:12" ht="20.25" customHeight="1" x14ac:dyDescent="0.5">
      <c r="A526" s="394"/>
      <c r="B526" s="394"/>
      <c r="C526" s="394"/>
      <c r="D526" s="394"/>
      <c r="E526" s="394"/>
      <c r="F526" s="394"/>
      <c r="G526" s="394"/>
      <c r="H526" s="394"/>
      <c r="J526" s="394"/>
      <c r="K526" s="394"/>
      <c r="L526" s="394"/>
    </row>
    <row r="527" spans="1:12" ht="20.25" customHeight="1" x14ac:dyDescent="0.5">
      <c r="A527" s="394"/>
      <c r="B527" s="394"/>
      <c r="C527" s="394"/>
      <c r="D527" s="394"/>
      <c r="E527" s="394"/>
      <c r="F527" s="394"/>
      <c r="G527" s="394"/>
      <c r="H527" s="394"/>
      <c r="J527" s="394"/>
      <c r="K527" s="394"/>
      <c r="L527" s="394"/>
    </row>
    <row r="528" spans="1:12" ht="20.25" customHeight="1" x14ac:dyDescent="0.5">
      <c r="A528" s="394"/>
      <c r="B528" s="394"/>
      <c r="C528" s="394"/>
      <c r="D528" s="394"/>
      <c r="E528" s="394"/>
      <c r="F528" s="394"/>
      <c r="G528" s="394"/>
      <c r="H528" s="394"/>
      <c r="J528" s="394"/>
      <c r="K528" s="394"/>
      <c r="L528" s="394"/>
    </row>
    <row r="529" spans="1:12" ht="20.25" customHeight="1" x14ac:dyDescent="0.5">
      <c r="A529" s="394"/>
      <c r="B529" s="394"/>
      <c r="C529" s="394"/>
      <c r="D529" s="394"/>
      <c r="E529" s="394"/>
      <c r="F529" s="394"/>
      <c r="G529" s="394"/>
      <c r="H529" s="394"/>
      <c r="J529" s="394"/>
      <c r="K529" s="394"/>
      <c r="L529" s="394"/>
    </row>
    <row r="530" spans="1:12" ht="20.25" customHeight="1" x14ac:dyDescent="0.5">
      <c r="A530" s="394"/>
      <c r="B530" s="394"/>
      <c r="C530" s="394"/>
      <c r="D530" s="394"/>
      <c r="E530" s="394"/>
      <c r="F530" s="394"/>
      <c r="G530" s="394"/>
      <c r="H530" s="394"/>
      <c r="J530" s="394"/>
      <c r="K530" s="394"/>
      <c r="L530" s="394"/>
    </row>
    <row r="531" spans="1:12" ht="20.25" customHeight="1" x14ac:dyDescent="0.5">
      <c r="A531" s="394"/>
      <c r="B531" s="394"/>
      <c r="C531" s="394"/>
      <c r="D531" s="394"/>
      <c r="E531" s="394"/>
      <c r="F531" s="394"/>
      <c r="G531" s="394"/>
      <c r="H531" s="394"/>
      <c r="J531" s="394"/>
      <c r="K531" s="394"/>
      <c r="L531" s="394"/>
    </row>
    <row r="532" spans="1:12" ht="20.25" customHeight="1" x14ac:dyDescent="0.5">
      <c r="A532" s="394"/>
      <c r="B532" s="394"/>
      <c r="C532" s="394"/>
      <c r="D532" s="394"/>
      <c r="E532" s="394"/>
      <c r="F532" s="394"/>
      <c r="G532" s="394"/>
      <c r="H532" s="394"/>
      <c r="J532" s="394"/>
      <c r="K532" s="394"/>
      <c r="L532" s="394"/>
    </row>
    <row r="533" spans="1:12" ht="20.25" customHeight="1" x14ac:dyDescent="0.5">
      <c r="A533" s="394"/>
      <c r="B533" s="394"/>
      <c r="C533" s="394"/>
      <c r="D533" s="394"/>
      <c r="E533" s="394"/>
      <c r="F533" s="394"/>
      <c r="G533" s="394"/>
      <c r="H533" s="394"/>
      <c r="J533" s="394"/>
      <c r="K533" s="394"/>
      <c r="L533" s="394"/>
    </row>
    <row r="534" spans="1:12" ht="20.25" customHeight="1" x14ac:dyDescent="0.5">
      <c r="A534" s="394"/>
      <c r="B534" s="394"/>
      <c r="C534" s="394"/>
      <c r="D534" s="394"/>
      <c r="E534" s="394"/>
      <c r="F534" s="394"/>
      <c r="G534" s="394"/>
      <c r="H534" s="394"/>
      <c r="J534" s="394"/>
      <c r="K534" s="394"/>
      <c r="L534" s="394"/>
    </row>
    <row r="535" spans="1:12" ht="20.25" customHeight="1" x14ac:dyDescent="0.5">
      <c r="A535" s="394"/>
      <c r="B535" s="394"/>
      <c r="C535" s="394"/>
      <c r="D535" s="394"/>
      <c r="E535" s="394"/>
      <c r="F535" s="394"/>
      <c r="G535" s="394"/>
      <c r="H535" s="394"/>
      <c r="J535" s="394"/>
      <c r="K535" s="394"/>
      <c r="L535" s="394"/>
    </row>
    <row r="536" spans="1:12" ht="20.25" customHeight="1" x14ac:dyDescent="0.5">
      <c r="A536" s="394"/>
      <c r="B536" s="394"/>
      <c r="C536" s="394"/>
      <c r="D536" s="394"/>
      <c r="E536" s="394"/>
      <c r="F536" s="394"/>
      <c r="G536" s="394"/>
      <c r="H536" s="394"/>
      <c r="J536" s="394"/>
      <c r="K536" s="394"/>
      <c r="L536" s="394"/>
    </row>
    <row r="537" spans="1:12" ht="20.25" customHeight="1" x14ac:dyDescent="0.5">
      <c r="A537" s="394"/>
      <c r="B537" s="394"/>
      <c r="C537" s="394"/>
      <c r="D537" s="394"/>
      <c r="E537" s="394"/>
      <c r="F537" s="394"/>
      <c r="G537" s="394"/>
      <c r="H537" s="394"/>
      <c r="J537" s="394"/>
      <c r="K537" s="394"/>
      <c r="L537" s="394"/>
    </row>
    <row r="538" spans="1:12" ht="20.25" customHeight="1" x14ac:dyDescent="0.5">
      <c r="A538" s="394"/>
      <c r="B538" s="394"/>
      <c r="C538" s="394"/>
      <c r="D538" s="394"/>
      <c r="E538" s="394"/>
      <c r="F538" s="394"/>
      <c r="G538" s="394"/>
      <c r="H538" s="394"/>
      <c r="J538" s="394"/>
      <c r="K538" s="394"/>
      <c r="L538" s="394"/>
    </row>
    <row r="539" spans="1:12" ht="20.25" customHeight="1" x14ac:dyDescent="0.5">
      <c r="A539" s="394"/>
      <c r="B539" s="394"/>
      <c r="C539" s="394"/>
      <c r="D539" s="394"/>
      <c r="E539" s="394"/>
      <c r="F539" s="394"/>
      <c r="G539" s="394"/>
      <c r="H539" s="394"/>
      <c r="J539" s="394"/>
      <c r="K539" s="394"/>
      <c r="L539" s="394"/>
    </row>
    <row r="540" spans="1:12" ht="20.25" customHeight="1" x14ac:dyDescent="0.5">
      <c r="A540" s="394"/>
      <c r="B540" s="394"/>
      <c r="C540" s="394"/>
      <c r="D540" s="394"/>
      <c r="E540" s="394"/>
      <c r="F540" s="394"/>
      <c r="G540" s="394"/>
      <c r="H540" s="394"/>
      <c r="J540" s="394"/>
      <c r="K540" s="394"/>
      <c r="L540" s="394"/>
    </row>
    <row r="541" spans="1:12" ht="20.25" customHeight="1" x14ac:dyDescent="0.5">
      <c r="A541" s="394"/>
      <c r="B541" s="394"/>
      <c r="C541" s="394"/>
      <c r="D541" s="394"/>
      <c r="E541" s="394"/>
      <c r="F541" s="394"/>
      <c r="G541" s="394"/>
      <c r="H541" s="394"/>
      <c r="J541" s="394"/>
      <c r="K541" s="394"/>
      <c r="L541" s="394"/>
    </row>
    <row r="542" spans="1:12" ht="20.25" customHeight="1" x14ac:dyDescent="0.5">
      <c r="A542" s="394"/>
      <c r="B542" s="394"/>
      <c r="C542" s="394"/>
      <c r="D542" s="394"/>
      <c r="E542" s="394"/>
      <c r="F542" s="394"/>
      <c r="G542" s="394"/>
      <c r="H542" s="394"/>
      <c r="J542" s="394"/>
      <c r="K542" s="394"/>
      <c r="L542" s="394"/>
    </row>
    <row r="543" spans="1:12" ht="20.25" customHeight="1" x14ac:dyDescent="0.5">
      <c r="A543" s="394"/>
      <c r="B543" s="394"/>
      <c r="C543" s="394"/>
      <c r="D543" s="394"/>
      <c r="E543" s="394"/>
      <c r="F543" s="394"/>
      <c r="G543" s="394"/>
      <c r="H543" s="394"/>
      <c r="J543" s="394"/>
      <c r="K543" s="394"/>
      <c r="L543" s="394"/>
    </row>
    <row r="544" spans="1:12" ht="20.25" customHeight="1" x14ac:dyDescent="0.5">
      <c r="A544" s="394"/>
      <c r="B544" s="394"/>
      <c r="C544" s="394"/>
      <c r="D544" s="394"/>
      <c r="E544" s="394"/>
      <c r="F544" s="394"/>
      <c r="G544" s="394"/>
      <c r="H544" s="394"/>
      <c r="J544" s="394"/>
      <c r="K544" s="394"/>
      <c r="L544" s="394"/>
    </row>
    <row r="545" spans="1:12" ht="20.25" customHeight="1" x14ac:dyDescent="0.5">
      <c r="A545" s="394"/>
      <c r="B545" s="394"/>
      <c r="C545" s="394"/>
      <c r="D545" s="394"/>
      <c r="E545" s="394"/>
      <c r="F545" s="394"/>
      <c r="G545" s="394"/>
      <c r="H545" s="394"/>
      <c r="J545" s="394"/>
      <c r="K545" s="394"/>
      <c r="L545" s="394"/>
    </row>
    <row r="546" spans="1:12" ht="20.25" customHeight="1" x14ac:dyDescent="0.5">
      <c r="A546" s="394"/>
      <c r="B546" s="394"/>
      <c r="C546" s="394"/>
      <c r="D546" s="394"/>
      <c r="E546" s="394"/>
      <c r="F546" s="394"/>
      <c r="G546" s="394"/>
      <c r="H546" s="394"/>
      <c r="J546" s="394"/>
      <c r="K546" s="394"/>
      <c r="L546" s="394"/>
    </row>
    <row r="547" spans="1:12" ht="20.25" customHeight="1" x14ac:dyDescent="0.5">
      <c r="A547" s="394"/>
      <c r="B547" s="394"/>
      <c r="C547" s="394"/>
      <c r="D547" s="394"/>
      <c r="E547" s="394"/>
      <c r="F547" s="394"/>
      <c r="G547" s="394"/>
      <c r="H547" s="394"/>
      <c r="J547" s="394"/>
      <c r="K547" s="394"/>
      <c r="L547" s="394"/>
    </row>
    <row r="548" spans="1:12" ht="20.25" customHeight="1" x14ac:dyDescent="0.5">
      <c r="A548" s="394"/>
      <c r="B548" s="394"/>
      <c r="C548" s="394"/>
      <c r="D548" s="394"/>
      <c r="E548" s="394"/>
      <c r="F548" s="394"/>
      <c r="G548" s="394"/>
      <c r="H548" s="394"/>
      <c r="J548" s="394"/>
      <c r="K548" s="394"/>
      <c r="L548" s="394"/>
    </row>
    <row r="549" spans="1:12" ht="20.25" customHeight="1" x14ac:dyDescent="0.5">
      <c r="A549" s="394"/>
      <c r="B549" s="394"/>
      <c r="C549" s="394"/>
      <c r="D549" s="394"/>
      <c r="E549" s="394"/>
      <c r="F549" s="394"/>
      <c r="G549" s="394"/>
      <c r="H549" s="394"/>
      <c r="J549" s="394"/>
      <c r="K549" s="394"/>
      <c r="L549" s="394"/>
    </row>
    <row r="550" spans="1:12" ht="20.25" customHeight="1" x14ac:dyDescent="0.5">
      <c r="A550" s="394"/>
      <c r="B550" s="394"/>
      <c r="C550" s="394"/>
      <c r="D550" s="394"/>
      <c r="E550" s="394"/>
      <c r="F550" s="394"/>
      <c r="G550" s="394"/>
      <c r="H550" s="394"/>
      <c r="J550" s="394"/>
      <c r="K550" s="394"/>
      <c r="L550" s="394"/>
    </row>
    <row r="551" spans="1:12" ht="20.25" customHeight="1" x14ac:dyDescent="0.5">
      <c r="A551" s="394"/>
      <c r="B551" s="394"/>
      <c r="C551" s="394"/>
      <c r="D551" s="394"/>
      <c r="E551" s="394"/>
      <c r="F551" s="394"/>
      <c r="G551" s="394"/>
      <c r="H551" s="394"/>
      <c r="J551" s="394"/>
      <c r="K551" s="394"/>
      <c r="L551" s="394"/>
    </row>
    <row r="552" spans="1:12" ht="20.25" customHeight="1" x14ac:dyDescent="0.5">
      <c r="A552" s="394"/>
      <c r="B552" s="394"/>
      <c r="C552" s="394"/>
      <c r="D552" s="394"/>
      <c r="E552" s="394"/>
      <c r="F552" s="394"/>
      <c r="G552" s="394"/>
      <c r="H552" s="394"/>
      <c r="J552" s="394"/>
      <c r="K552" s="394"/>
      <c r="L552" s="394"/>
    </row>
    <row r="553" spans="1:12" ht="20.25" customHeight="1" x14ac:dyDescent="0.5">
      <c r="A553" s="394"/>
      <c r="B553" s="394"/>
      <c r="C553" s="394"/>
      <c r="D553" s="394"/>
      <c r="E553" s="394"/>
      <c r="F553" s="394"/>
      <c r="G553" s="394"/>
      <c r="H553" s="394"/>
      <c r="J553" s="394"/>
      <c r="K553" s="394"/>
      <c r="L553" s="394"/>
    </row>
    <row r="554" spans="1:12" ht="20.25" customHeight="1" x14ac:dyDescent="0.5">
      <c r="A554" s="394"/>
      <c r="B554" s="394"/>
      <c r="C554" s="394"/>
      <c r="D554" s="394"/>
      <c r="E554" s="394"/>
      <c r="F554" s="394"/>
      <c r="G554" s="394"/>
      <c r="H554" s="394"/>
      <c r="J554" s="394"/>
      <c r="K554" s="394"/>
      <c r="L554" s="394"/>
    </row>
    <row r="555" spans="1:12" ht="20.25" customHeight="1" x14ac:dyDescent="0.5">
      <c r="A555" s="394"/>
      <c r="B555" s="394"/>
      <c r="C555" s="394"/>
      <c r="D555" s="394"/>
      <c r="E555" s="394"/>
      <c r="F555" s="394"/>
      <c r="G555" s="394"/>
      <c r="H555" s="394"/>
      <c r="J555" s="394"/>
      <c r="K555" s="394"/>
      <c r="L555" s="394"/>
    </row>
    <row r="556" spans="1:12" ht="20.25" customHeight="1" x14ac:dyDescent="0.5">
      <c r="A556" s="394"/>
      <c r="B556" s="394"/>
      <c r="C556" s="394"/>
      <c r="D556" s="394"/>
      <c r="E556" s="394"/>
      <c r="F556" s="394"/>
      <c r="G556" s="394"/>
      <c r="H556" s="394"/>
      <c r="J556" s="394"/>
      <c r="K556" s="394"/>
      <c r="L556" s="394"/>
    </row>
    <row r="557" spans="1:12" ht="20.25" customHeight="1" x14ac:dyDescent="0.5">
      <c r="A557" s="394"/>
      <c r="B557" s="394"/>
      <c r="C557" s="394"/>
      <c r="D557" s="394"/>
      <c r="E557" s="394"/>
      <c r="F557" s="394"/>
      <c r="G557" s="394"/>
      <c r="H557" s="394"/>
      <c r="J557" s="394"/>
      <c r="K557" s="394"/>
      <c r="L557" s="394"/>
    </row>
    <row r="558" spans="1:12" ht="20.25" customHeight="1" x14ac:dyDescent="0.5">
      <c r="A558" s="394"/>
      <c r="B558" s="394"/>
      <c r="C558" s="394"/>
      <c r="D558" s="394"/>
      <c r="E558" s="394"/>
      <c r="F558" s="394"/>
      <c r="G558" s="394"/>
      <c r="H558" s="394"/>
      <c r="J558" s="394"/>
      <c r="K558" s="394"/>
      <c r="L558" s="394"/>
    </row>
    <row r="559" spans="1:12" ht="20.25" customHeight="1" x14ac:dyDescent="0.5">
      <c r="A559" s="394"/>
      <c r="B559" s="394"/>
      <c r="C559" s="394"/>
      <c r="D559" s="394"/>
      <c r="E559" s="394"/>
      <c r="F559" s="394"/>
      <c r="G559" s="394"/>
      <c r="H559" s="394"/>
      <c r="J559" s="394"/>
      <c r="K559" s="394"/>
      <c r="L559" s="394"/>
    </row>
    <row r="560" spans="1:12" ht="20.25" customHeight="1" x14ac:dyDescent="0.5">
      <c r="A560" s="394"/>
      <c r="B560" s="394"/>
      <c r="C560" s="394"/>
      <c r="D560" s="394"/>
      <c r="E560" s="394"/>
      <c r="F560" s="394"/>
      <c r="G560" s="394"/>
      <c r="H560" s="394"/>
      <c r="J560" s="394"/>
      <c r="K560" s="394"/>
      <c r="L560" s="394"/>
    </row>
    <row r="561" spans="1:12" ht="20.25" customHeight="1" x14ac:dyDescent="0.5">
      <c r="A561" s="394"/>
      <c r="B561" s="394"/>
      <c r="C561" s="394"/>
      <c r="D561" s="394"/>
      <c r="E561" s="394"/>
      <c r="F561" s="394"/>
      <c r="G561" s="394"/>
      <c r="H561" s="394"/>
      <c r="J561" s="394"/>
      <c r="K561" s="394"/>
      <c r="L561" s="394"/>
    </row>
    <row r="562" spans="1:12" ht="20.25" customHeight="1" x14ac:dyDescent="0.5">
      <c r="A562" s="394"/>
      <c r="B562" s="394"/>
      <c r="C562" s="394"/>
      <c r="D562" s="394"/>
      <c r="E562" s="394"/>
      <c r="F562" s="394"/>
      <c r="G562" s="394"/>
      <c r="H562" s="394"/>
      <c r="J562" s="394"/>
      <c r="K562" s="394"/>
      <c r="L562" s="394"/>
    </row>
    <row r="563" spans="1:12" ht="20.25" customHeight="1" x14ac:dyDescent="0.5">
      <c r="A563" s="394"/>
      <c r="B563" s="394"/>
      <c r="C563" s="394"/>
      <c r="D563" s="394"/>
      <c r="E563" s="394"/>
      <c r="F563" s="394"/>
      <c r="G563" s="394"/>
      <c r="H563" s="394"/>
      <c r="J563" s="394"/>
      <c r="K563" s="394"/>
      <c r="L563" s="394"/>
    </row>
    <row r="564" spans="1:12" ht="20.25" customHeight="1" x14ac:dyDescent="0.5">
      <c r="A564" s="394"/>
      <c r="B564" s="394"/>
      <c r="C564" s="394"/>
      <c r="D564" s="394"/>
      <c r="E564" s="394"/>
      <c r="F564" s="394"/>
      <c r="G564" s="394"/>
      <c r="H564" s="394"/>
      <c r="J564" s="394"/>
      <c r="K564" s="394"/>
      <c r="L564" s="394"/>
    </row>
    <row r="565" spans="1:12" ht="20.25" customHeight="1" x14ac:dyDescent="0.5">
      <c r="A565" s="394"/>
      <c r="B565" s="394"/>
      <c r="C565" s="394"/>
      <c r="D565" s="394"/>
      <c r="E565" s="394"/>
      <c r="F565" s="394"/>
      <c r="G565" s="394"/>
      <c r="H565" s="394"/>
      <c r="J565" s="394"/>
      <c r="K565" s="394"/>
      <c r="L565" s="394"/>
    </row>
    <row r="566" spans="1:12" ht="20.25" customHeight="1" x14ac:dyDescent="0.5">
      <c r="A566" s="394"/>
      <c r="B566" s="394"/>
      <c r="C566" s="394"/>
      <c r="D566" s="394"/>
      <c r="E566" s="394"/>
      <c r="F566" s="394"/>
      <c r="G566" s="394"/>
      <c r="H566" s="394"/>
      <c r="J566" s="394"/>
      <c r="K566" s="394"/>
      <c r="L566" s="394"/>
    </row>
    <row r="567" spans="1:12" ht="20.25" customHeight="1" x14ac:dyDescent="0.5">
      <c r="A567" s="394"/>
      <c r="B567" s="394"/>
      <c r="C567" s="394"/>
      <c r="D567" s="394"/>
      <c r="E567" s="394"/>
      <c r="F567" s="394"/>
      <c r="G567" s="394"/>
      <c r="H567" s="394"/>
      <c r="J567" s="394"/>
      <c r="K567" s="394"/>
      <c r="L567" s="394"/>
    </row>
    <row r="568" spans="1:12" ht="20.25" customHeight="1" x14ac:dyDescent="0.5">
      <c r="A568" s="394"/>
      <c r="B568" s="394"/>
      <c r="C568" s="394"/>
      <c r="D568" s="394"/>
      <c r="E568" s="394"/>
      <c r="F568" s="394"/>
      <c r="G568" s="394"/>
      <c r="H568" s="394"/>
      <c r="J568" s="394"/>
      <c r="K568" s="394"/>
      <c r="L568" s="394"/>
    </row>
    <row r="569" spans="1:12" ht="20.25" customHeight="1" x14ac:dyDescent="0.5">
      <c r="A569" s="394"/>
      <c r="B569" s="394"/>
      <c r="C569" s="394"/>
      <c r="D569" s="394"/>
      <c r="E569" s="394"/>
      <c r="F569" s="394"/>
      <c r="G569" s="394"/>
      <c r="H569" s="394"/>
      <c r="J569" s="394"/>
      <c r="K569" s="394"/>
      <c r="L569" s="394"/>
    </row>
    <row r="570" spans="1:12" ht="20.25" customHeight="1" x14ac:dyDescent="0.5">
      <c r="A570" s="394"/>
      <c r="B570" s="394"/>
      <c r="C570" s="394"/>
      <c r="D570" s="394"/>
      <c r="E570" s="394"/>
      <c r="F570" s="394"/>
      <c r="G570" s="394"/>
      <c r="H570" s="394"/>
      <c r="J570" s="394"/>
      <c r="K570" s="394"/>
      <c r="L570" s="394"/>
    </row>
    <row r="571" spans="1:12" ht="20.25" customHeight="1" x14ac:dyDescent="0.5">
      <c r="A571" s="394"/>
      <c r="B571" s="394"/>
      <c r="C571" s="394"/>
      <c r="D571" s="394"/>
      <c r="E571" s="394"/>
      <c r="F571" s="394"/>
      <c r="G571" s="394"/>
      <c r="H571" s="394"/>
      <c r="J571" s="394"/>
      <c r="K571" s="394"/>
      <c r="L571" s="394"/>
    </row>
    <row r="572" spans="1:12" ht="20.25" customHeight="1" x14ac:dyDescent="0.5">
      <c r="A572" s="394"/>
      <c r="B572" s="394"/>
      <c r="C572" s="394"/>
      <c r="D572" s="394"/>
      <c r="E572" s="394"/>
      <c r="F572" s="394"/>
      <c r="G572" s="394"/>
      <c r="H572" s="394"/>
      <c r="J572" s="394"/>
      <c r="K572" s="394"/>
      <c r="L572" s="394"/>
    </row>
    <row r="573" spans="1:12" ht="20.25" customHeight="1" x14ac:dyDescent="0.5">
      <c r="A573" s="394"/>
      <c r="B573" s="394"/>
      <c r="C573" s="394"/>
      <c r="D573" s="394"/>
      <c r="E573" s="394"/>
      <c r="F573" s="394"/>
      <c r="G573" s="394"/>
      <c r="H573" s="394"/>
      <c r="J573" s="394"/>
      <c r="K573" s="394"/>
      <c r="L573" s="394"/>
    </row>
    <row r="574" spans="1:12" ht="20.25" customHeight="1" x14ac:dyDescent="0.5">
      <c r="A574" s="394"/>
      <c r="B574" s="394"/>
      <c r="C574" s="394"/>
      <c r="D574" s="394"/>
      <c r="E574" s="394"/>
      <c r="F574" s="394"/>
      <c r="G574" s="394"/>
      <c r="H574" s="394"/>
      <c r="J574" s="394"/>
      <c r="K574" s="394"/>
      <c r="L574" s="394"/>
    </row>
    <row r="575" spans="1:12" ht="20.25" customHeight="1" x14ac:dyDescent="0.5">
      <c r="A575" s="394"/>
      <c r="B575" s="394"/>
      <c r="C575" s="394"/>
      <c r="D575" s="394"/>
      <c r="E575" s="394"/>
      <c r="F575" s="394"/>
      <c r="G575" s="394"/>
      <c r="H575" s="394"/>
      <c r="J575" s="394"/>
      <c r="K575" s="394"/>
      <c r="L575" s="394"/>
    </row>
    <row r="576" spans="1:12" ht="20.25" customHeight="1" x14ac:dyDescent="0.5">
      <c r="A576" s="394"/>
      <c r="B576" s="394"/>
      <c r="C576" s="394"/>
      <c r="D576" s="394"/>
      <c r="E576" s="394"/>
      <c r="F576" s="394"/>
      <c r="G576" s="394"/>
      <c r="H576" s="394"/>
      <c r="J576" s="394"/>
      <c r="K576" s="394"/>
      <c r="L576" s="394"/>
    </row>
    <row r="577" spans="1:12" ht="20.25" customHeight="1" x14ac:dyDescent="0.5">
      <c r="A577" s="394"/>
      <c r="B577" s="394"/>
      <c r="C577" s="394"/>
      <c r="D577" s="394"/>
      <c r="E577" s="394"/>
      <c r="F577" s="394"/>
      <c r="G577" s="394"/>
      <c r="H577" s="394"/>
      <c r="J577" s="394"/>
      <c r="K577" s="394"/>
      <c r="L577" s="394"/>
    </row>
    <row r="578" spans="1:12" ht="20.25" customHeight="1" x14ac:dyDescent="0.5">
      <c r="A578" s="394"/>
      <c r="B578" s="394"/>
      <c r="C578" s="394"/>
      <c r="D578" s="394"/>
      <c r="E578" s="394"/>
      <c r="F578" s="394"/>
      <c r="G578" s="394"/>
      <c r="H578" s="394"/>
      <c r="J578" s="394"/>
      <c r="K578" s="394"/>
      <c r="L578" s="394"/>
    </row>
    <row r="579" spans="1:12" ht="20.25" customHeight="1" x14ac:dyDescent="0.5">
      <c r="A579" s="394"/>
      <c r="B579" s="394"/>
      <c r="C579" s="394"/>
      <c r="D579" s="394"/>
      <c r="E579" s="394"/>
      <c r="F579" s="394"/>
      <c r="G579" s="394"/>
      <c r="H579" s="394"/>
      <c r="J579" s="394"/>
      <c r="K579" s="394"/>
      <c r="L579" s="394"/>
    </row>
    <row r="580" spans="1:12" ht="20.25" customHeight="1" x14ac:dyDescent="0.5">
      <c r="A580" s="394"/>
      <c r="B580" s="394"/>
      <c r="C580" s="394"/>
      <c r="D580" s="394"/>
      <c r="E580" s="394"/>
      <c r="F580" s="394"/>
      <c r="G580" s="394"/>
      <c r="H580" s="394"/>
      <c r="J580" s="394"/>
      <c r="K580" s="394"/>
      <c r="L580" s="394"/>
    </row>
    <row r="581" spans="1:12" ht="20.25" customHeight="1" x14ac:dyDescent="0.5">
      <c r="A581" s="394"/>
      <c r="B581" s="394"/>
      <c r="C581" s="394"/>
      <c r="D581" s="394"/>
      <c r="E581" s="394"/>
      <c r="F581" s="394"/>
      <c r="G581" s="394"/>
      <c r="H581" s="394"/>
      <c r="J581" s="394"/>
      <c r="K581" s="394"/>
      <c r="L581" s="394"/>
    </row>
    <row r="582" spans="1:12" ht="20.25" customHeight="1" x14ac:dyDescent="0.5">
      <c r="A582" s="394"/>
      <c r="B582" s="394"/>
      <c r="C582" s="394"/>
      <c r="D582" s="394"/>
      <c r="E582" s="394"/>
      <c r="F582" s="394"/>
      <c r="G582" s="394"/>
      <c r="H582" s="394"/>
      <c r="J582" s="394"/>
      <c r="K582" s="394"/>
      <c r="L582" s="394"/>
    </row>
    <row r="583" spans="1:12" ht="20.25" customHeight="1" x14ac:dyDescent="0.5">
      <c r="A583" s="394"/>
      <c r="B583" s="394"/>
      <c r="C583" s="394"/>
      <c r="D583" s="394"/>
      <c r="E583" s="394"/>
      <c r="F583" s="394"/>
      <c r="G583" s="394"/>
      <c r="H583" s="394"/>
      <c r="J583" s="394"/>
      <c r="K583" s="394"/>
      <c r="L583" s="394"/>
    </row>
    <row r="584" spans="1:12" ht="20.25" customHeight="1" x14ac:dyDescent="0.5">
      <c r="H584" s="394"/>
      <c r="J584" s="394"/>
      <c r="K584" s="394"/>
      <c r="L584" s="394"/>
    </row>
    <row r="585" spans="1:12" ht="20.25" customHeight="1" x14ac:dyDescent="0.5">
      <c r="H585" s="394"/>
      <c r="J585" s="394"/>
      <c r="K585" s="394"/>
      <c r="L585" s="394"/>
    </row>
    <row r="586" spans="1:12" ht="20.25" customHeight="1" x14ac:dyDescent="0.5">
      <c r="H586" s="394"/>
      <c r="J586" s="394"/>
      <c r="K586" s="394"/>
      <c r="L586" s="394"/>
    </row>
    <row r="587" spans="1:12" ht="20.25" customHeight="1" x14ac:dyDescent="0.5">
      <c r="H587" s="394"/>
      <c r="J587" s="394"/>
      <c r="K587" s="394"/>
      <c r="L587" s="394"/>
    </row>
    <row r="588" spans="1:12" ht="20.25" customHeight="1" x14ac:dyDescent="0.5">
      <c r="H588" s="394"/>
      <c r="J588" s="394"/>
      <c r="K588" s="394"/>
      <c r="L588" s="394"/>
    </row>
    <row r="589" spans="1:12" ht="20.25" customHeight="1" x14ac:dyDescent="0.5">
      <c r="H589" s="394"/>
      <c r="J589" s="394"/>
      <c r="K589" s="394"/>
      <c r="L589" s="394"/>
    </row>
    <row r="590" spans="1:12" ht="20.25" customHeight="1" x14ac:dyDescent="0.5">
      <c r="H590" s="394"/>
      <c r="J590" s="394"/>
      <c r="K590" s="394"/>
      <c r="L590" s="394"/>
    </row>
    <row r="591" spans="1:12" ht="20.25" customHeight="1" x14ac:dyDescent="0.5">
      <c r="H591" s="394"/>
      <c r="J591" s="394"/>
      <c r="K591" s="394"/>
      <c r="L591" s="394"/>
    </row>
    <row r="592" spans="1:12" ht="20.25" customHeight="1" x14ac:dyDescent="0.5">
      <c r="H592" s="394"/>
      <c r="J592" s="394"/>
      <c r="K592" s="394"/>
      <c r="L592" s="394"/>
    </row>
    <row r="593" spans="8:12" ht="20.25" customHeight="1" x14ac:dyDescent="0.5">
      <c r="H593" s="394"/>
      <c r="J593" s="394"/>
      <c r="K593" s="394"/>
      <c r="L593" s="394"/>
    </row>
    <row r="594" spans="8:12" ht="20.25" customHeight="1" x14ac:dyDescent="0.5">
      <c r="H594" s="394"/>
      <c r="J594" s="394"/>
      <c r="K594" s="394"/>
      <c r="L594" s="394"/>
    </row>
    <row r="595" spans="8:12" ht="20.25" customHeight="1" x14ac:dyDescent="0.5">
      <c r="H595" s="394"/>
      <c r="J595" s="394"/>
      <c r="K595" s="394"/>
      <c r="L595" s="394"/>
    </row>
    <row r="596" spans="8:12" ht="20.25" customHeight="1" x14ac:dyDescent="0.5">
      <c r="H596" s="394"/>
      <c r="J596" s="394"/>
      <c r="K596" s="394"/>
      <c r="L596" s="394"/>
    </row>
    <row r="597" spans="8:12" ht="20.25" customHeight="1" x14ac:dyDescent="0.5">
      <c r="H597" s="394"/>
      <c r="J597" s="394"/>
      <c r="K597" s="394"/>
      <c r="L597" s="394"/>
    </row>
    <row r="598" spans="8:12" ht="20.25" customHeight="1" x14ac:dyDescent="0.5">
      <c r="H598" s="394"/>
      <c r="J598" s="394"/>
      <c r="K598" s="394"/>
      <c r="L598" s="394"/>
    </row>
    <row r="599" spans="8:12" ht="20.25" customHeight="1" x14ac:dyDescent="0.5">
      <c r="H599" s="394"/>
      <c r="J599" s="394"/>
      <c r="K599" s="394"/>
      <c r="L599" s="394"/>
    </row>
    <row r="600" spans="8:12" ht="20.25" customHeight="1" x14ac:dyDescent="0.5">
      <c r="H600" s="394"/>
      <c r="J600" s="394"/>
      <c r="K600" s="394"/>
      <c r="L600" s="394"/>
    </row>
    <row r="601" spans="8:12" ht="20.25" customHeight="1" x14ac:dyDescent="0.5">
      <c r="H601" s="394"/>
      <c r="J601" s="394"/>
      <c r="K601" s="394"/>
      <c r="L601" s="394"/>
    </row>
    <row r="602" spans="8:12" ht="20.25" customHeight="1" x14ac:dyDescent="0.5">
      <c r="H602" s="394"/>
      <c r="J602" s="394"/>
      <c r="K602" s="394"/>
      <c r="L602" s="394"/>
    </row>
    <row r="603" spans="8:12" ht="20.25" customHeight="1" x14ac:dyDescent="0.5">
      <c r="H603" s="394"/>
      <c r="J603" s="394"/>
      <c r="K603" s="394"/>
      <c r="L603" s="394"/>
    </row>
    <row r="604" spans="8:12" ht="20.25" customHeight="1" x14ac:dyDescent="0.5">
      <c r="H604" s="394"/>
      <c r="J604" s="394"/>
      <c r="K604" s="394"/>
      <c r="L604" s="394"/>
    </row>
    <row r="605" spans="8:12" ht="20.25" customHeight="1" x14ac:dyDescent="0.5">
      <c r="H605" s="394"/>
      <c r="J605" s="394"/>
      <c r="K605" s="394"/>
      <c r="L605" s="394"/>
    </row>
    <row r="606" spans="8:12" ht="20.25" customHeight="1" x14ac:dyDescent="0.5">
      <c r="H606" s="394"/>
      <c r="J606" s="394"/>
      <c r="K606" s="394"/>
      <c r="L606" s="394"/>
    </row>
    <row r="607" spans="8:12" ht="20.25" customHeight="1" x14ac:dyDescent="0.5">
      <c r="H607" s="394"/>
      <c r="J607" s="394"/>
      <c r="K607" s="394"/>
      <c r="L607" s="394"/>
    </row>
    <row r="608" spans="8:12" ht="20.25" customHeight="1" x14ac:dyDescent="0.5">
      <c r="H608" s="394"/>
      <c r="J608" s="394"/>
      <c r="K608" s="394"/>
      <c r="L608" s="394"/>
    </row>
    <row r="609" spans="8:12" ht="20.25" customHeight="1" x14ac:dyDescent="0.5">
      <c r="H609" s="394"/>
      <c r="J609" s="394"/>
      <c r="K609" s="394"/>
      <c r="L609" s="394"/>
    </row>
    <row r="610" spans="8:12" ht="20.25" customHeight="1" x14ac:dyDescent="0.5">
      <c r="H610" s="394"/>
      <c r="J610" s="394"/>
      <c r="K610" s="394"/>
      <c r="L610" s="394"/>
    </row>
    <row r="611" spans="8:12" ht="20.25" customHeight="1" x14ac:dyDescent="0.5">
      <c r="H611" s="394"/>
      <c r="J611" s="394"/>
      <c r="K611" s="394"/>
      <c r="L611" s="394"/>
    </row>
    <row r="612" spans="8:12" ht="20.25" customHeight="1" x14ac:dyDescent="0.5">
      <c r="H612" s="394"/>
      <c r="J612" s="394"/>
      <c r="K612" s="394"/>
      <c r="L612" s="394"/>
    </row>
    <row r="613" spans="8:12" ht="20.25" customHeight="1" x14ac:dyDescent="0.5">
      <c r="H613" s="394"/>
      <c r="J613" s="394"/>
      <c r="K613" s="394"/>
      <c r="L613" s="394"/>
    </row>
    <row r="614" spans="8:12" ht="20.25" customHeight="1" x14ac:dyDescent="0.5">
      <c r="H614" s="394"/>
      <c r="J614" s="394"/>
      <c r="K614" s="394"/>
      <c r="L614" s="394"/>
    </row>
    <row r="615" spans="8:12" ht="20.25" customHeight="1" x14ac:dyDescent="0.5">
      <c r="H615" s="394"/>
      <c r="J615" s="394"/>
      <c r="K615" s="394"/>
      <c r="L615" s="394"/>
    </row>
    <row r="616" spans="8:12" ht="20.25" customHeight="1" x14ac:dyDescent="0.5">
      <c r="H616" s="394"/>
      <c r="J616" s="394"/>
      <c r="K616" s="394"/>
      <c r="L616" s="394"/>
    </row>
    <row r="617" spans="8:12" ht="20.25" customHeight="1" x14ac:dyDescent="0.5">
      <c r="H617" s="394"/>
      <c r="J617" s="394"/>
      <c r="K617" s="394"/>
      <c r="L617" s="394"/>
    </row>
    <row r="618" spans="8:12" ht="20.25" customHeight="1" x14ac:dyDescent="0.5">
      <c r="H618" s="394"/>
      <c r="J618" s="394"/>
      <c r="K618" s="394"/>
      <c r="L618" s="394"/>
    </row>
    <row r="619" spans="8:12" ht="20.25" customHeight="1" x14ac:dyDescent="0.5">
      <c r="H619" s="394"/>
      <c r="J619" s="394"/>
      <c r="K619" s="394"/>
      <c r="L619" s="394"/>
    </row>
    <row r="620" spans="8:12" ht="20.25" customHeight="1" x14ac:dyDescent="0.5">
      <c r="H620" s="394"/>
      <c r="J620" s="394"/>
      <c r="K620" s="394"/>
      <c r="L620" s="394"/>
    </row>
    <row r="621" spans="8:12" ht="20.25" customHeight="1" x14ac:dyDescent="0.5">
      <c r="H621" s="394"/>
      <c r="J621" s="394"/>
      <c r="K621" s="394"/>
      <c r="L621" s="394"/>
    </row>
    <row r="622" spans="8:12" ht="20.25" customHeight="1" x14ac:dyDescent="0.5">
      <c r="H622" s="394"/>
      <c r="J622" s="394"/>
      <c r="K622" s="394"/>
      <c r="L622" s="394"/>
    </row>
    <row r="623" spans="8:12" ht="20.25" customHeight="1" x14ac:dyDescent="0.5">
      <c r="H623" s="394"/>
      <c r="J623" s="394"/>
      <c r="K623" s="394"/>
      <c r="L623" s="394"/>
    </row>
    <row r="624" spans="8:12" ht="20.25" customHeight="1" x14ac:dyDescent="0.5">
      <c r="H624" s="394"/>
      <c r="J624" s="394"/>
      <c r="K624" s="394"/>
      <c r="L624" s="394"/>
    </row>
    <row r="625" spans="8:12" ht="20.25" customHeight="1" x14ac:dyDescent="0.5">
      <c r="H625" s="394"/>
      <c r="J625" s="394"/>
      <c r="K625" s="394"/>
      <c r="L625" s="394"/>
    </row>
    <row r="626" spans="8:12" ht="20.25" customHeight="1" x14ac:dyDescent="0.5">
      <c r="H626" s="394"/>
      <c r="J626" s="394"/>
      <c r="K626" s="394"/>
      <c r="L626" s="394"/>
    </row>
    <row r="627" spans="8:12" ht="20.25" customHeight="1" x14ac:dyDescent="0.5">
      <c r="H627" s="394"/>
      <c r="J627" s="394"/>
      <c r="K627" s="394"/>
      <c r="L627" s="394"/>
    </row>
    <row r="628" spans="8:12" ht="20.25" customHeight="1" x14ac:dyDescent="0.5">
      <c r="H628" s="394"/>
      <c r="J628" s="394"/>
      <c r="K628" s="394"/>
      <c r="L628" s="394"/>
    </row>
    <row r="629" spans="8:12" ht="20.25" customHeight="1" x14ac:dyDescent="0.5">
      <c r="H629" s="394"/>
      <c r="J629" s="394"/>
      <c r="K629" s="394"/>
      <c r="L629" s="394"/>
    </row>
    <row r="630" spans="8:12" ht="20.25" customHeight="1" x14ac:dyDescent="0.5">
      <c r="H630" s="394"/>
      <c r="J630" s="394"/>
      <c r="K630" s="394"/>
      <c r="L630" s="394"/>
    </row>
    <row r="631" spans="8:12" ht="20.25" customHeight="1" x14ac:dyDescent="0.5">
      <c r="H631" s="394"/>
      <c r="J631" s="394"/>
      <c r="K631" s="394"/>
      <c r="L631" s="394"/>
    </row>
    <row r="632" spans="8:12" ht="20.25" customHeight="1" x14ac:dyDescent="0.5">
      <c r="H632" s="394"/>
      <c r="J632" s="394"/>
      <c r="K632" s="394"/>
      <c r="L632" s="394"/>
    </row>
    <row r="633" spans="8:12" ht="20.25" customHeight="1" x14ac:dyDescent="0.5">
      <c r="H633" s="394"/>
      <c r="J633" s="394"/>
      <c r="K633" s="394"/>
      <c r="L633" s="394"/>
    </row>
    <row r="634" spans="8:12" ht="20.25" customHeight="1" x14ac:dyDescent="0.5">
      <c r="H634" s="394"/>
      <c r="J634" s="394"/>
      <c r="K634" s="394"/>
      <c r="L634" s="394"/>
    </row>
    <row r="635" spans="8:12" ht="20.25" customHeight="1" x14ac:dyDescent="0.5">
      <c r="H635" s="394"/>
      <c r="J635" s="394"/>
      <c r="K635" s="394"/>
      <c r="L635" s="394"/>
    </row>
    <row r="636" spans="8:12" ht="20.25" customHeight="1" x14ac:dyDescent="0.5">
      <c r="H636" s="394"/>
      <c r="J636" s="394"/>
      <c r="K636" s="394"/>
      <c r="L636" s="394"/>
    </row>
    <row r="637" spans="8:12" ht="20.25" customHeight="1" x14ac:dyDescent="0.5">
      <c r="H637" s="394"/>
      <c r="J637" s="394"/>
      <c r="K637" s="394"/>
      <c r="L637" s="394"/>
    </row>
    <row r="638" spans="8:12" ht="20.25" customHeight="1" x14ac:dyDescent="0.5">
      <c r="H638" s="394"/>
      <c r="J638" s="394"/>
      <c r="K638" s="394"/>
      <c r="L638" s="394"/>
    </row>
    <row r="639" spans="8:12" ht="20.25" customHeight="1" x14ac:dyDescent="0.5">
      <c r="H639" s="394"/>
      <c r="J639" s="394"/>
      <c r="K639" s="394"/>
      <c r="L639" s="394"/>
    </row>
    <row r="640" spans="8:12" ht="20.25" customHeight="1" x14ac:dyDescent="0.5">
      <c r="H640" s="394"/>
      <c r="J640" s="394"/>
      <c r="K640" s="394"/>
      <c r="L640" s="394"/>
    </row>
    <row r="641" spans="8:12" ht="20.25" customHeight="1" x14ac:dyDescent="0.5">
      <c r="H641" s="394"/>
      <c r="J641" s="394"/>
      <c r="K641" s="394"/>
      <c r="L641" s="394"/>
    </row>
    <row r="642" spans="8:12" ht="20.25" customHeight="1" x14ac:dyDescent="0.5">
      <c r="H642" s="394"/>
      <c r="J642" s="394"/>
      <c r="K642" s="394"/>
      <c r="L642" s="394"/>
    </row>
    <row r="643" spans="8:12" ht="20.25" customHeight="1" x14ac:dyDescent="0.5">
      <c r="H643" s="394"/>
      <c r="J643" s="394"/>
      <c r="K643" s="394"/>
      <c r="L643" s="394"/>
    </row>
    <row r="644" spans="8:12" ht="20.25" customHeight="1" x14ac:dyDescent="0.5">
      <c r="H644" s="394"/>
      <c r="J644" s="394"/>
      <c r="K644" s="394"/>
      <c r="L644" s="394"/>
    </row>
    <row r="645" spans="8:12" ht="20.25" customHeight="1" x14ac:dyDescent="0.5">
      <c r="H645" s="394"/>
      <c r="J645" s="394"/>
      <c r="K645" s="394"/>
      <c r="L645" s="394"/>
    </row>
    <row r="646" spans="8:12" ht="20.25" customHeight="1" x14ac:dyDescent="0.5">
      <c r="H646" s="394"/>
      <c r="J646" s="394"/>
      <c r="K646" s="394"/>
      <c r="L646" s="394"/>
    </row>
    <row r="647" spans="8:12" ht="20.25" customHeight="1" x14ac:dyDescent="0.5">
      <c r="H647" s="394"/>
      <c r="J647" s="394"/>
      <c r="K647" s="394"/>
      <c r="L647" s="394"/>
    </row>
    <row r="648" spans="8:12" ht="20.25" customHeight="1" x14ac:dyDescent="0.5">
      <c r="H648" s="394"/>
      <c r="J648" s="394"/>
      <c r="K648" s="394"/>
      <c r="L648" s="394"/>
    </row>
    <row r="649" spans="8:12" ht="20.25" customHeight="1" x14ac:dyDescent="0.5">
      <c r="H649" s="394"/>
      <c r="J649" s="394"/>
      <c r="K649" s="394"/>
      <c r="L649" s="394"/>
    </row>
    <row r="650" spans="8:12" ht="20.25" customHeight="1" x14ac:dyDescent="0.5">
      <c r="H650" s="394"/>
      <c r="J650" s="394"/>
      <c r="K650" s="394"/>
      <c r="L650" s="394"/>
    </row>
    <row r="651" spans="8:12" ht="20.25" customHeight="1" x14ac:dyDescent="0.5">
      <c r="H651" s="394"/>
      <c r="J651" s="394"/>
      <c r="K651" s="394"/>
      <c r="L651" s="394"/>
    </row>
    <row r="652" spans="8:12" ht="20.25" customHeight="1" x14ac:dyDescent="0.5">
      <c r="H652" s="394"/>
      <c r="J652" s="394"/>
      <c r="K652" s="394"/>
      <c r="L652" s="394"/>
    </row>
    <row r="653" spans="8:12" ht="20.25" customHeight="1" x14ac:dyDescent="0.5">
      <c r="H653" s="394"/>
      <c r="J653" s="394"/>
      <c r="K653" s="394"/>
      <c r="L653" s="394"/>
    </row>
    <row r="654" spans="8:12" ht="20.25" customHeight="1" x14ac:dyDescent="0.5">
      <c r="H654" s="394"/>
      <c r="J654" s="394"/>
      <c r="K654" s="394"/>
      <c r="L654" s="394"/>
    </row>
    <row r="655" spans="8:12" ht="20.25" customHeight="1" x14ac:dyDescent="0.5">
      <c r="H655" s="394"/>
      <c r="J655" s="394"/>
      <c r="K655" s="394"/>
      <c r="L655" s="394"/>
    </row>
    <row r="656" spans="8:12" ht="20.25" customHeight="1" x14ac:dyDescent="0.5">
      <c r="H656" s="394"/>
      <c r="J656" s="394"/>
      <c r="K656" s="394"/>
      <c r="L656" s="394"/>
    </row>
    <row r="657" spans="8:12" ht="20.25" customHeight="1" x14ac:dyDescent="0.5">
      <c r="H657" s="394"/>
      <c r="J657" s="394"/>
      <c r="K657" s="394"/>
      <c r="L657" s="394"/>
    </row>
    <row r="658" spans="8:12" ht="20.25" customHeight="1" x14ac:dyDescent="0.5">
      <c r="H658" s="394"/>
      <c r="J658" s="394"/>
      <c r="K658" s="394"/>
      <c r="L658" s="394"/>
    </row>
    <row r="659" spans="8:12" ht="20.25" customHeight="1" x14ac:dyDescent="0.5">
      <c r="H659" s="394"/>
      <c r="J659" s="394"/>
      <c r="K659" s="394"/>
      <c r="L659" s="394"/>
    </row>
    <row r="660" spans="8:12" ht="20.25" customHeight="1" x14ac:dyDescent="0.5">
      <c r="H660" s="394"/>
      <c r="J660" s="394"/>
      <c r="K660" s="394"/>
      <c r="L660" s="394"/>
    </row>
    <row r="661" spans="8:12" ht="20.25" customHeight="1" x14ac:dyDescent="0.5">
      <c r="H661" s="394"/>
      <c r="J661" s="394"/>
      <c r="K661" s="394"/>
      <c r="L661" s="394"/>
    </row>
    <row r="662" spans="8:12" ht="20.25" customHeight="1" x14ac:dyDescent="0.5">
      <c r="H662" s="394"/>
      <c r="J662" s="394"/>
      <c r="K662" s="394"/>
      <c r="L662" s="394"/>
    </row>
    <row r="663" spans="8:12" ht="20.25" customHeight="1" x14ac:dyDescent="0.5">
      <c r="H663" s="394"/>
      <c r="J663" s="394"/>
      <c r="K663" s="394"/>
      <c r="L663" s="394"/>
    </row>
    <row r="664" spans="8:12" ht="20.25" customHeight="1" x14ac:dyDescent="0.5">
      <c r="H664" s="394"/>
      <c r="J664" s="394"/>
      <c r="K664" s="394"/>
      <c r="L664" s="394"/>
    </row>
    <row r="665" spans="8:12" ht="20.25" customHeight="1" x14ac:dyDescent="0.5">
      <c r="H665" s="394"/>
      <c r="J665" s="394"/>
      <c r="K665" s="394"/>
      <c r="L665" s="394"/>
    </row>
    <row r="666" spans="8:12" ht="20.25" customHeight="1" x14ac:dyDescent="0.5">
      <c r="H666" s="394"/>
      <c r="J666" s="394"/>
      <c r="K666" s="394"/>
      <c r="L666" s="394"/>
    </row>
    <row r="667" spans="8:12" ht="20.25" customHeight="1" x14ac:dyDescent="0.5">
      <c r="H667" s="394"/>
      <c r="J667" s="394"/>
      <c r="K667" s="394"/>
      <c r="L667" s="394"/>
    </row>
    <row r="668" spans="8:12" ht="20.25" customHeight="1" x14ac:dyDescent="0.5">
      <c r="H668" s="394"/>
      <c r="J668" s="394"/>
      <c r="K668" s="394"/>
      <c r="L668" s="394"/>
    </row>
    <row r="669" spans="8:12" ht="20.25" customHeight="1" x14ac:dyDescent="0.5">
      <c r="H669" s="394"/>
      <c r="J669" s="394"/>
      <c r="K669" s="394"/>
      <c r="L669" s="394"/>
    </row>
    <row r="670" spans="8:12" ht="20.25" customHeight="1" x14ac:dyDescent="0.5">
      <c r="H670" s="394"/>
      <c r="J670" s="394"/>
      <c r="K670" s="394"/>
      <c r="L670" s="394"/>
    </row>
    <row r="671" spans="8:12" ht="20.25" customHeight="1" x14ac:dyDescent="0.5">
      <c r="H671" s="394"/>
      <c r="J671" s="394"/>
      <c r="K671" s="394"/>
      <c r="L671" s="394"/>
    </row>
    <row r="672" spans="8:12" ht="20.25" customHeight="1" x14ac:dyDescent="0.5">
      <c r="H672" s="394"/>
      <c r="J672" s="394"/>
      <c r="K672" s="394"/>
      <c r="L672" s="394"/>
    </row>
    <row r="673" spans="8:12" ht="20.25" customHeight="1" x14ac:dyDescent="0.5">
      <c r="H673" s="394"/>
      <c r="J673" s="394"/>
      <c r="K673" s="394"/>
      <c r="L673" s="394"/>
    </row>
    <row r="674" spans="8:12" ht="20.25" customHeight="1" x14ac:dyDescent="0.5">
      <c r="H674" s="394"/>
      <c r="J674" s="394"/>
      <c r="K674" s="394"/>
      <c r="L674" s="394"/>
    </row>
    <row r="675" spans="8:12" ht="20.25" customHeight="1" x14ac:dyDescent="0.5">
      <c r="H675" s="394"/>
      <c r="J675" s="394"/>
      <c r="K675" s="394"/>
      <c r="L675" s="394"/>
    </row>
    <row r="676" spans="8:12" ht="20.25" customHeight="1" x14ac:dyDescent="0.5">
      <c r="H676" s="394"/>
      <c r="J676" s="394"/>
      <c r="K676" s="394"/>
      <c r="L676" s="394"/>
    </row>
    <row r="677" spans="8:12" ht="20.25" customHeight="1" x14ac:dyDescent="0.5">
      <c r="H677" s="394"/>
      <c r="J677" s="394"/>
      <c r="K677" s="394"/>
      <c r="L677" s="394"/>
    </row>
    <row r="678" spans="8:12" ht="20.25" customHeight="1" x14ac:dyDescent="0.5">
      <c r="H678" s="394"/>
      <c r="J678" s="394"/>
      <c r="K678" s="394"/>
      <c r="L678" s="394"/>
    </row>
    <row r="679" spans="8:12" ht="20.25" customHeight="1" x14ac:dyDescent="0.5">
      <c r="H679" s="394"/>
      <c r="J679" s="394"/>
      <c r="K679" s="394"/>
      <c r="L679" s="394"/>
    </row>
    <row r="680" spans="8:12" ht="20.25" customHeight="1" x14ac:dyDescent="0.5">
      <c r="H680" s="394"/>
      <c r="J680" s="394"/>
      <c r="K680" s="394"/>
      <c r="L680" s="394"/>
    </row>
    <row r="681" spans="8:12" ht="20.25" customHeight="1" x14ac:dyDescent="0.5">
      <c r="H681" s="394"/>
      <c r="J681" s="394"/>
      <c r="K681" s="394"/>
      <c r="L681" s="394"/>
    </row>
    <row r="682" spans="8:12" ht="20.25" customHeight="1" x14ac:dyDescent="0.5">
      <c r="H682" s="394"/>
      <c r="J682" s="394"/>
      <c r="K682" s="394"/>
      <c r="L682" s="394"/>
    </row>
    <row r="683" spans="8:12" ht="20.25" customHeight="1" x14ac:dyDescent="0.5">
      <c r="H683" s="394"/>
      <c r="J683" s="394"/>
      <c r="K683" s="394"/>
      <c r="L683" s="394"/>
    </row>
    <row r="684" spans="8:12" ht="20.25" customHeight="1" x14ac:dyDescent="0.5">
      <c r="H684" s="394"/>
      <c r="J684" s="394"/>
      <c r="K684" s="394"/>
      <c r="L684" s="394"/>
    </row>
    <row r="685" spans="8:12" ht="20.25" customHeight="1" x14ac:dyDescent="0.5">
      <c r="H685" s="394"/>
      <c r="J685" s="394"/>
      <c r="K685" s="394"/>
      <c r="L685" s="394"/>
    </row>
    <row r="686" spans="8:12" ht="20.25" customHeight="1" x14ac:dyDescent="0.5">
      <c r="H686" s="394"/>
      <c r="J686" s="394"/>
      <c r="K686" s="394"/>
      <c r="L686" s="394"/>
    </row>
    <row r="687" spans="8:12" ht="20.25" customHeight="1" x14ac:dyDescent="0.5">
      <c r="H687" s="394"/>
      <c r="J687" s="394"/>
      <c r="K687" s="394"/>
      <c r="L687" s="394"/>
    </row>
    <row r="688" spans="8:12" ht="20.25" customHeight="1" x14ac:dyDescent="0.5">
      <c r="H688" s="394"/>
      <c r="J688" s="394"/>
      <c r="K688" s="394"/>
      <c r="L688" s="394"/>
    </row>
    <row r="689" spans="8:12" ht="20.25" customHeight="1" x14ac:dyDescent="0.5">
      <c r="H689" s="394"/>
      <c r="J689" s="394"/>
      <c r="K689" s="394"/>
      <c r="L689" s="394"/>
    </row>
    <row r="690" spans="8:12" ht="20.25" customHeight="1" x14ac:dyDescent="0.5">
      <c r="H690" s="394"/>
      <c r="J690" s="394"/>
      <c r="K690" s="394"/>
      <c r="L690" s="394"/>
    </row>
    <row r="691" spans="8:12" ht="20.25" customHeight="1" x14ac:dyDescent="0.5">
      <c r="H691" s="394"/>
      <c r="J691" s="394"/>
      <c r="K691" s="394"/>
      <c r="L691" s="394"/>
    </row>
    <row r="692" spans="8:12" ht="20.25" customHeight="1" x14ac:dyDescent="0.5">
      <c r="H692" s="394"/>
      <c r="J692" s="394"/>
      <c r="K692" s="394"/>
      <c r="L692" s="394"/>
    </row>
    <row r="693" spans="8:12" ht="20.25" customHeight="1" x14ac:dyDescent="0.5">
      <c r="H693" s="394"/>
      <c r="J693" s="394"/>
      <c r="K693" s="394"/>
      <c r="L693" s="394"/>
    </row>
    <row r="694" spans="8:12" ht="20.25" customHeight="1" x14ac:dyDescent="0.5">
      <c r="H694" s="394"/>
      <c r="J694" s="394"/>
      <c r="K694" s="394"/>
      <c r="L694" s="394"/>
    </row>
    <row r="695" spans="8:12" ht="20.25" customHeight="1" x14ac:dyDescent="0.5">
      <c r="H695" s="394"/>
      <c r="J695" s="394"/>
      <c r="K695" s="394"/>
      <c r="L695" s="394"/>
    </row>
    <row r="696" spans="8:12" ht="20.25" customHeight="1" x14ac:dyDescent="0.5">
      <c r="H696" s="394"/>
      <c r="J696" s="394"/>
      <c r="K696" s="394"/>
      <c r="L696" s="394"/>
    </row>
    <row r="697" spans="8:12" ht="20.25" customHeight="1" x14ac:dyDescent="0.5">
      <c r="H697" s="394"/>
      <c r="J697" s="394"/>
      <c r="K697" s="394"/>
      <c r="L697" s="394"/>
    </row>
    <row r="698" spans="8:12" ht="20.25" customHeight="1" x14ac:dyDescent="0.5">
      <c r="H698" s="394"/>
      <c r="J698" s="394"/>
      <c r="K698" s="394"/>
      <c r="L698" s="394"/>
    </row>
    <row r="699" spans="8:12" ht="20.25" customHeight="1" x14ac:dyDescent="0.5">
      <c r="H699" s="394"/>
      <c r="J699" s="394"/>
      <c r="K699" s="394"/>
      <c r="L699" s="394"/>
    </row>
    <row r="700" spans="8:12" ht="20.25" customHeight="1" x14ac:dyDescent="0.5">
      <c r="H700" s="394"/>
      <c r="J700" s="394"/>
      <c r="K700" s="394"/>
      <c r="L700" s="394"/>
    </row>
    <row r="701" spans="8:12" ht="20.25" customHeight="1" x14ac:dyDescent="0.5">
      <c r="H701" s="394"/>
      <c r="J701" s="394"/>
      <c r="K701" s="394"/>
      <c r="L701" s="394"/>
    </row>
    <row r="702" spans="8:12" ht="20.25" customHeight="1" x14ac:dyDescent="0.5">
      <c r="H702" s="394"/>
      <c r="J702" s="394"/>
      <c r="K702" s="394"/>
      <c r="L702" s="394"/>
    </row>
    <row r="703" spans="8:12" ht="20.25" customHeight="1" x14ac:dyDescent="0.5">
      <c r="H703" s="394"/>
      <c r="J703" s="394"/>
      <c r="K703" s="394"/>
      <c r="L703" s="394"/>
    </row>
    <row r="704" spans="8:12" ht="20.25" customHeight="1" x14ac:dyDescent="0.5">
      <c r="H704" s="394"/>
      <c r="J704" s="394"/>
      <c r="K704" s="394"/>
      <c r="L704" s="394"/>
    </row>
    <row r="705" spans="8:12" ht="20.25" customHeight="1" x14ac:dyDescent="0.5">
      <c r="H705" s="394"/>
      <c r="J705" s="394"/>
      <c r="K705" s="394"/>
      <c r="L705" s="394"/>
    </row>
    <row r="706" spans="8:12" ht="20.25" customHeight="1" x14ac:dyDescent="0.5">
      <c r="H706" s="394"/>
      <c r="J706" s="394"/>
      <c r="K706" s="394"/>
      <c r="L706" s="394"/>
    </row>
    <row r="707" spans="8:12" ht="20.25" customHeight="1" x14ac:dyDescent="0.5">
      <c r="H707" s="394"/>
      <c r="J707" s="394"/>
      <c r="K707" s="394"/>
      <c r="L707" s="394"/>
    </row>
    <row r="708" spans="8:12" ht="20.25" customHeight="1" x14ac:dyDescent="0.5">
      <c r="H708" s="394"/>
      <c r="J708" s="394"/>
      <c r="K708" s="394"/>
      <c r="L708" s="394"/>
    </row>
    <row r="709" spans="8:12" ht="20.25" customHeight="1" x14ac:dyDescent="0.5">
      <c r="H709" s="394"/>
      <c r="J709" s="394"/>
      <c r="K709" s="394"/>
      <c r="L709" s="394"/>
    </row>
    <row r="710" spans="8:12" ht="20.25" customHeight="1" x14ac:dyDescent="0.5">
      <c r="H710" s="394"/>
      <c r="J710" s="394"/>
      <c r="K710" s="394"/>
      <c r="L710" s="394"/>
    </row>
    <row r="711" spans="8:12" ht="20.25" customHeight="1" x14ac:dyDescent="0.5">
      <c r="H711" s="394"/>
      <c r="J711" s="394"/>
      <c r="K711" s="394"/>
      <c r="L711" s="394"/>
    </row>
    <row r="712" spans="8:12" ht="20.25" customHeight="1" x14ac:dyDescent="0.5">
      <c r="H712" s="394"/>
      <c r="J712" s="394"/>
      <c r="K712" s="394"/>
      <c r="L712" s="394"/>
    </row>
    <row r="713" spans="8:12" ht="20.25" customHeight="1" x14ac:dyDescent="0.5">
      <c r="H713" s="394"/>
      <c r="J713" s="394"/>
      <c r="K713" s="394"/>
      <c r="L713" s="394"/>
    </row>
    <row r="714" spans="8:12" ht="20.25" customHeight="1" x14ac:dyDescent="0.5">
      <c r="H714" s="394"/>
      <c r="J714" s="394"/>
      <c r="K714" s="394"/>
      <c r="L714" s="394"/>
    </row>
    <row r="715" spans="8:12" ht="20.25" customHeight="1" x14ac:dyDescent="0.5">
      <c r="H715" s="394"/>
      <c r="J715" s="394"/>
      <c r="K715" s="394"/>
      <c r="L715" s="394"/>
    </row>
    <row r="716" spans="8:12" ht="20.25" customHeight="1" x14ac:dyDescent="0.5">
      <c r="H716" s="394"/>
      <c r="J716" s="394"/>
      <c r="K716" s="394"/>
      <c r="L716" s="394"/>
    </row>
    <row r="717" spans="8:12" ht="20.25" customHeight="1" x14ac:dyDescent="0.5">
      <c r="H717" s="394"/>
      <c r="J717" s="394"/>
      <c r="K717" s="394"/>
      <c r="L717" s="394"/>
    </row>
    <row r="718" spans="8:12" ht="20.25" customHeight="1" x14ac:dyDescent="0.5">
      <c r="H718" s="394"/>
      <c r="J718" s="394"/>
      <c r="K718" s="394"/>
      <c r="L718" s="394"/>
    </row>
    <row r="719" spans="8:12" ht="20.25" customHeight="1" x14ac:dyDescent="0.5">
      <c r="H719" s="394"/>
      <c r="J719" s="394"/>
      <c r="K719" s="394"/>
      <c r="L719" s="394"/>
    </row>
    <row r="720" spans="8:12" ht="20.25" customHeight="1" x14ac:dyDescent="0.5">
      <c r="H720" s="394"/>
      <c r="J720" s="394"/>
      <c r="K720" s="394"/>
      <c r="L720" s="394"/>
    </row>
    <row r="721" spans="8:12" ht="20.25" customHeight="1" x14ac:dyDescent="0.5">
      <c r="H721" s="394"/>
      <c r="J721" s="394"/>
      <c r="K721" s="394"/>
      <c r="L721" s="394"/>
    </row>
    <row r="722" spans="8:12" ht="20.25" customHeight="1" x14ac:dyDescent="0.5">
      <c r="H722" s="394"/>
      <c r="J722" s="394"/>
      <c r="K722" s="394"/>
      <c r="L722" s="394"/>
    </row>
    <row r="723" spans="8:12" ht="20.25" customHeight="1" x14ac:dyDescent="0.5">
      <c r="H723" s="394"/>
      <c r="J723" s="394"/>
      <c r="K723" s="394"/>
      <c r="L723" s="394"/>
    </row>
    <row r="724" spans="8:12" ht="20.25" customHeight="1" x14ac:dyDescent="0.5">
      <c r="H724" s="394"/>
      <c r="J724" s="394"/>
      <c r="K724" s="394"/>
      <c r="L724" s="394"/>
    </row>
    <row r="725" spans="8:12" ht="20.25" customHeight="1" x14ac:dyDescent="0.5">
      <c r="H725" s="394"/>
      <c r="J725" s="394"/>
      <c r="K725" s="394"/>
      <c r="L725" s="394"/>
    </row>
    <row r="726" spans="8:12" ht="20.25" customHeight="1" x14ac:dyDescent="0.5">
      <c r="H726" s="394"/>
      <c r="J726" s="394"/>
      <c r="K726" s="394"/>
      <c r="L726" s="394"/>
    </row>
    <row r="727" spans="8:12" ht="20.25" customHeight="1" x14ac:dyDescent="0.5">
      <c r="H727" s="394"/>
      <c r="J727" s="394"/>
      <c r="K727" s="394"/>
      <c r="L727" s="394"/>
    </row>
    <row r="728" spans="8:12" ht="20.25" customHeight="1" x14ac:dyDescent="0.5">
      <c r="H728" s="394"/>
      <c r="J728" s="394"/>
      <c r="K728" s="394"/>
      <c r="L728" s="394"/>
    </row>
    <row r="729" spans="8:12" ht="20.25" customHeight="1" x14ac:dyDescent="0.5">
      <c r="H729" s="394"/>
      <c r="J729" s="394"/>
      <c r="K729" s="394"/>
      <c r="L729" s="394"/>
    </row>
    <row r="730" spans="8:12" ht="20.25" customHeight="1" x14ac:dyDescent="0.5">
      <c r="H730" s="394"/>
      <c r="J730" s="394"/>
      <c r="K730" s="394"/>
      <c r="L730" s="394"/>
    </row>
    <row r="731" spans="8:12" ht="20.25" customHeight="1" x14ac:dyDescent="0.5">
      <c r="H731" s="394"/>
      <c r="J731" s="394"/>
      <c r="K731" s="394"/>
      <c r="L731" s="394"/>
    </row>
    <row r="732" spans="8:12" ht="20.25" customHeight="1" x14ac:dyDescent="0.5">
      <c r="H732" s="394"/>
      <c r="J732" s="394"/>
      <c r="K732" s="394"/>
      <c r="L732" s="394"/>
    </row>
    <row r="733" spans="8:12" ht="20.25" customHeight="1" x14ac:dyDescent="0.5">
      <c r="H733" s="394"/>
      <c r="J733" s="394"/>
      <c r="K733" s="394"/>
      <c r="L733" s="394"/>
    </row>
    <row r="734" spans="8:12" ht="20.25" customHeight="1" x14ac:dyDescent="0.5">
      <c r="H734" s="394"/>
      <c r="J734" s="394"/>
      <c r="K734" s="394"/>
      <c r="L734" s="394"/>
    </row>
    <row r="735" spans="8:12" ht="20.25" customHeight="1" x14ac:dyDescent="0.5">
      <c r="H735" s="394"/>
      <c r="J735" s="394"/>
      <c r="K735" s="394"/>
      <c r="L735" s="394"/>
    </row>
    <row r="736" spans="8:12" ht="20.25" customHeight="1" x14ac:dyDescent="0.5">
      <c r="H736" s="394"/>
      <c r="J736" s="394"/>
      <c r="K736" s="394"/>
      <c r="L736" s="394"/>
    </row>
    <row r="737" spans="8:12" ht="20.25" customHeight="1" x14ac:dyDescent="0.5">
      <c r="H737" s="394"/>
      <c r="J737" s="394"/>
      <c r="K737" s="394"/>
      <c r="L737" s="394"/>
    </row>
    <row r="738" spans="8:12" ht="20.25" customHeight="1" x14ac:dyDescent="0.5">
      <c r="H738" s="394"/>
      <c r="J738" s="394"/>
      <c r="K738" s="394"/>
      <c r="L738" s="394"/>
    </row>
    <row r="739" spans="8:12" ht="20.25" customHeight="1" x14ac:dyDescent="0.5">
      <c r="H739" s="394"/>
      <c r="J739" s="394"/>
      <c r="K739" s="394"/>
      <c r="L739" s="394"/>
    </row>
    <row r="740" spans="8:12" ht="20.25" customHeight="1" x14ac:dyDescent="0.5">
      <c r="H740" s="394"/>
      <c r="J740" s="394"/>
      <c r="K740" s="394"/>
      <c r="L740" s="394"/>
    </row>
    <row r="741" spans="8:12" ht="20.25" customHeight="1" x14ac:dyDescent="0.5">
      <c r="H741" s="394"/>
      <c r="J741" s="394"/>
      <c r="K741" s="394"/>
      <c r="L741" s="394"/>
    </row>
    <row r="742" spans="8:12" ht="20.25" customHeight="1" x14ac:dyDescent="0.5">
      <c r="H742" s="394"/>
      <c r="J742" s="394"/>
      <c r="K742" s="394"/>
      <c r="L742" s="394"/>
    </row>
    <row r="743" spans="8:12" ht="20.25" customHeight="1" x14ac:dyDescent="0.5">
      <c r="H743" s="394"/>
      <c r="J743" s="394"/>
      <c r="K743" s="394"/>
      <c r="L743" s="394"/>
    </row>
    <row r="744" spans="8:12" ht="20.25" customHeight="1" x14ac:dyDescent="0.5">
      <c r="H744" s="394"/>
      <c r="J744" s="394"/>
      <c r="K744" s="394"/>
      <c r="L744" s="394"/>
    </row>
    <row r="745" spans="8:12" ht="20.25" customHeight="1" x14ac:dyDescent="0.5">
      <c r="H745" s="394"/>
      <c r="J745" s="394"/>
      <c r="K745" s="394"/>
      <c r="L745" s="394"/>
    </row>
    <row r="746" spans="8:12" ht="20.25" customHeight="1" x14ac:dyDescent="0.5"/>
    <row r="747" spans="8:12" ht="20.25" customHeight="1" x14ac:dyDescent="0.5"/>
    <row r="748" spans="8:12" ht="20.25" customHeight="1" x14ac:dyDescent="0.5"/>
    <row r="749" spans="8:12" ht="20.25" customHeight="1" x14ac:dyDescent="0.5"/>
    <row r="750" spans="8:12" ht="20.25" customHeight="1" x14ac:dyDescent="0.5"/>
    <row r="751" spans="8:12" ht="20.25" customHeight="1" x14ac:dyDescent="0.5"/>
    <row r="752" spans="8:12" ht="20.25" customHeight="1" x14ac:dyDescent="0.5"/>
    <row r="753" ht="20.25" customHeight="1" x14ac:dyDescent="0.5"/>
    <row r="754" ht="20.25" customHeight="1" x14ac:dyDescent="0.5"/>
    <row r="755" ht="20.25" customHeight="1" x14ac:dyDescent="0.5"/>
    <row r="756" ht="20.25" customHeight="1" x14ac:dyDescent="0.5"/>
    <row r="757" ht="20.25" customHeight="1" x14ac:dyDescent="0.5"/>
    <row r="758" ht="20.25" customHeight="1" x14ac:dyDescent="0.5"/>
    <row r="759" ht="20.25" customHeight="1" x14ac:dyDescent="0.5"/>
    <row r="760" ht="20.25" customHeight="1" x14ac:dyDescent="0.5"/>
    <row r="761" ht="20.25" customHeight="1" x14ac:dyDescent="0.5"/>
    <row r="762" ht="20.25" customHeight="1" x14ac:dyDescent="0.5"/>
    <row r="763" ht="20.25" customHeight="1" x14ac:dyDescent="0.5"/>
    <row r="764" ht="20.25" customHeight="1" x14ac:dyDescent="0.5"/>
    <row r="765" ht="20.25" customHeight="1" x14ac:dyDescent="0.5"/>
    <row r="766" ht="20.25" customHeight="1" x14ac:dyDescent="0.5"/>
    <row r="767" ht="20.25" customHeight="1" x14ac:dyDescent="0.5"/>
    <row r="768" ht="20.25" customHeight="1" x14ac:dyDescent="0.5"/>
    <row r="769" ht="20.25" customHeight="1" x14ac:dyDescent="0.5"/>
    <row r="770" ht="20.25" customHeight="1" x14ac:dyDescent="0.5"/>
    <row r="771" ht="20.25" customHeight="1" x14ac:dyDescent="0.5"/>
    <row r="772" ht="20.25" customHeight="1" x14ac:dyDescent="0.5"/>
    <row r="773" ht="20.25" customHeight="1" x14ac:dyDescent="0.5"/>
    <row r="774" ht="20.25" customHeight="1" x14ac:dyDescent="0.5"/>
    <row r="775" ht="20.25" customHeight="1" x14ac:dyDescent="0.5"/>
    <row r="776" ht="20.25" customHeight="1" x14ac:dyDescent="0.5"/>
    <row r="777" ht="20.25" customHeight="1" x14ac:dyDescent="0.5"/>
    <row r="778" ht="20.25" customHeight="1" x14ac:dyDescent="0.5"/>
    <row r="779" ht="20.25" customHeight="1" x14ac:dyDescent="0.5"/>
    <row r="780" ht="20.25" customHeight="1" x14ac:dyDescent="0.5"/>
    <row r="781" ht="20.25" customHeight="1" x14ac:dyDescent="0.5"/>
    <row r="782" ht="20.25" customHeight="1" x14ac:dyDescent="0.5"/>
    <row r="783" ht="20.25" customHeight="1" x14ac:dyDescent="0.5"/>
    <row r="784" ht="20.25" customHeight="1" x14ac:dyDescent="0.5"/>
    <row r="785" ht="20.25" customHeight="1" x14ac:dyDescent="0.5"/>
    <row r="786" ht="20.25" customHeight="1" x14ac:dyDescent="0.5"/>
    <row r="787" ht="20.25" customHeight="1" x14ac:dyDescent="0.5"/>
    <row r="788" ht="20.25" customHeight="1" x14ac:dyDescent="0.5"/>
    <row r="789" ht="20.25" customHeight="1" x14ac:dyDescent="0.5"/>
    <row r="790" ht="20.25" customHeight="1" x14ac:dyDescent="0.5"/>
    <row r="791" ht="20.25" customHeight="1" x14ac:dyDescent="0.5"/>
    <row r="792" ht="20.25" customHeight="1" x14ac:dyDescent="0.5"/>
    <row r="793" ht="20.25" customHeight="1" x14ac:dyDescent="0.5"/>
    <row r="794" ht="20.25" customHeight="1" x14ac:dyDescent="0.5"/>
    <row r="795" ht="20.25" customHeight="1" x14ac:dyDescent="0.5"/>
    <row r="796" ht="20.25" customHeight="1" x14ac:dyDescent="0.5"/>
    <row r="797" ht="20.25" customHeight="1" x14ac:dyDescent="0.5"/>
    <row r="798" ht="20.25" customHeight="1" x14ac:dyDescent="0.5"/>
    <row r="799" ht="20.25" customHeight="1" x14ac:dyDescent="0.5"/>
    <row r="800" ht="20.25" customHeight="1" x14ac:dyDescent="0.5"/>
    <row r="801" ht="20.25" customHeight="1" x14ac:dyDescent="0.5"/>
    <row r="802" ht="20.25" customHeight="1" x14ac:dyDescent="0.5"/>
    <row r="803" ht="20.25" customHeight="1" x14ac:dyDescent="0.5"/>
    <row r="804" ht="20.25" customHeight="1" x14ac:dyDescent="0.5"/>
    <row r="805" ht="20.25" customHeight="1" x14ac:dyDescent="0.5"/>
    <row r="806" ht="20.25" customHeight="1" x14ac:dyDescent="0.5"/>
    <row r="807" ht="20.25" customHeight="1" x14ac:dyDescent="0.5"/>
    <row r="808" ht="20.25" customHeight="1" x14ac:dyDescent="0.5"/>
    <row r="809" ht="20.25" customHeight="1" x14ac:dyDescent="0.5"/>
    <row r="810" ht="20.25" customHeight="1" x14ac:dyDescent="0.5"/>
    <row r="811" ht="20.25" customHeight="1" x14ac:dyDescent="0.5"/>
    <row r="812" ht="20.25" customHeight="1" x14ac:dyDescent="0.5"/>
    <row r="813" ht="20.25" customHeight="1" x14ac:dyDescent="0.5"/>
    <row r="814" ht="20.25" customHeight="1" x14ac:dyDescent="0.5"/>
    <row r="815" ht="20.25" customHeight="1" x14ac:dyDescent="0.5"/>
    <row r="816" ht="20.25" customHeight="1" x14ac:dyDescent="0.5"/>
    <row r="817" ht="20.25" customHeight="1" x14ac:dyDescent="0.5"/>
    <row r="818" ht="20.25" customHeight="1" x14ac:dyDescent="0.5"/>
    <row r="819" ht="20.25" customHeight="1" x14ac:dyDescent="0.5"/>
    <row r="820" ht="20.25" customHeight="1" x14ac:dyDescent="0.5"/>
    <row r="821" ht="20.25" customHeight="1" x14ac:dyDescent="0.5"/>
    <row r="822" ht="20.25" customHeight="1" x14ac:dyDescent="0.5"/>
    <row r="823" ht="20.25" customHeight="1" x14ac:dyDescent="0.5"/>
    <row r="824" ht="20.25" customHeight="1" x14ac:dyDescent="0.5"/>
    <row r="825" ht="20.25" customHeight="1" x14ac:dyDescent="0.5"/>
    <row r="826" ht="20.25" customHeight="1" x14ac:dyDescent="0.5"/>
    <row r="827" ht="20.25" customHeight="1" x14ac:dyDescent="0.5"/>
    <row r="828" ht="20.25" customHeight="1" x14ac:dyDescent="0.5"/>
    <row r="829" ht="20.25" customHeight="1" x14ac:dyDescent="0.5"/>
    <row r="830" ht="20.25" customHeight="1" x14ac:dyDescent="0.5"/>
    <row r="831" ht="20.25" customHeight="1" x14ac:dyDescent="0.5"/>
    <row r="832" ht="20.25" customHeight="1" x14ac:dyDescent="0.5"/>
    <row r="833" ht="20.25" customHeight="1" x14ac:dyDescent="0.5"/>
    <row r="834" ht="20.25" customHeight="1" x14ac:dyDescent="0.5"/>
    <row r="835" ht="20.25" customHeight="1" x14ac:dyDescent="0.5"/>
    <row r="836" ht="20.25" customHeight="1" x14ac:dyDescent="0.5"/>
    <row r="837" ht="20.25" customHeight="1" x14ac:dyDescent="0.5"/>
    <row r="838" ht="20.25" customHeight="1" x14ac:dyDescent="0.5"/>
    <row r="839" ht="20.25" customHeight="1" x14ac:dyDescent="0.5"/>
    <row r="840" ht="20.25" customHeight="1" x14ac:dyDescent="0.5"/>
    <row r="841" ht="20.25" customHeight="1" x14ac:dyDescent="0.5"/>
    <row r="842" ht="20.25" customHeight="1" x14ac:dyDescent="0.5"/>
    <row r="843" ht="20.25" customHeight="1" x14ac:dyDescent="0.5"/>
    <row r="844" ht="20.25" customHeight="1" x14ac:dyDescent="0.5"/>
    <row r="845" ht="20.25" customHeight="1" x14ac:dyDescent="0.5"/>
    <row r="846" ht="20.25" customHeight="1" x14ac:dyDescent="0.5"/>
    <row r="847" ht="20.25" customHeight="1" x14ac:dyDescent="0.5"/>
    <row r="848" ht="20.25" customHeight="1" x14ac:dyDescent="0.5"/>
    <row r="849" ht="20.25" customHeight="1" x14ac:dyDescent="0.5"/>
    <row r="850" ht="20.25" customHeight="1" x14ac:dyDescent="0.5"/>
    <row r="851" ht="20.25" customHeight="1" x14ac:dyDescent="0.5"/>
    <row r="852" ht="20.25" customHeight="1" x14ac:dyDescent="0.5"/>
    <row r="853" ht="20.25" customHeight="1" x14ac:dyDescent="0.5"/>
    <row r="854" ht="20.25" customHeight="1" x14ac:dyDescent="0.5"/>
    <row r="855" ht="20.25" customHeight="1" x14ac:dyDescent="0.5"/>
    <row r="856" ht="20.25" customHeight="1" x14ac:dyDescent="0.5"/>
    <row r="857" ht="20.25" customHeight="1" x14ac:dyDescent="0.5"/>
    <row r="858" ht="20.25" customHeight="1" x14ac:dyDescent="0.5"/>
    <row r="859" ht="20.25" customHeight="1" x14ac:dyDescent="0.5"/>
    <row r="860" ht="20.25" customHeight="1" x14ac:dyDescent="0.5"/>
    <row r="861" ht="20.25" customHeight="1" x14ac:dyDescent="0.5"/>
    <row r="862" ht="20.25" customHeight="1" x14ac:dyDescent="0.5"/>
    <row r="863" ht="20.25" customHeight="1" x14ac:dyDescent="0.5"/>
    <row r="864" ht="20.25" customHeight="1" x14ac:dyDescent="0.5"/>
    <row r="865" ht="20.25" customHeight="1" x14ac:dyDescent="0.5"/>
    <row r="866" ht="20.25" customHeight="1" x14ac:dyDescent="0.5"/>
    <row r="867" ht="20.25" customHeight="1" x14ac:dyDescent="0.5"/>
    <row r="868" ht="20.25" customHeight="1" x14ac:dyDescent="0.5"/>
    <row r="869" ht="20.25" customHeight="1" x14ac:dyDescent="0.5"/>
    <row r="870" ht="20.25" customHeight="1" x14ac:dyDescent="0.5"/>
    <row r="871" ht="20.25" customHeight="1" x14ac:dyDescent="0.5"/>
    <row r="872" ht="20.25" customHeight="1" x14ac:dyDescent="0.5"/>
    <row r="873" ht="20.25" customHeight="1" x14ac:dyDescent="0.5"/>
    <row r="874" ht="20.25" customHeight="1" x14ac:dyDescent="0.5"/>
    <row r="875" ht="20.25" customHeight="1" x14ac:dyDescent="0.5"/>
    <row r="876" ht="20.25" customHeight="1" x14ac:dyDescent="0.5"/>
    <row r="877" ht="20.25" customHeight="1" x14ac:dyDescent="0.5"/>
    <row r="878" ht="20.25" customHeight="1" x14ac:dyDescent="0.5"/>
    <row r="879" ht="20.25" customHeight="1" x14ac:dyDescent="0.5"/>
    <row r="880" ht="20.25" customHeight="1" x14ac:dyDescent="0.5"/>
    <row r="881" ht="20.25" customHeight="1" x14ac:dyDescent="0.5"/>
    <row r="882" ht="20.25" customHeight="1" x14ac:dyDescent="0.5"/>
    <row r="883" ht="20.25" customHeight="1" x14ac:dyDescent="0.5"/>
    <row r="884" ht="20.25" customHeight="1" x14ac:dyDescent="0.5"/>
    <row r="885" ht="20.25" customHeight="1" x14ac:dyDescent="0.5"/>
    <row r="886" ht="20.25" customHeight="1" x14ac:dyDescent="0.5"/>
    <row r="887" ht="20.25" customHeight="1" x14ac:dyDescent="0.5"/>
    <row r="888" ht="20.25" customHeight="1" x14ac:dyDescent="0.5"/>
    <row r="889" ht="20.25" customHeight="1" x14ac:dyDescent="0.5"/>
    <row r="890" ht="20.25" customHeight="1" x14ac:dyDescent="0.5"/>
    <row r="891" ht="20.25" customHeight="1" x14ac:dyDescent="0.5"/>
    <row r="892" ht="20.25" customHeight="1" x14ac:dyDescent="0.5"/>
    <row r="893" ht="20.25" customHeight="1" x14ac:dyDescent="0.5"/>
    <row r="894" ht="20.25" customHeight="1" x14ac:dyDescent="0.5"/>
    <row r="895" ht="20.25" customHeight="1" x14ac:dyDescent="0.5"/>
    <row r="896" ht="20.25" customHeight="1" x14ac:dyDescent="0.5"/>
    <row r="897" ht="20.25" customHeight="1" x14ac:dyDescent="0.5"/>
    <row r="898" ht="20.25" customHeight="1" x14ac:dyDescent="0.5"/>
    <row r="899" ht="20.25" customHeight="1" x14ac:dyDescent="0.5"/>
    <row r="900" ht="20.25" customHeight="1" x14ac:dyDescent="0.5"/>
    <row r="901" ht="20.25" customHeight="1" x14ac:dyDescent="0.5"/>
    <row r="902" ht="20.25" customHeight="1" x14ac:dyDescent="0.5"/>
    <row r="903" ht="20.25" customHeight="1" x14ac:dyDescent="0.5"/>
    <row r="904" ht="20.25" customHeight="1" x14ac:dyDescent="0.5"/>
    <row r="905" ht="20.25" customHeight="1" x14ac:dyDescent="0.5"/>
    <row r="906" ht="20.25" customHeight="1" x14ac:dyDescent="0.5"/>
    <row r="907" ht="20.25" customHeight="1" x14ac:dyDescent="0.5"/>
    <row r="908" ht="20.25" customHeight="1" x14ac:dyDescent="0.5"/>
    <row r="909" ht="20.25" customHeight="1" x14ac:dyDescent="0.5"/>
    <row r="910" ht="20.25" customHeight="1" x14ac:dyDescent="0.5"/>
    <row r="911" ht="20.25" customHeight="1" x14ac:dyDescent="0.5"/>
    <row r="912" ht="20.25" customHeight="1" x14ac:dyDescent="0.5"/>
    <row r="913" ht="20.25" customHeight="1" x14ac:dyDescent="0.5"/>
    <row r="914" ht="20.25" customHeight="1" x14ac:dyDescent="0.5"/>
    <row r="915" ht="20.25" customHeight="1" x14ac:dyDescent="0.5"/>
    <row r="916" ht="20.25" customHeight="1" x14ac:dyDescent="0.5"/>
    <row r="917" ht="20.25" customHeight="1" x14ac:dyDescent="0.5"/>
    <row r="918" ht="20.25" customHeight="1" x14ac:dyDescent="0.5"/>
    <row r="919" ht="20.25" customHeight="1" x14ac:dyDescent="0.5"/>
    <row r="920" ht="20.25" customHeight="1" x14ac:dyDescent="0.5"/>
    <row r="921" ht="20.25" customHeight="1" x14ac:dyDescent="0.5"/>
    <row r="922" ht="20.25" customHeight="1" x14ac:dyDescent="0.5"/>
    <row r="923" ht="20.25" customHeight="1" x14ac:dyDescent="0.5"/>
    <row r="924" ht="20.25" customHeight="1" x14ac:dyDescent="0.5"/>
    <row r="925" ht="20.25" customHeight="1" x14ac:dyDescent="0.5"/>
    <row r="926" ht="20.25" customHeight="1" x14ac:dyDescent="0.5"/>
    <row r="927" ht="20.25" customHeight="1" x14ac:dyDescent="0.5"/>
    <row r="928" ht="20.25" customHeight="1" x14ac:dyDescent="0.5"/>
    <row r="929" ht="20.25" customHeight="1" x14ac:dyDescent="0.5"/>
    <row r="930" ht="20.25" customHeight="1" x14ac:dyDescent="0.5"/>
    <row r="931" ht="20.25" customHeight="1" x14ac:dyDescent="0.5"/>
    <row r="932" ht="20.25" customHeight="1" x14ac:dyDescent="0.5"/>
    <row r="933" ht="20.25" customHeight="1" x14ac:dyDescent="0.5"/>
    <row r="934" ht="20.25" customHeight="1" x14ac:dyDescent="0.5"/>
    <row r="935" ht="20.25" customHeight="1" x14ac:dyDescent="0.5"/>
    <row r="936" ht="20.25" customHeight="1" x14ac:dyDescent="0.5"/>
    <row r="937" ht="20.25" customHeight="1" x14ac:dyDescent="0.5"/>
    <row r="938" ht="20.25" customHeight="1" x14ac:dyDescent="0.5"/>
    <row r="939" ht="20.25" customHeight="1" x14ac:dyDescent="0.5"/>
    <row r="940" ht="20.25" customHeight="1" x14ac:dyDescent="0.5"/>
    <row r="941" ht="20.25" customHeight="1" x14ac:dyDescent="0.5"/>
    <row r="942" ht="20.25" customHeight="1" x14ac:dyDescent="0.5"/>
    <row r="943" ht="20.25" customHeight="1" x14ac:dyDescent="0.5"/>
    <row r="944" ht="20.25" customHeight="1" x14ac:dyDescent="0.5"/>
    <row r="945" ht="20.25" customHeight="1" x14ac:dyDescent="0.5"/>
    <row r="946" ht="20.25" customHeight="1" x14ac:dyDescent="0.5"/>
    <row r="947" ht="20.25" customHeight="1" x14ac:dyDescent="0.5"/>
    <row r="948" ht="20.25" customHeight="1" x14ac:dyDescent="0.5"/>
    <row r="949" ht="20.25" customHeight="1" x14ac:dyDescent="0.5"/>
    <row r="950" ht="20.25" customHeight="1" x14ac:dyDescent="0.5"/>
    <row r="951" ht="20.25" customHeight="1" x14ac:dyDescent="0.5"/>
    <row r="952" ht="20.25" customHeight="1" x14ac:dyDescent="0.5"/>
    <row r="953" ht="20.25" customHeight="1" x14ac:dyDescent="0.5"/>
    <row r="954" ht="20.25" customHeight="1" x14ac:dyDescent="0.5"/>
    <row r="955" ht="20.25" customHeight="1" x14ac:dyDescent="0.5"/>
    <row r="956" ht="20.25" customHeight="1" x14ac:dyDescent="0.5"/>
    <row r="957" ht="20.25" customHeight="1" x14ac:dyDescent="0.5"/>
    <row r="958" ht="20.25" customHeight="1" x14ac:dyDescent="0.5"/>
    <row r="959" ht="20.25" customHeight="1" x14ac:dyDescent="0.5"/>
    <row r="960" ht="20.25" customHeight="1" x14ac:dyDescent="0.5"/>
    <row r="961" ht="20.25" customHeight="1" x14ac:dyDescent="0.5"/>
    <row r="962" ht="20.25" customHeight="1" x14ac:dyDescent="0.5"/>
    <row r="963" ht="20.25" customHeight="1" x14ac:dyDescent="0.5"/>
    <row r="964" ht="20.25" customHeight="1" x14ac:dyDescent="0.5"/>
    <row r="965" ht="20.25" customHeight="1" x14ac:dyDescent="0.5"/>
    <row r="966" ht="20.25" customHeight="1" x14ac:dyDescent="0.5"/>
    <row r="967" ht="20.25" customHeight="1" x14ac:dyDescent="0.5"/>
    <row r="968" ht="20.25" customHeight="1" x14ac:dyDescent="0.5"/>
    <row r="969" ht="20.25" customHeight="1" x14ac:dyDescent="0.5"/>
    <row r="970" ht="20.25" customHeight="1" x14ac:dyDescent="0.5"/>
    <row r="971" ht="20.25" customHeight="1" x14ac:dyDescent="0.5"/>
    <row r="972" ht="20.25" customHeight="1" x14ac:dyDescent="0.5"/>
    <row r="973" ht="20.25" customHeight="1" x14ac:dyDescent="0.5"/>
    <row r="974" ht="20.25" customHeight="1" x14ac:dyDescent="0.5"/>
    <row r="975" ht="20.25" customHeight="1" x14ac:dyDescent="0.5"/>
    <row r="976" ht="20.25" customHeight="1" x14ac:dyDescent="0.5"/>
    <row r="977" ht="20.25" customHeight="1" x14ac:dyDescent="0.5"/>
    <row r="978" ht="20.25" customHeight="1" x14ac:dyDescent="0.5"/>
    <row r="979" ht="20.25" customHeight="1" x14ac:dyDescent="0.5"/>
    <row r="980" ht="20.25" customHeight="1" x14ac:dyDescent="0.5"/>
    <row r="981" ht="20.25" customHeight="1" x14ac:dyDescent="0.5"/>
    <row r="982" ht="20.25" customHeight="1" x14ac:dyDescent="0.5"/>
    <row r="983" ht="20.25" customHeight="1" x14ac:dyDescent="0.5"/>
    <row r="984" ht="20.25" customHeight="1" x14ac:dyDescent="0.5"/>
    <row r="985" ht="20.25" customHeight="1" x14ac:dyDescent="0.5"/>
    <row r="986" ht="20.25" customHeight="1" x14ac:dyDescent="0.5"/>
    <row r="987" ht="20.25" customHeight="1" x14ac:dyDescent="0.5"/>
    <row r="988" ht="20.25" customHeight="1" x14ac:dyDescent="0.5"/>
    <row r="989" ht="20.25" customHeight="1" x14ac:dyDescent="0.5"/>
    <row r="990" ht="20.25" customHeight="1" x14ac:dyDescent="0.5"/>
    <row r="991" ht="20.25" customHeight="1" x14ac:dyDescent="0.5"/>
    <row r="992" ht="20.25" customHeight="1" x14ac:dyDescent="0.5"/>
    <row r="993" ht="20.25" customHeight="1" x14ac:dyDescent="0.5"/>
    <row r="994" ht="20.25" customHeight="1" x14ac:dyDescent="0.5"/>
    <row r="995" ht="20.25" customHeight="1" x14ac:dyDescent="0.5"/>
    <row r="996" ht="20.25" customHeight="1" x14ac:dyDescent="0.5"/>
    <row r="997" ht="20.25" customHeight="1" x14ac:dyDescent="0.5"/>
    <row r="998" ht="20.25" customHeight="1" x14ac:dyDescent="0.5"/>
    <row r="999" ht="20.25" customHeight="1" x14ac:dyDescent="0.5"/>
    <row r="1000" ht="20.25" customHeight="1" x14ac:dyDescent="0.5"/>
    <row r="1001" ht="20.25" customHeight="1" x14ac:dyDescent="0.5"/>
    <row r="1002" ht="20.25" customHeight="1" x14ac:dyDescent="0.5"/>
    <row r="1003" ht="20.25" customHeight="1" x14ac:dyDescent="0.5"/>
    <row r="1004" ht="20.25" customHeight="1" x14ac:dyDescent="0.5"/>
    <row r="1005" ht="20.25" customHeight="1" x14ac:dyDescent="0.5"/>
    <row r="1006" ht="20.25" customHeight="1" x14ac:dyDescent="0.5"/>
    <row r="1007" ht="20.25" customHeight="1" x14ac:dyDescent="0.5"/>
    <row r="1008" ht="20.25" customHeight="1" x14ac:dyDescent="0.5"/>
    <row r="1009" ht="20.25" customHeight="1" x14ac:dyDescent="0.5"/>
    <row r="1010" ht="20.25" customHeight="1" x14ac:dyDescent="0.5"/>
    <row r="1011" ht="20.25" customHeight="1" x14ac:dyDescent="0.5"/>
    <row r="1012" ht="20.25" customHeight="1" x14ac:dyDescent="0.5"/>
    <row r="1013" ht="20.25" customHeight="1" x14ac:dyDescent="0.5"/>
    <row r="1014" ht="20.25" customHeight="1" x14ac:dyDescent="0.5"/>
    <row r="1015" ht="20.25" customHeight="1" x14ac:dyDescent="0.5"/>
    <row r="1016" ht="20.25" customHeight="1" x14ac:dyDescent="0.5"/>
    <row r="1017" ht="20.25" customHeight="1" x14ac:dyDescent="0.5"/>
    <row r="1018" ht="20.25" customHeight="1" x14ac:dyDescent="0.5"/>
    <row r="1019" ht="20.25" customHeight="1" x14ac:dyDescent="0.5"/>
    <row r="1020" ht="20.25" customHeight="1" x14ac:dyDescent="0.5"/>
    <row r="1021" ht="20.25" customHeight="1" x14ac:dyDescent="0.5"/>
    <row r="1022" ht="20.25" customHeight="1" x14ac:dyDescent="0.5"/>
    <row r="1023" ht="20.25" customHeight="1" x14ac:dyDescent="0.5"/>
    <row r="1024" ht="20.25" customHeight="1" x14ac:dyDescent="0.5"/>
    <row r="1025" ht="20.25" customHeight="1" x14ac:dyDescent="0.5"/>
    <row r="1026" ht="20.25" customHeight="1" x14ac:dyDescent="0.5"/>
    <row r="1027" ht="20.25" customHeight="1" x14ac:dyDescent="0.5"/>
    <row r="1028" ht="20.25" customHeight="1" x14ac:dyDescent="0.5"/>
    <row r="1029" ht="20.25" customHeight="1" x14ac:dyDescent="0.5"/>
    <row r="1030" ht="20.25" customHeight="1" x14ac:dyDescent="0.5"/>
    <row r="1031" ht="20.25" customHeight="1" x14ac:dyDescent="0.5"/>
    <row r="1032" ht="20.25" customHeight="1" x14ac:dyDescent="0.5"/>
    <row r="1033" ht="20.25" customHeight="1" x14ac:dyDescent="0.5"/>
    <row r="1034" ht="20.25" customHeight="1" x14ac:dyDescent="0.5"/>
    <row r="1035" ht="20.25" customHeight="1" x14ac:dyDescent="0.5"/>
    <row r="1036" ht="20.25" customHeight="1" x14ac:dyDescent="0.5"/>
    <row r="1037" ht="20.25" customHeight="1" x14ac:dyDescent="0.5"/>
    <row r="1038" ht="20.25" customHeight="1" x14ac:dyDescent="0.5"/>
    <row r="1039" ht="20.25" customHeight="1" x14ac:dyDescent="0.5"/>
    <row r="1040" ht="20.25" customHeight="1" x14ac:dyDescent="0.5"/>
    <row r="1041" ht="20.25" customHeight="1" x14ac:dyDescent="0.5"/>
    <row r="1042" ht="20.25" customHeight="1" x14ac:dyDescent="0.5"/>
    <row r="1043" ht="20.25" customHeight="1" x14ac:dyDescent="0.5"/>
    <row r="1044" ht="20.25" customHeight="1" x14ac:dyDescent="0.5"/>
    <row r="1045" ht="20.25" customHeight="1" x14ac:dyDescent="0.5"/>
    <row r="1046" ht="20.25" customHeight="1" x14ac:dyDescent="0.5"/>
    <row r="1047" ht="20.25" customHeight="1" x14ac:dyDescent="0.5"/>
    <row r="1048" ht="20.25" customHeight="1" x14ac:dyDescent="0.5"/>
    <row r="1049" ht="20.25" customHeight="1" x14ac:dyDescent="0.5"/>
    <row r="1050" ht="20.25" customHeight="1" x14ac:dyDescent="0.5"/>
    <row r="1051" ht="20.25" customHeight="1" x14ac:dyDescent="0.5"/>
    <row r="1052" ht="20.25" customHeight="1" x14ac:dyDescent="0.5"/>
    <row r="1053" ht="20.25" customHeight="1" x14ac:dyDescent="0.5"/>
    <row r="1054" ht="20.25" customHeight="1" x14ac:dyDescent="0.5"/>
    <row r="1055" ht="20.25" customHeight="1" x14ac:dyDescent="0.5"/>
    <row r="1056" ht="20.25" customHeight="1" x14ac:dyDescent="0.5"/>
    <row r="1057" ht="20.25" customHeight="1" x14ac:dyDescent="0.5"/>
    <row r="1058" ht="20.25" customHeight="1" x14ac:dyDescent="0.5"/>
    <row r="1059" ht="20.25" customHeight="1" x14ac:dyDescent="0.5"/>
    <row r="1060" ht="20.25" customHeight="1" x14ac:dyDescent="0.5"/>
    <row r="1061" ht="20.25" customHeight="1" x14ac:dyDescent="0.5"/>
    <row r="1062" ht="20.25" customHeight="1" x14ac:dyDescent="0.5"/>
    <row r="1063" ht="20.25" customHeight="1" x14ac:dyDescent="0.5"/>
    <row r="1064" ht="20.25" customHeight="1" x14ac:dyDescent="0.5"/>
    <row r="1065" ht="20.25" customHeight="1" x14ac:dyDescent="0.5"/>
    <row r="1066" ht="20.25" customHeight="1" x14ac:dyDescent="0.5"/>
    <row r="1067" ht="20.25" customHeight="1" x14ac:dyDescent="0.5"/>
    <row r="1068" ht="20.25" customHeight="1" x14ac:dyDescent="0.5"/>
    <row r="1069" ht="20.25" customHeight="1" x14ac:dyDescent="0.5"/>
    <row r="1070" ht="20.25" customHeight="1" x14ac:dyDescent="0.5"/>
    <row r="1071" ht="20.25" customHeight="1" x14ac:dyDescent="0.5"/>
    <row r="1072" ht="20.25" customHeight="1" x14ac:dyDescent="0.5"/>
    <row r="1073" ht="20.25" customHeight="1" x14ac:dyDescent="0.5"/>
    <row r="1074" ht="20.25" customHeight="1" x14ac:dyDescent="0.5"/>
    <row r="1075" ht="20.25" customHeight="1" x14ac:dyDescent="0.5"/>
    <row r="1076" ht="20.25" customHeight="1" x14ac:dyDescent="0.5"/>
    <row r="1077" ht="20.25" customHeight="1" x14ac:dyDescent="0.5"/>
    <row r="1078" ht="20.25" customHeight="1" x14ac:dyDescent="0.5"/>
    <row r="1079" ht="20.25" customHeight="1" x14ac:dyDescent="0.5"/>
    <row r="1080" ht="20.25" customHeight="1" x14ac:dyDescent="0.5"/>
    <row r="1081" ht="20.25" customHeight="1" x14ac:dyDescent="0.5"/>
    <row r="1082" ht="20.25" customHeight="1" x14ac:dyDescent="0.5"/>
    <row r="1083" ht="20.25" customHeight="1" x14ac:dyDescent="0.5"/>
    <row r="1084" ht="20.25" customHeight="1" x14ac:dyDescent="0.5"/>
    <row r="1085" ht="20.25" customHeight="1" x14ac:dyDescent="0.5"/>
    <row r="1086" ht="20.25" customHeight="1" x14ac:dyDescent="0.5"/>
    <row r="1087" ht="20.25" customHeight="1" x14ac:dyDescent="0.5"/>
    <row r="1088" ht="20.25" customHeight="1" x14ac:dyDescent="0.5"/>
    <row r="1089" ht="20.25" customHeight="1" x14ac:dyDescent="0.5"/>
    <row r="1090" ht="20.25" customHeight="1" x14ac:dyDescent="0.5"/>
    <row r="1091" ht="20.25" customHeight="1" x14ac:dyDescent="0.5"/>
    <row r="1092" ht="20.25" customHeight="1" x14ac:dyDescent="0.5"/>
    <row r="1093" ht="20.25" customHeight="1" x14ac:dyDescent="0.5"/>
    <row r="1094" ht="20.25" customHeight="1" x14ac:dyDescent="0.5"/>
    <row r="1095" ht="20.25" customHeight="1" x14ac:dyDescent="0.5"/>
    <row r="1096" ht="20.25" customHeight="1" x14ac:dyDescent="0.5"/>
    <row r="1097" ht="20.25" customHeight="1" x14ac:dyDescent="0.5"/>
    <row r="1098" ht="20.25" customHeight="1" x14ac:dyDescent="0.5"/>
    <row r="1099" ht="20.25" customHeight="1" x14ac:dyDescent="0.5"/>
    <row r="1100" ht="20.25" customHeight="1" x14ac:dyDescent="0.5"/>
    <row r="1101" ht="20.25" customHeight="1" x14ac:dyDescent="0.5"/>
    <row r="1102" ht="20.25" customHeight="1" x14ac:dyDescent="0.5"/>
    <row r="1103" ht="20.25" customHeight="1" x14ac:dyDescent="0.5"/>
    <row r="1104" ht="20.25" customHeight="1" x14ac:dyDescent="0.5"/>
    <row r="1105" ht="20.25" customHeight="1" x14ac:dyDescent="0.5"/>
    <row r="1106" ht="20.25" customHeight="1" x14ac:dyDescent="0.5"/>
    <row r="1107" ht="20.25" customHeight="1" x14ac:dyDescent="0.5"/>
    <row r="1108" ht="20.25" customHeight="1" x14ac:dyDescent="0.5"/>
    <row r="1109" ht="20.25" customHeight="1" x14ac:dyDescent="0.5"/>
    <row r="1110" ht="20.25" customHeight="1" x14ac:dyDescent="0.5"/>
    <row r="1111" ht="20.25" customHeight="1" x14ac:dyDescent="0.5"/>
    <row r="1112" ht="20.25" customHeight="1" x14ac:dyDescent="0.5"/>
    <row r="1113" ht="20.25" customHeight="1" x14ac:dyDescent="0.5"/>
    <row r="1114" ht="20.25" customHeight="1" x14ac:dyDescent="0.5"/>
    <row r="1115" ht="20.25" customHeight="1" x14ac:dyDescent="0.5"/>
    <row r="1116" ht="20.25" customHeight="1" x14ac:dyDescent="0.5"/>
    <row r="1117" ht="20.25" customHeight="1" x14ac:dyDescent="0.5"/>
    <row r="1118" ht="20.25" customHeight="1" x14ac:dyDescent="0.5"/>
    <row r="1119" ht="20.25" customHeight="1" x14ac:dyDescent="0.5"/>
    <row r="1120" ht="20.25" customHeight="1" x14ac:dyDescent="0.5"/>
    <row r="1121" ht="20.25" customHeight="1" x14ac:dyDescent="0.5"/>
    <row r="1122" ht="20.25" customHeight="1" x14ac:dyDescent="0.5"/>
    <row r="1123" ht="20.25" customHeight="1" x14ac:dyDescent="0.5"/>
    <row r="1124" ht="20.25" customHeight="1" x14ac:dyDescent="0.5"/>
    <row r="1125" ht="20.25" customHeight="1" x14ac:dyDescent="0.5"/>
    <row r="1126" ht="20.25" customHeight="1" x14ac:dyDescent="0.5"/>
    <row r="1127" ht="20.25" customHeight="1" x14ac:dyDescent="0.5"/>
    <row r="1128" ht="20.25" customHeight="1" x14ac:dyDescent="0.5"/>
    <row r="1129" ht="20.25" customHeight="1" x14ac:dyDescent="0.5"/>
    <row r="1130" ht="20.25" customHeight="1" x14ac:dyDescent="0.5"/>
    <row r="1131" ht="20.25" customHeight="1" x14ac:dyDescent="0.5"/>
    <row r="1132" ht="20.25" customHeight="1" x14ac:dyDescent="0.5"/>
    <row r="1133" ht="20.25" customHeight="1" x14ac:dyDescent="0.5"/>
    <row r="1134" ht="20.25" customHeight="1" x14ac:dyDescent="0.5"/>
    <row r="1135" ht="20.25" customHeight="1" x14ac:dyDescent="0.5"/>
    <row r="1136" ht="20.25" customHeight="1" x14ac:dyDescent="0.5"/>
    <row r="1137" ht="20.25" customHeight="1" x14ac:dyDescent="0.5"/>
    <row r="1138" ht="20.25" customHeight="1" x14ac:dyDescent="0.5"/>
    <row r="1139" ht="20.25" customHeight="1" x14ac:dyDescent="0.5"/>
    <row r="1140" ht="20.25" customHeight="1" x14ac:dyDescent="0.5"/>
    <row r="1141" ht="20.25" customHeight="1" x14ac:dyDescent="0.5"/>
    <row r="1142" ht="20.25" customHeight="1" x14ac:dyDescent="0.5"/>
    <row r="1143" ht="20.25" customHeight="1" x14ac:dyDescent="0.5"/>
    <row r="1144" ht="20.25" customHeight="1" x14ac:dyDescent="0.5"/>
    <row r="1145" ht="20.25" customHeight="1" x14ac:dyDescent="0.5"/>
    <row r="1146" ht="20.25" customHeight="1" x14ac:dyDescent="0.5"/>
    <row r="1147" ht="20.25" customHeight="1" x14ac:dyDescent="0.5"/>
    <row r="1148" ht="20.25" customHeight="1" x14ac:dyDescent="0.5"/>
    <row r="1149" ht="20.25" customHeight="1" x14ac:dyDescent="0.5"/>
    <row r="1150" ht="20.25" customHeight="1" x14ac:dyDescent="0.5"/>
    <row r="1151" ht="20.25" customHeight="1" x14ac:dyDescent="0.5"/>
    <row r="1152" ht="20.25" customHeight="1" x14ac:dyDescent="0.5"/>
    <row r="1153" ht="20.25" customHeight="1" x14ac:dyDescent="0.5"/>
    <row r="1154" ht="20.25" customHeight="1" x14ac:dyDescent="0.5"/>
    <row r="1155" ht="20.25" customHeight="1" x14ac:dyDescent="0.5"/>
    <row r="1156" ht="20.25" customHeight="1" x14ac:dyDescent="0.5"/>
    <row r="1157" ht="20.25" customHeight="1" x14ac:dyDescent="0.5"/>
    <row r="1158" ht="20.25" customHeight="1" x14ac:dyDescent="0.5"/>
    <row r="1159" ht="20.25" customHeight="1" x14ac:dyDescent="0.5"/>
    <row r="1160" ht="20.25" customHeight="1" x14ac:dyDescent="0.5"/>
    <row r="1161" ht="20.25" customHeight="1" x14ac:dyDescent="0.5"/>
    <row r="1162" ht="20.25" customHeight="1" x14ac:dyDescent="0.5"/>
    <row r="1163" ht="20.25" customHeight="1" x14ac:dyDescent="0.5"/>
    <row r="1164" ht="20.25" customHeight="1" x14ac:dyDescent="0.5"/>
    <row r="1165" ht="20.25" customHeight="1" x14ac:dyDescent="0.5"/>
    <row r="1166" ht="20.25" customHeight="1" x14ac:dyDescent="0.5"/>
    <row r="1167" ht="20.25" customHeight="1" x14ac:dyDescent="0.5"/>
    <row r="1168" ht="20.25" customHeight="1" x14ac:dyDescent="0.5"/>
    <row r="1169" ht="20.25" customHeight="1" x14ac:dyDescent="0.5"/>
    <row r="1170" ht="20.25" customHeight="1" x14ac:dyDescent="0.5"/>
    <row r="1171" ht="20.25" customHeight="1" x14ac:dyDescent="0.5"/>
    <row r="1172" ht="20.25" customHeight="1" x14ac:dyDescent="0.5"/>
    <row r="1173" ht="20.25" customHeight="1" x14ac:dyDescent="0.5"/>
    <row r="1174" ht="20.25" customHeight="1" x14ac:dyDescent="0.5"/>
    <row r="1175" ht="20.25" customHeight="1" x14ac:dyDescent="0.5"/>
    <row r="1176" ht="20.25" customHeight="1" x14ac:dyDescent="0.5"/>
    <row r="1177" ht="20.25" customHeight="1" x14ac:dyDescent="0.5"/>
    <row r="1178" ht="20.25" customHeight="1" x14ac:dyDescent="0.5"/>
    <row r="1179" ht="20.25" customHeight="1" x14ac:dyDescent="0.5"/>
    <row r="1180" ht="20.25" customHeight="1" x14ac:dyDescent="0.5"/>
    <row r="1181" ht="20.25" customHeight="1" x14ac:dyDescent="0.5"/>
    <row r="1182" ht="20.25" customHeight="1" x14ac:dyDescent="0.5"/>
    <row r="1183" ht="20.25" customHeight="1" x14ac:dyDescent="0.5"/>
    <row r="1184" ht="20.25" customHeight="1" x14ac:dyDescent="0.5"/>
    <row r="1185" ht="20.25" customHeight="1" x14ac:dyDescent="0.5"/>
    <row r="1186" ht="20.25" customHeight="1" x14ac:dyDescent="0.5"/>
    <row r="1187" ht="20.25" customHeight="1" x14ac:dyDescent="0.5"/>
    <row r="1188" ht="20.25" customHeight="1" x14ac:dyDescent="0.5"/>
    <row r="1189" ht="20.25" customHeight="1" x14ac:dyDescent="0.5"/>
    <row r="1190" ht="20.25" customHeight="1" x14ac:dyDescent="0.5"/>
    <row r="1191" ht="20.25" customHeight="1" x14ac:dyDescent="0.5"/>
    <row r="1192" ht="20.25" customHeight="1" x14ac:dyDescent="0.5"/>
    <row r="1193" ht="20.25" customHeight="1" x14ac:dyDescent="0.5"/>
    <row r="1194" ht="20.25" customHeight="1" x14ac:dyDescent="0.5"/>
    <row r="1195" ht="20.25" customHeight="1" x14ac:dyDescent="0.5"/>
    <row r="1196" ht="20.25" customHeight="1" x14ac:dyDescent="0.5"/>
    <row r="1197" ht="20.25" customHeight="1" x14ac:dyDescent="0.5"/>
    <row r="1198" ht="20.25" customHeight="1" x14ac:dyDescent="0.5"/>
    <row r="1199" ht="20.25" customHeight="1" x14ac:dyDescent="0.5"/>
    <row r="1200" ht="20.25" customHeight="1" x14ac:dyDescent="0.5"/>
    <row r="1201" ht="20.25" customHeight="1" x14ac:dyDescent="0.5"/>
    <row r="1202" ht="20.25" customHeight="1" x14ac:dyDescent="0.5"/>
    <row r="1203" ht="20.25" customHeight="1" x14ac:dyDescent="0.5"/>
    <row r="1204" ht="20.25" customHeight="1" x14ac:dyDescent="0.5"/>
    <row r="1205" ht="20.25" customHeight="1" x14ac:dyDescent="0.5"/>
    <row r="1206" ht="20.25" customHeight="1" x14ac:dyDescent="0.5"/>
    <row r="1207" ht="20.25" customHeight="1" x14ac:dyDescent="0.5"/>
    <row r="1208" ht="20.25" customHeight="1" x14ac:dyDescent="0.5"/>
    <row r="1209" ht="20.25" customHeight="1" x14ac:dyDescent="0.5"/>
    <row r="1210" ht="20.25" customHeight="1" x14ac:dyDescent="0.5"/>
    <row r="1211" ht="20.25" customHeight="1" x14ac:dyDescent="0.5"/>
    <row r="1212" ht="20.25" customHeight="1" x14ac:dyDescent="0.5"/>
    <row r="1213" ht="20.25" customHeight="1" x14ac:dyDescent="0.5"/>
    <row r="1214" ht="20.25" customHeight="1" x14ac:dyDescent="0.5"/>
    <row r="1215" ht="20.25" customHeight="1" x14ac:dyDescent="0.5"/>
    <row r="1216" ht="20.25" customHeight="1" x14ac:dyDescent="0.5"/>
    <row r="1217" ht="20.25" customHeight="1" x14ac:dyDescent="0.5"/>
    <row r="1218" ht="20.25" customHeight="1" x14ac:dyDescent="0.5"/>
    <row r="1219" ht="20.25" customHeight="1" x14ac:dyDescent="0.5"/>
    <row r="1220" ht="20.25" customHeight="1" x14ac:dyDescent="0.5"/>
    <row r="1221" ht="20.25" customHeight="1" x14ac:dyDescent="0.5"/>
    <row r="1222" ht="20.25" customHeight="1" x14ac:dyDescent="0.5"/>
    <row r="1223" ht="20.25" customHeight="1" x14ac:dyDescent="0.5"/>
    <row r="1224" ht="20.25" customHeight="1" x14ac:dyDescent="0.5"/>
    <row r="1225" ht="20.25" customHeight="1" x14ac:dyDescent="0.5"/>
    <row r="1226" ht="20.25" customHeight="1" x14ac:dyDescent="0.5"/>
    <row r="1227" ht="20.25" customHeight="1" x14ac:dyDescent="0.5"/>
    <row r="1228" ht="20.25" customHeight="1" x14ac:dyDescent="0.5"/>
    <row r="1229" ht="20.25" customHeight="1" x14ac:dyDescent="0.5"/>
    <row r="1230" ht="20.25" customHeight="1" x14ac:dyDescent="0.5"/>
    <row r="1231" ht="20.25" customHeight="1" x14ac:dyDescent="0.5"/>
    <row r="1232" ht="20.25" customHeight="1" x14ac:dyDescent="0.5"/>
    <row r="1233" ht="20.25" customHeight="1" x14ac:dyDescent="0.5"/>
    <row r="1234" ht="20.25" customHeight="1" x14ac:dyDescent="0.5"/>
    <row r="1235" ht="20.25" customHeight="1" x14ac:dyDescent="0.5"/>
    <row r="1236" ht="20.25" customHeight="1" x14ac:dyDescent="0.5"/>
    <row r="1237" ht="20.25" customHeight="1" x14ac:dyDescent="0.5"/>
    <row r="1238" ht="20.25" customHeight="1" x14ac:dyDescent="0.5"/>
    <row r="1239" ht="20.25" customHeight="1" x14ac:dyDescent="0.5"/>
    <row r="1240" ht="20.25" customHeight="1" x14ac:dyDescent="0.5"/>
    <row r="1241" ht="20.25" customHeight="1" x14ac:dyDescent="0.5"/>
    <row r="1242" ht="20.25" customHeight="1" x14ac:dyDescent="0.5"/>
    <row r="1243" ht="20.25" customHeight="1" x14ac:dyDescent="0.5"/>
    <row r="1244" ht="20.25" customHeight="1" x14ac:dyDescent="0.5"/>
    <row r="1245" ht="20.25" customHeight="1" x14ac:dyDescent="0.5"/>
    <row r="1246" ht="20.25" customHeight="1" x14ac:dyDescent="0.5"/>
    <row r="1247" ht="20.25" customHeight="1" x14ac:dyDescent="0.5"/>
    <row r="1248" ht="20.25" customHeight="1" x14ac:dyDescent="0.5"/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14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6.875" style="394" customWidth="1"/>
    <col min="2" max="2" width="15.375" style="394" customWidth="1"/>
    <col min="3" max="3" width="13.75" style="394" customWidth="1"/>
    <col min="4" max="4" width="14.125" style="394" customWidth="1"/>
    <col min="5" max="5" width="15.25" style="394" customWidth="1"/>
    <col min="6" max="6" width="15" style="394" customWidth="1"/>
    <col min="7" max="16384" width="9" style="394"/>
  </cols>
  <sheetData>
    <row r="1" spans="1:9" ht="24" x14ac:dyDescent="0.5">
      <c r="A1" s="1273" t="s">
        <v>537</v>
      </c>
      <c r="B1" s="1273"/>
      <c r="C1" s="1273"/>
      <c r="D1" s="1273"/>
      <c r="E1" s="1273"/>
      <c r="F1" s="1273"/>
      <c r="G1" s="1273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1291" t="s">
        <v>231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1291"/>
    </row>
    <row r="4" spans="1:9" x14ac:dyDescent="0.5">
      <c r="A4" s="1267"/>
      <c r="B4" s="1267"/>
      <c r="C4" s="420">
        <f>SUM(C5:C73)</f>
        <v>5312294.0500000007</v>
      </c>
      <c r="D4" s="420">
        <f t="shared" ref="D4:G4" si="0">SUM(D5:D73)</f>
        <v>981</v>
      </c>
      <c r="E4" s="420">
        <f t="shared" si="0"/>
        <v>981</v>
      </c>
      <c r="F4" s="420">
        <f t="shared" si="0"/>
        <v>981</v>
      </c>
      <c r="G4" s="420">
        <f t="shared" si="0"/>
        <v>0</v>
      </c>
      <c r="I4" s="639">
        <f>SUM(I5:I73)</f>
        <v>5</v>
      </c>
    </row>
    <row r="5" spans="1:9" x14ac:dyDescent="0.5">
      <c r="A5" s="504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 t="shared" ref="F5" si="1">D5</f>
        <v>0</v>
      </c>
      <c r="G5" s="640">
        <f>+F5-E5</f>
        <v>0</v>
      </c>
      <c r="I5" s="394">
        <f>IF(F5&gt;0,1,0)</f>
        <v>0</v>
      </c>
    </row>
    <row r="6" spans="1:9" x14ac:dyDescent="0.5">
      <c r="A6" s="504">
        <v>2</v>
      </c>
      <c r="B6" s="822" t="s">
        <v>156</v>
      </c>
      <c r="C6" s="243">
        <v>1481</v>
      </c>
      <c r="D6" s="823">
        <v>0</v>
      </c>
      <c r="E6" s="823">
        <v>0</v>
      </c>
      <c r="F6" s="826">
        <f>D6</f>
        <v>0</v>
      </c>
      <c r="G6" s="640">
        <f t="shared" ref="G6:G69" si="2">+F6-E6</f>
        <v>0</v>
      </c>
      <c r="I6" s="394">
        <f t="shared" ref="I6:I69" si="3">IF(F6&gt;0,1,0)</f>
        <v>0</v>
      </c>
    </row>
    <row r="7" spans="1:9" x14ac:dyDescent="0.5">
      <c r="A7" s="504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ref="F7:F70" si="4">D7</f>
        <v>0</v>
      </c>
      <c r="G7" s="640">
        <f t="shared" si="2"/>
        <v>0</v>
      </c>
      <c r="I7" s="394">
        <f t="shared" si="3"/>
        <v>0</v>
      </c>
    </row>
    <row r="8" spans="1:9" x14ac:dyDescent="0.5">
      <c r="A8" s="504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4"/>
        <v>0</v>
      </c>
      <c r="G8" s="640">
        <f t="shared" si="2"/>
        <v>0</v>
      </c>
      <c r="I8" s="394">
        <f t="shared" si="3"/>
        <v>0</v>
      </c>
    </row>
    <row r="9" spans="1:9" x14ac:dyDescent="0.5">
      <c r="A9" s="504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4"/>
        <v>0</v>
      </c>
      <c r="G9" s="640">
        <f t="shared" si="2"/>
        <v>0</v>
      </c>
      <c r="I9" s="394">
        <f t="shared" si="3"/>
        <v>0</v>
      </c>
    </row>
    <row r="10" spans="1:9" x14ac:dyDescent="0.5">
      <c r="A10" s="504">
        <v>6</v>
      </c>
      <c r="B10" s="827" t="s">
        <v>160</v>
      </c>
      <c r="C10" s="245">
        <v>5492</v>
      </c>
      <c r="D10" s="823">
        <v>0</v>
      </c>
      <c r="E10" s="823">
        <v>0</v>
      </c>
      <c r="F10" s="826">
        <f t="shared" si="4"/>
        <v>0</v>
      </c>
      <c r="G10" s="640">
        <f t="shared" si="2"/>
        <v>0</v>
      </c>
      <c r="I10" s="394">
        <f t="shared" si="3"/>
        <v>0</v>
      </c>
    </row>
    <row r="11" spans="1:9" x14ac:dyDescent="0.5">
      <c r="A11" s="504">
        <v>7</v>
      </c>
      <c r="B11" s="828" t="s">
        <v>161</v>
      </c>
      <c r="C11" s="248">
        <v>22.25</v>
      </c>
      <c r="D11" s="823">
        <v>0</v>
      </c>
      <c r="E11" s="823">
        <v>0</v>
      </c>
      <c r="F11" s="826">
        <f t="shared" si="4"/>
        <v>0</v>
      </c>
      <c r="G11" s="640">
        <f t="shared" si="2"/>
        <v>0</v>
      </c>
      <c r="I11" s="394">
        <f t="shared" si="3"/>
        <v>0</v>
      </c>
    </row>
    <row r="12" spans="1:9" x14ac:dyDescent="0.5">
      <c r="A12" s="504">
        <v>8</v>
      </c>
      <c r="B12" s="831" t="s">
        <v>174</v>
      </c>
      <c r="C12" s="249">
        <v>16343</v>
      </c>
      <c r="D12" s="820">
        <v>0</v>
      </c>
      <c r="E12" s="820">
        <v>0</v>
      </c>
      <c r="F12" s="821">
        <f t="shared" si="4"/>
        <v>0</v>
      </c>
      <c r="G12" s="640">
        <f t="shared" si="2"/>
        <v>0</v>
      </c>
      <c r="I12" s="394">
        <f t="shared" si="3"/>
        <v>0</v>
      </c>
    </row>
    <row r="13" spans="1:9" x14ac:dyDescent="0.5">
      <c r="A13" s="504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4"/>
        <v>0</v>
      </c>
      <c r="G13" s="640">
        <f t="shared" si="2"/>
        <v>0</v>
      </c>
      <c r="I13" s="394">
        <f t="shared" si="3"/>
        <v>0</v>
      </c>
    </row>
    <row r="14" spans="1:9" x14ac:dyDescent="0.5">
      <c r="A14" s="504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4"/>
        <v>0</v>
      </c>
      <c r="G14" s="640">
        <f t="shared" si="2"/>
        <v>0</v>
      </c>
      <c r="I14" s="394">
        <f t="shared" si="3"/>
        <v>0</v>
      </c>
    </row>
    <row r="15" spans="1:9" x14ac:dyDescent="0.5">
      <c r="A15" s="504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4"/>
        <v>0</v>
      </c>
      <c r="G15" s="640">
        <f t="shared" si="2"/>
        <v>0</v>
      </c>
      <c r="I15" s="394">
        <f t="shared" si="3"/>
        <v>0</v>
      </c>
    </row>
    <row r="16" spans="1:9" x14ac:dyDescent="0.5">
      <c r="A16" s="504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4"/>
        <v>0</v>
      </c>
      <c r="G16" s="640">
        <f t="shared" si="2"/>
        <v>0</v>
      </c>
      <c r="I16" s="394">
        <f t="shared" si="3"/>
        <v>0</v>
      </c>
    </row>
    <row r="17" spans="1:9" x14ac:dyDescent="0.5">
      <c r="A17" s="504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4"/>
        <v>0</v>
      </c>
      <c r="G17" s="640">
        <f t="shared" si="2"/>
        <v>0</v>
      </c>
      <c r="I17" s="394">
        <f t="shared" si="3"/>
        <v>0</v>
      </c>
    </row>
    <row r="18" spans="1:9" x14ac:dyDescent="0.5">
      <c r="A18" s="504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4"/>
        <v>0</v>
      </c>
      <c r="G18" s="640">
        <f t="shared" si="2"/>
        <v>0</v>
      </c>
      <c r="I18" s="394">
        <f t="shared" si="3"/>
        <v>0</v>
      </c>
    </row>
    <row r="19" spans="1:9" x14ac:dyDescent="0.5">
      <c r="A19" s="504">
        <v>15</v>
      </c>
      <c r="B19" s="831" t="s">
        <v>164</v>
      </c>
      <c r="C19" s="249">
        <v>12941.25</v>
      </c>
      <c r="D19" s="823">
        <v>0</v>
      </c>
      <c r="E19" s="823">
        <v>0</v>
      </c>
      <c r="F19" s="826">
        <f t="shared" si="4"/>
        <v>0</v>
      </c>
      <c r="G19" s="640">
        <f t="shared" si="2"/>
        <v>0</v>
      </c>
      <c r="I19" s="394">
        <f t="shared" si="3"/>
        <v>0</v>
      </c>
    </row>
    <row r="20" spans="1:9" x14ac:dyDescent="0.5">
      <c r="A20" s="504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4"/>
        <v>0</v>
      </c>
      <c r="G20" s="640">
        <f t="shared" si="2"/>
        <v>0</v>
      </c>
      <c r="I20" s="394">
        <f t="shared" si="3"/>
        <v>0</v>
      </c>
    </row>
    <row r="21" spans="1:9" x14ac:dyDescent="0.5">
      <c r="A21" s="504">
        <v>17</v>
      </c>
      <c r="B21" s="822" t="s">
        <v>166</v>
      </c>
      <c r="C21" s="243">
        <v>93101.5</v>
      </c>
      <c r="D21" s="823">
        <v>0</v>
      </c>
      <c r="E21" s="823">
        <v>0</v>
      </c>
      <c r="F21" s="826">
        <f t="shared" si="4"/>
        <v>0</v>
      </c>
      <c r="G21" s="640">
        <f t="shared" si="2"/>
        <v>0</v>
      </c>
      <c r="I21" s="394">
        <f t="shared" si="3"/>
        <v>0</v>
      </c>
    </row>
    <row r="22" spans="1:9" x14ac:dyDescent="0.5">
      <c r="A22" s="504">
        <v>18</v>
      </c>
      <c r="B22" s="822" t="s">
        <v>167</v>
      </c>
      <c r="C22" s="243">
        <v>62047</v>
      </c>
      <c r="D22" s="823">
        <v>37</v>
      </c>
      <c r="E22" s="823">
        <v>37</v>
      </c>
      <c r="F22" s="826">
        <f t="shared" si="4"/>
        <v>37</v>
      </c>
      <c r="G22" s="640">
        <f t="shared" si="2"/>
        <v>0</v>
      </c>
      <c r="I22" s="394">
        <f t="shared" si="3"/>
        <v>1</v>
      </c>
    </row>
    <row r="23" spans="1:9" x14ac:dyDescent="0.5">
      <c r="A23" s="504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4"/>
        <v>0</v>
      </c>
      <c r="G23" s="640">
        <f t="shared" si="2"/>
        <v>0</v>
      </c>
      <c r="I23" s="394">
        <f t="shared" si="3"/>
        <v>0</v>
      </c>
    </row>
    <row r="24" spans="1:9" x14ac:dyDescent="0.5">
      <c r="A24" s="504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4"/>
        <v>0</v>
      </c>
      <c r="G24" s="640">
        <f t="shared" si="2"/>
        <v>0</v>
      </c>
      <c r="I24" s="394">
        <f t="shared" si="3"/>
        <v>0</v>
      </c>
    </row>
    <row r="25" spans="1:9" x14ac:dyDescent="0.5">
      <c r="A25" s="504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>D25</f>
        <v>0</v>
      </c>
      <c r="G25" s="640">
        <f t="shared" si="2"/>
        <v>0</v>
      </c>
      <c r="I25" s="394">
        <f t="shared" si="3"/>
        <v>0</v>
      </c>
    </row>
    <row r="26" spans="1:9" x14ac:dyDescent="0.5">
      <c r="A26" s="504">
        <v>22</v>
      </c>
      <c r="B26" s="828" t="s">
        <v>172</v>
      </c>
      <c r="C26" s="252">
        <v>34714.300000000003</v>
      </c>
      <c r="D26" s="832">
        <v>25</v>
      </c>
      <c r="E26" s="832">
        <v>25</v>
      </c>
      <c r="F26" s="833">
        <f t="shared" si="4"/>
        <v>25</v>
      </c>
      <c r="G26" s="640">
        <f t="shared" si="2"/>
        <v>0</v>
      </c>
      <c r="I26" s="394">
        <f t="shared" si="3"/>
        <v>1</v>
      </c>
    </row>
    <row r="27" spans="1:9" x14ac:dyDescent="0.5">
      <c r="A27" s="504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6">
        <f t="shared" si="4"/>
        <v>0</v>
      </c>
      <c r="G27" s="640">
        <f t="shared" si="2"/>
        <v>0</v>
      </c>
      <c r="I27" s="394">
        <f t="shared" si="3"/>
        <v>0</v>
      </c>
    </row>
    <row r="28" spans="1:9" x14ac:dyDescent="0.5">
      <c r="A28" s="504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4"/>
        <v>0</v>
      </c>
      <c r="G28" s="640">
        <f t="shared" si="2"/>
        <v>0</v>
      </c>
      <c r="I28" s="394">
        <f t="shared" si="3"/>
        <v>0</v>
      </c>
    </row>
    <row r="29" spans="1:9" x14ac:dyDescent="0.5">
      <c r="A29" s="504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4"/>
        <v>0</v>
      </c>
      <c r="G29" s="640">
        <f t="shared" si="2"/>
        <v>0</v>
      </c>
      <c r="I29" s="394">
        <f t="shared" si="3"/>
        <v>0</v>
      </c>
    </row>
    <row r="30" spans="1:9" x14ac:dyDescent="0.5">
      <c r="A30" s="504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4"/>
        <v>0</v>
      </c>
      <c r="G30" s="640">
        <f t="shared" si="2"/>
        <v>0</v>
      </c>
      <c r="I30" s="394">
        <f t="shared" si="3"/>
        <v>0</v>
      </c>
    </row>
    <row r="31" spans="1:9" x14ac:dyDescent="0.5">
      <c r="A31" s="504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4"/>
        <v>0</v>
      </c>
      <c r="G31" s="640">
        <f t="shared" si="2"/>
        <v>0</v>
      </c>
      <c r="I31" s="394">
        <f t="shared" si="3"/>
        <v>0</v>
      </c>
    </row>
    <row r="32" spans="1:9" x14ac:dyDescent="0.5">
      <c r="A32" s="504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4"/>
        <v>0</v>
      </c>
      <c r="G32" s="640">
        <f t="shared" si="2"/>
        <v>0</v>
      </c>
      <c r="I32" s="394">
        <f t="shared" si="3"/>
        <v>0</v>
      </c>
    </row>
    <row r="33" spans="1:9" x14ac:dyDescent="0.5">
      <c r="A33" s="504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4"/>
        <v>0</v>
      </c>
      <c r="G33" s="640">
        <f t="shared" si="2"/>
        <v>0</v>
      </c>
      <c r="I33" s="394">
        <f t="shared" si="3"/>
        <v>0</v>
      </c>
    </row>
    <row r="34" spans="1:9" x14ac:dyDescent="0.5">
      <c r="A34" s="504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4"/>
        <v>0</v>
      </c>
      <c r="G34" s="640">
        <f t="shared" si="2"/>
        <v>0</v>
      </c>
      <c r="I34" s="394">
        <f t="shared" si="3"/>
        <v>0</v>
      </c>
    </row>
    <row r="35" spans="1:9" x14ac:dyDescent="0.5">
      <c r="A35" s="504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4"/>
        <v>0</v>
      </c>
      <c r="G35" s="640">
        <f t="shared" si="2"/>
        <v>0</v>
      </c>
      <c r="I35" s="394">
        <f t="shared" si="3"/>
        <v>0</v>
      </c>
    </row>
    <row r="36" spans="1:9" x14ac:dyDescent="0.5">
      <c r="A36" s="504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4"/>
        <v>0</v>
      </c>
      <c r="G36" s="640">
        <f t="shared" si="2"/>
        <v>0</v>
      </c>
      <c r="I36" s="394">
        <f t="shared" si="3"/>
        <v>0</v>
      </c>
    </row>
    <row r="37" spans="1:9" x14ac:dyDescent="0.5">
      <c r="A37" s="504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4"/>
        <v>0</v>
      </c>
      <c r="G37" s="640">
        <f t="shared" si="2"/>
        <v>0</v>
      </c>
      <c r="I37" s="394">
        <f t="shared" si="3"/>
        <v>0</v>
      </c>
    </row>
    <row r="38" spans="1:9" x14ac:dyDescent="0.5">
      <c r="A38" s="504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4"/>
        <v>0</v>
      </c>
      <c r="G38" s="640">
        <f t="shared" si="2"/>
        <v>0</v>
      </c>
      <c r="I38" s="394">
        <f t="shared" si="3"/>
        <v>0</v>
      </c>
    </row>
    <row r="39" spans="1:9" x14ac:dyDescent="0.5">
      <c r="A39" s="504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4"/>
        <v>0</v>
      </c>
      <c r="G39" s="640">
        <f t="shared" si="2"/>
        <v>0</v>
      </c>
      <c r="I39" s="394">
        <f t="shared" si="3"/>
        <v>0</v>
      </c>
    </row>
    <row r="40" spans="1:9" x14ac:dyDescent="0.5">
      <c r="A40" s="504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4"/>
        <v>0</v>
      </c>
      <c r="G40" s="640">
        <f t="shared" si="2"/>
        <v>0</v>
      </c>
      <c r="I40" s="394">
        <f t="shared" si="3"/>
        <v>0</v>
      </c>
    </row>
    <row r="41" spans="1:9" x14ac:dyDescent="0.5">
      <c r="A41" s="504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4"/>
        <v>0</v>
      </c>
      <c r="G41" s="640">
        <f t="shared" si="2"/>
        <v>0</v>
      </c>
      <c r="I41" s="394">
        <f t="shared" si="3"/>
        <v>0</v>
      </c>
    </row>
    <row r="42" spans="1:9" x14ac:dyDescent="0.5">
      <c r="A42" s="504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4"/>
        <v>0</v>
      </c>
      <c r="G42" s="640">
        <f t="shared" si="2"/>
        <v>0</v>
      </c>
      <c r="I42" s="394">
        <f t="shared" si="3"/>
        <v>0</v>
      </c>
    </row>
    <row r="43" spans="1:9" x14ac:dyDescent="0.5">
      <c r="A43" s="504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4"/>
        <v>0</v>
      </c>
      <c r="G43" s="640">
        <f t="shared" si="2"/>
        <v>0</v>
      </c>
      <c r="I43" s="394">
        <f t="shared" si="3"/>
        <v>0</v>
      </c>
    </row>
    <row r="44" spans="1:9" x14ac:dyDescent="0.5">
      <c r="A44" s="504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4"/>
        <v>0</v>
      </c>
      <c r="G44" s="640">
        <f t="shared" si="2"/>
        <v>0</v>
      </c>
      <c r="I44" s="394">
        <f t="shared" si="3"/>
        <v>0</v>
      </c>
    </row>
    <row r="45" spans="1:9" x14ac:dyDescent="0.5">
      <c r="A45" s="504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4"/>
        <v>0</v>
      </c>
      <c r="G45" s="640">
        <f t="shared" si="2"/>
        <v>0</v>
      </c>
      <c r="I45" s="394">
        <f t="shared" si="3"/>
        <v>0</v>
      </c>
    </row>
    <row r="46" spans="1:9" x14ac:dyDescent="0.5">
      <c r="A46" s="504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4"/>
        <v>0</v>
      </c>
      <c r="G46" s="640">
        <f t="shared" si="2"/>
        <v>0</v>
      </c>
      <c r="I46" s="394">
        <f t="shared" si="3"/>
        <v>0</v>
      </c>
    </row>
    <row r="47" spans="1:9" x14ac:dyDescent="0.5">
      <c r="A47" s="504">
        <v>43</v>
      </c>
      <c r="B47" s="831" t="s">
        <v>183</v>
      </c>
      <c r="C47" s="254">
        <v>1149705</v>
      </c>
      <c r="D47" s="823">
        <v>0</v>
      </c>
      <c r="E47" s="823">
        <v>0</v>
      </c>
      <c r="F47" s="826">
        <f t="shared" si="4"/>
        <v>0</v>
      </c>
      <c r="G47" s="640">
        <f t="shared" si="2"/>
        <v>0</v>
      </c>
      <c r="I47" s="394">
        <f t="shared" si="3"/>
        <v>0</v>
      </c>
    </row>
    <row r="48" spans="1:9" x14ac:dyDescent="0.5">
      <c r="A48" s="504">
        <v>44</v>
      </c>
      <c r="B48" s="822" t="s">
        <v>184</v>
      </c>
      <c r="C48" s="251">
        <v>769514.59</v>
      </c>
      <c r="D48" s="823">
        <v>32</v>
      </c>
      <c r="E48" s="823">
        <v>32</v>
      </c>
      <c r="F48" s="826">
        <f t="shared" si="4"/>
        <v>32</v>
      </c>
      <c r="G48" s="640">
        <f t="shared" si="2"/>
        <v>0</v>
      </c>
      <c r="I48" s="394">
        <f t="shared" si="3"/>
        <v>1</v>
      </c>
    </row>
    <row r="49" spans="1:9" x14ac:dyDescent="0.5">
      <c r="A49" s="504">
        <v>45</v>
      </c>
      <c r="B49" s="822" t="s">
        <v>185</v>
      </c>
      <c r="C49" s="251">
        <v>349499.06</v>
      </c>
      <c r="D49" s="823">
        <v>0</v>
      </c>
      <c r="E49" s="823">
        <v>0</v>
      </c>
      <c r="F49" s="826">
        <f t="shared" si="4"/>
        <v>0</v>
      </c>
      <c r="G49" s="640">
        <f t="shared" si="2"/>
        <v>0</v>
      </c>
      <c r="I49" s="394">
        <f t="shared" si="3"/>
        <v>0</v>
      </c>
    </row>
    <row r="50" spans="1:9" x14ac:dyDescent="0.5">
      <c r="A50" s="504">
        <v>46</v>
      </c>
      <c r="B50" s="822" t="s">
        <v>186</v>
      </c>
      <c r="C50" s="251">
        <v>472427.35</v>
      </c>
      <c r="D50" s="823">
        <v>2</v>
      </c>
      <c r="E50" s="823">
        <v>2</v>
      </c>
      <c r="F50" s="826">
        <f t="shared" si="4"/>
        <v>2</v>
      </c>
      <c r="G50" s="640">
        <f t="shared" si="2"/>
        <v>0</v>
      </c>
      <c r="I50" s="394">
        <f t="shared" si="3"/>
        <v>1</v>
      </c>
    </row>
    <row r="51" spans="1:9" x14ac:dyDescent="0.5">
      <c r="A51" s="504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4"/>
        <v>0</v>
      </c>
      <c r="G51" s="640">
        <f t="shared" si="2"/>
        <v>0</v>
      </c>
      <c r="I51" s="394">
        <f t="shared" si="3"/>
        <v>0</v>
      </c>
    </row>
    <row r="52" spans="1:9" x14ac:dyDescent="0.5">
      <c r="A52" s="504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4"/>
        <v>0</v>
      </c>
      <c r="G52" s="640">
        <f t="shared" si="2"/>
        <v>0</v>
      </c>
      <c r="I52" s="394">
        <f t="shared" si="3"/>
        <v>0</v>
      </c>
    </row>
    <row r="53" spans="1:9" x14ac:dyDescent="0.5">
      <c r="A53" s="504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4"/>
        <v>0</v>
      </c>
      <c r="G53" s="640">
        <f t="shared" si="2"/>
        <v>0</v>
      </c>
      <c r="I53" s="394">
        <f t="shared" si="3"/>
        <v>0</v>
      </c>
    </row>
    <row r="54" spans="1:9" x14ac:dyDescent="0.5">
      <c r="A54" s="504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4"/>
        <v>0</v>
      </c>
      <c r="G54" s="640">
        <f t="shared" si="2"/>
        <v>0</v>
      </c>
      <c r="I54" s="394">
        <f t="shared" si="3"/>
        <v>0</v>
      </c>
    </row>
    <row r="55" spans="1:9" x14ac:dyDescent="0.5">
      <c r="A55" s="504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4"/>
        <v>0</v>
      </c>
      <c r="G55" s="640">
        <f t="shared" si="2"/>
        <v>0</v>
      </c>
      <c r="I55" s="394">
        <f t="shared" si="3"/>
        <v>0</v>
      </c>
    </row>
    <row r="56" spans="1:9" x14ac:dyDescent="0.5">
      <c r="A56" s="504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4"/>
        <v>0</v>
      </c>
      <c r="G56" s="640">
        <f t="shared" si="2"/>
        <v>0</v>
      </c>
      <c r="I56" s="394">
        <f t="shared" si="3"/>
        <v>0</v>
      </c>
    </row>
    <row r="57" spans="1:9" x14ac:dyDescent="0.5">
      <c r="A57" s="504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4"/>
        <v>0</v>
      </c>
      <c r="G57" s="640">
        <f t="shared" si="2"/>
        <v>0</v>
      </c>
      <c r="I57" s="394">
        <f t="shared" si="3"/>
        <v>0</v>
      </c>
    </row>
    <row r="58" spans="1:9" x14ac:dyDescent="0.5">
      <c r="A58" s="504">
        <v>54</v>
      </c>
      <c r="B58" s="822" t="s">
        <v>194</v>
      </c>
      <c r="C58" s="251">
        <v>88665.62</v>
      </c>
      <c r="D58" s="823">
        <v>0</v>
      </c>
      <c r="E58" s="823">
        <v>0</v>
      </c>
      <c r="F58" s="826">
        <f t="shared" si="4"/>
        <v>0</v>
      </c>
      <c r="G58" s="640">
        <f t="shared" si="2"/>
        <v>0</v>
      </c>
      <c r="I58" s="394">
        <f t="shared" si="3"/>
        <v>0</v>
      </c>
    </row>
    <row r="59" spans="1:9" x14ac:dyDescent="0.5">
      <c r="A59" s="504">
        <v>55</v>
      </c>
      <c r="B59" s="822" t="s">
        <v>195</v>
      </c>
      <c r="C59" s="251">
        <v>137286.72</v>
      </c>
      <c r="D59" s="823">
        <v>0</v>
      </c>
      <c r="E59" s="823">
        <v>0</v>
      </c>
      <c r="F59" s="826">
        <f t="shared" si="4"/>
        <v>0</v>
      </c>
      <c r="G59" s="640">
        <f t="shared" si="2"/>
        <v>0</v>
      </c>
      <c r="I59" s="394">
        <f t="shared" si="3"/>
        <v>0</v>
      </c>
    </row>
    <row r="60" spans="1:9" x14ac:dyDescent="0.5">
      <c r="A60" s="504">
        <v>56</v>
      </c>
      <c r="B60" s="828" t="s">
        <v>196</v>
      </c>
      <c r="C60" s="252">
        <v>1196555.2</v>
      </c>
      <c r="D60" s="832">
        <v>885</v>
      </c>
      <c r="E60" s="832">
        <v>885</v>
      </c>
      <c r="F60" s="833">
        <f t="shared" si="4"/>
        <v>885</v>
      </c>
      <c r="G60" s="640">
        <f t="shared" si="2"/>
        <v>0</v>
      </c>
      <c r="I60" s="394">
        <f t="shared" si="3"/>
        <v>1</v>
      </c>
    </row>
    <row r="61" spans="1:9" x14ac:dyDescent="0.5">
      <c r="A61" s="504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4"/>
        <v>0</v>
      </c>
      <c r="G61" s="640">
        <f t="shared" si="2"/>
        <v>0</v>
      </c>
      <c r="I61" s="394">
        <f t="shared" si="3"/>
        <v>0</v>
      </c>
    </row>
    <row r="62" spans="1:9" x14ac:dyDescent="0.5">
      <c r="A62" s="504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4"/>
        <v>0</v>
      </c>
      <c r="G62" s="640">
        <f t="shared" si="2"/>
        <v>0</v>
      </c>
      <c r="I62" s="394">
        <f t="shared" si="3"/>
        <v>0</v>
      </c>
    </row>
    <row r="63" spans="1:9" x14ac:dyDescent="0.5">
      <c r="A63" s="504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4"/>
        <v>0</v>
      </c>
      <c r="G63" s="640">
        <f t="shared" si="2"/>
        <v>0</v>
      </c>
      <c r="I63" s="394">
        <f t="shared" si="3"/>
        <v>0</v>
      </c>
    </row>
    <row r="64" spans="1:9" x14ac:dyDescent="0.5">
      <c r="A64" s="504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4"/>
        <v>0</v>
      </c>
      <c r="G64" s="640">
        <f t="shared" si="2"/>
        <v>0</v>
      </c>
      <c r="I64" s="394">
        <f t="shared" si="3"/>
        <v>0</v>
      </c>
    </row>
    <row r="65" spans="1:9" x14ac:dyDescent="0.5">
      <c r="A65" s="504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4"/>
        <v>0</v>
      </c>
      <c r="G65" s="640">
        <f t="shared" si="2"/>
        <v>0</v>
      </c>
      <c r="I65" s="394">
        <f t="shared" si="3"/>
        <v>0</v>
      </c>
    </row>
    <row r="66" spans="1:9" x14ac:dyDescent="0.5">
      <c r="A66" s="504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4"/>
        <v>0</v>
      </c>
      <c r="G66" s="640">
        <f t="shared" si="2"/>
        <v>0</v>
      </c>
      <c r="I66" s="394">
        <f t="shared" si="3"/>
        <v>0</v>
      </c>
    </row>
    <row r="67" spans="1:9" x14ac:dyDescent="0.5">
      <c r="A67" s="504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4"/>
        <v>0</v>
      </c>
      <c r="G67" s="640">
        <f t="shared" si="2"/>
        <v>0</v>
      </c>
      <c r="I67" s="394">
        <f t="shared" si="3"/>
        <v>0</v>
      </c>
    </row>
    <row r="68" spans="1:9" x14ac:dyDescent="0.5">
      <c r="A68" s="504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4"/>
        <v>0</v>
      </c>
      <c r="G68" s="640">
        <f t="shared" si="2"/>
        <v>0</v>
      </c>
      <c r="I68" s="394">
        <f t="shared" si="3"/>
        <v>0</v>
      </c>
    </row>
    <row r="69" spans="1:9" x14ac:dyDescent="0.5">
      <c r="A69" s="504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4"/>
        <v>0</v>
      </c>
      <c r="G69" s="640">
        <f t="shared" si="2"/>
        <v>0</v>
      </c>
      <c r="I69" s="394">
        <f t="shared" si="3"/>
        <v>0</v>
      </c>
    </row>
    <row r="70" spans="1:9" x14ac:dyDescent="0.5">
      <c r="A70" s="504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4"/>
        <v>0</v>
      </c>
      <c r="G70" s="640">
        <f t="shared" ref="G70:G72" si="5">+F70-E70</f>
        <v>0</v>
      </c>
      <c r="I70" s="394">
        <f t="shared" ref="I70:I73" si="6">IF(F70&gt;0,1,0)</f>
        <v>0</v>
      </c>
    </row>
    <row r="71" spans="1:9" x14ac:dyDescent="0.5">
      <c r="A71" s="504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ref="F71:F73" si="7">D71</f>
        <v>0</v>
      </c>
      <c r="G71" s="640">
        <f t="shared" si="5"/>
        <v>0</v>
      </c>
      <c r="I71" s="394">
        <f t="shared" si="6"/>
        <v>0</v>
      </c>
    </row>
    <row r="72" spans="1:9" x14ac:dyDescent="0.5">
      <c r="A72" s="504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7"/>
        <v>0</v>
      </c>
      <c r="G72" s="640">
        <f t="shared" si="5"/>
        <v>0</v>
      </c>
      <c r="I72" s="394">
        <f t="shared" si="6"/>
        <v>0</v>
      </c>
    </row>
    <row r="73" spans="1:9" x14ac:dyDescent="0.5">
      <c r="A73" s="504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si="7"/>
        <v>0</v>
      </c>
      <c r="G73" s="640">
        <f t="shared" ref="G73" si="8">+F73-E73</f>
        <v>0</v>
      </c>
      <c r="I73" s="39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5.625" style="394" customWidth="1"/>
    <col min="2" max="2" width="13.75" style="394" customWidth="1"/>
    <col min="3" max="3" width="13.875" style="394" customWidth="1"/>
    <col min="4" max="4" width="13.125" style="394" customWidth="1"/>
    <col min="5" max="6" width="13.625" style="394" customWidth="1"/>
    <col min="7" max="16384" width="9" style="394"/>
  </cols>
  <sheetData>
    <row r="1" spans="1:9" ht="24" x14ac:dyDescent="0.5">
      <c r="A1" s="1273" t="s">
        <v>538</v>
      </c>
      <c r="B1" s="1273"/>
      <c r="C1" s="1273"/>
      <c r="D1" s="1273"/>
      <c r="E1" s="1273"/>
      <c r="F1" s="1273"/>
      <c r="G1" s="1273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1" t="s">
        <v>430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1" t="s">
        <v>431</v>
      </c>
    </row>
    <row r="4" spans="1:9" x14ac:dyDescent="0.5">
      <c r="A4" s="1267"/>
      <c r="B4" s="1267"/>
      <c r="C4" s="420">
        <f>SUM(C5:C73)</f>
        <v>5312294.0500000007</v>
      </c>
      <c r="D4" s="420">
        <f t="shared" ref="D4:G4" si="0">SUM(D5:D73)</f>
        <v>87</v>
      </c>
      <c r="E4" s="420">
        <f t="shared" si="0"/>
        <v>87</v>
      </c>
      <c r="F4" s="420">
        <f t="shared" si="0"/>
        <v>87</v>
      </c>
      <c r="G4" s="420">
        <f t="shared" si="0"/>
        <v>0</v>
      </c>
      <c r="I4" s="395">
        <f>SUM(I5:I73)</f>
        <v>6</v>
      </c>
    </row>
    <row r="5" spans="1:9" x14ac:dyDescent="0.5">
      <c r="A5" s="504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 t="shared" ref="F5:F46" si="1">D5</f>
        <v>0</v>
      </c>
      <c r="G5" s="637">
        <f>+F5-E5</f>
        <v>0</v>
      </c>
      <c r="I5" s="394">
        <f>IF(F5&gt;0,1,0)</f>
        <v>0</v>
      </c>
    </row>
    <row r="6" spans="1:9" x14ac:dyDescent="0.5">
      <c r="A6" s="504">
        <v>2</v>
      </c>
      <c r="B6" s="822" t="s">
        <v>156</v>
      </c>
      <c r="C6" s="243">
        <v>1481</v>
      </c>
      <c r="D6" s="823">
        <v>0</v>
      </c>
      <c r="E6" s="823">
        <v>0</v>
      </c>
      <c r="F6" s="826">
        <f t="shared" si="1"/>
        <v>0</v>
      </c>
      <c r="G6" s="637">
        <f t="shared" ref="G6:G69" si="2">+F6-E6</f>
        <v>0</v>
      </c>
      <c r="I6" s="394">
        <f t="shared" ref="I6:I69" si="3">IF(F6&gt;0,1,0)</f>
        <v>0</v>
      </c>
    </row>
    <row r="7" spans="1:9" x14ac:dyDescent="0.5">
      <c r="A7" s="504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si="1"/>
        <v>0</v>
      </c>
      <c r="G7" s="637">
        <f t="shared" si="2"/>
        <v>0</v>
      </c>
      <c r="I7" s="394">
        <f t="shared" si="3"/>
        <v>0</v>
      </c>
    </row>
    <row r="8" spans="1:9" x14ac:dyDescent="0.5">
      <c r="A8" s="504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1"/>
        <v>0</v>
      </c>
      <c r="G8" s="637">
        <f t="shared" si="2"/>
        <v>0</v>
      </c>
      <c r="I8" s="394">
        <f t="shared" si="3"/>
        <v>0</v>
      </c>
    </row>
    <row r="9" spans="1:9" x14ac:dyDescent="0.5">
      <c r="A9" s="504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1"/>
        <v>0</v>
      </c>
      <c r="G9" s="637">
        <f t="shared" si="2"/>
        <v>0</v>
      </c>
      <c r="I9" s="394">
        <f t="shared" si="3"/>
        <v>0</v>
      </c>
    </row>
    <row r="10" spans="1:9" x14ac:dyDescent="0.5">
      <c r="A10" s="504">
        <v>6</v>
      </c>
      <c r="B10" s="827" t="s">
        <v>160</v>
      </c>
      <c r="C10" s="245">
        <v>5492</v>
      </c>
      <c r="D10" s="823">
        <v>0</v>
      </c>
      <c r="E10" s="823">
        <v>0</v>
      </c>
      <c r="F10" s="826">
        <f t="shared" si="1"/>
        <v>0</v>
      </c>
      <c r="G10" s="637">
        <f t="shared" si="2"/>
        <v>0</v>
      </c>
      <c r="I10" s="394">
        <f t="shared" si="3"/>
        <v>0</v>
      </c>
    </row>
    <row r="11" spans="1:9" x14ac:dyDescent="0.5">
      <c r="A11" s="504">
        <v>7</v>
      </c>
      <c r="B11" s="828" t="s">
        <v>161</v>
      </c>
      <c r="C11" s="248">
        <v>22.25</v>
      </c>
      <c r="D11" s="823">
        <v>0</v>
      </c>
      <c r="E11" s="823">
        <v>0</v>
      </c>
      <c r="F11" s="826">
        <f t="shared" si="1"/>
        <v>0</v>
      </c>
      <c r="G11" s="637">
        <f t="shared" si="2"/>
        <v>0</v>
      </c>
      <c r="I11" s="394">
        <f t="shared" si="3"/>
        <v>0</v>
      </c>
    </row>
    <row r="12" spans="1:9" x14ac:dyDescent="0.5">
      <c r="A12" s="504">
        <v>8</v>
      </c>
      <c r="B12" s="831" t="s">
        <v>174</v>
      </c>
      <c r="C12" s="249">
        <v>16343</v>
      </c>
      <c r="D12" s="820">
        <v>0</v>
      </c>
      <c r="E12" s="820">
        <v>0</v>
      </c>
      <c r="F12" s="821">
        <f t="shared" si="1"/>
        <v>0</v>
      </c>
      <c r="G12" s="637">
        <f t="shared" si="2"/>
        <v>0</v>
      </c>
      <c r="I12" s="394">
        <f t="shared" si="3"/>
        <v>0</v>
      </c>
    </row>
    <row r="13" spans="1:9" x14ac:dyDescent="0.5">
      <c r="A13" s="504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1"/>
        <v>0</v>
      </c>
      <c r="G13" s="637">
        <f t="shared" si="2"/>
        <v>0</v>
      </c>
      <c r="I13" s="394">
        <f t="shared" si="3"/>
        <v>0</v>
      </c>
    </row>
    <row r="14" spans="1:9" x14ac:dyDescent="0.5">
      <c r="A14" s="504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1"/>
        <v>0</v>
      </c>
      <c r="G14" s="637">
        <f t="shared" si="2"/>
        <v>0</v>
      </c>
      <c r="I14" s="394">
        <f t="shared" si="3"/>
        <v>0</v>
      </c>
    </row>
    <row r="15" spans="1:9" x14ac:dyDescent="0.5">
      <c r="A15" s="504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1"/>
        <v>0</v>
      </c>
      <c r="G15" s="637">
        <f t="shared" si="2"/>
        <v>0</v>
      </c>
      <c r="I15" s="394">
        <f t="shared" si="3"/>
        <v>0</v>
      </c>
    </row>
    <row r="16" spans="1:9" x14ac:dyDescent="0.5">
      <c r="A16" s="504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1"/>
        <v>0</v>
      </c>
      <c r="G16" s="637">
        <f t="shared" si="2"/>
        <v>0</v>
      </c>
      <c r="I16" s="394">
        <f t="shared" si="3"/>
        <v>0</v>
      </c>
    </row>
    <row r="17" spans="1:9" x14ac:dyDescent="0.5">
      <c r="A17" s="504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1"/>
        <v>0</v>
      </c>
      <c r="G17" s="637">
        <f t="shared" si="2"/>
        <v>0</v>
      </c>
      <c r="I17" s="394">
        <f t="shared" si="3"/>
        <v>0</v>
      </c>
    </row>
    <row r="18" spans="1:9" x14ac:dyDescent="0.5">
      <c r="A18" s="504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1"/>
        <v>0</v>
      </c>
      <c r="G18" s="637">
        <f t="shared" si="2"/>
        <v>0</v>
      </c>
      <c r="I18" s="394">
        <f t="shared" si="3"/>
        <v>0</v>
      </c>
    </row>
    <row r="19" spans="1:9" x14ac:dyDescent="0.5">
      <c r="A19" s="504">
        <v>15</v>
      </c>
      <c r="B19" s="831" t="s">
        <v>164</v>
      </c>
      <c r="C19" s="249">
        <v>12941.25</v>
      </c>
      <c r="D19" s="823">
        <v>0</v>
      </c>
      <c r="E19" s="823">
        <v>0</v>
      </c>
      <c r="F19" s="826">
        <f t="shared" si="1"/>
        <v>0</v>
      </c>
      <c r="G19" s="637">
        <f t="shared" si="2"/>
        <v>0</v>
      </c>
      <c r="I19" s="394">
        <f t="shared" si="3"/>
        <v>0</v>
      </c>
    </row>
    <row r="20" spans="1:9" x14ac:dyDescent="0.5">
      <c r="A20" s="504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1"/>
        <v>0</v>
      </c>
      <c r="G20" s="637">
        <f t="shared" si="2"/>
        <v>0</v>
      </c>
      <c r="I20" s="394">
        <f t="shared" si="3"/>
        <v>0</v>
      </c>
    </row>
    <row r="21" spans="1:9" x14ac:dyDescent="0.5">
      <c r="A21" s="504">
        <v>17</v>
      </c>
      <c r="B21" s="822" t="s">
        <v>166</v>
      </c>
      <c r="C21" s="243">
        <v>93101.5</v>
      </c>
      <c r="D21" s="823">
        <v>0</v>
      </c>
      <c r="E21" s="823">
        <v>0</v>
      </c>
      <c r="F21" s="826">
        <f t="shared" si="1"/>
        <v>0</v>
      </c>
      <c r="G21" s="637">
        <f t="shared" si="2"/>
        <v>0</v>
      </c>
      <c r="I21" s="394">
        <f t="shared" si="3"/>
        <v>0</v>
      </c>
    </row>
    <row r="22" spans="1:9" x14ac:dyDescent="0.5">
      <c r="A22" s="504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1"/>
        <v>0</v>
      </c>
      <c r="G22" s="637">
        <f t="shared" si="2"/>
        <v>0</v>
      </c>
      <c r="I22" s="394">
        <f t="shared" si="3"/>
        <v>0</v>
      </c>
    </row>
    <row r="23" spans="1:9" x14ac:dyDescent="0.5">
      <c r="A23" s="504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1"/>
        <v>0</v>
      </c>
      <c r="G23" s="637">
        <f t="shared" si="2"/>
        <v>0</v>
      </c>
      <c r="I23" s="394">
        <f t="shared" si="3"/>
        <v>0</v>
      </c>
    </row>
    <row r="24" spans="1:9" x14ac:dyDescent="0.5">
      <c r="A24" s="504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1"/>
        <v>0</v>
      </c>
      <c r="G24" s="637">
        <f t="shared" si="2"/>
        <v>0</v>
      </c>
      <c r="I24" s="394">
        <f t="shared" si="3"/>
        <v>0</v>
      </c>
    </row>
    <row r="25" spans="1:9" x14ac:dyDescent="0.5">
      <c r="A25" s="504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 t="shared" si="1"/>
        <v>0</v>
      </c>
      <c r="G25" s="637">
        <f t="shared" si="2"/>
        <v>0</v>
      </c>
      <c r="I25" s="394">
        <f t="shared" si="3"/>
        <v>0</v>
      </c>
    </row>
    <row r="26" spans="1:9" x14ac:dyDescent="0.5">
      <c r="A26" s="504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3">
        <f t="shared" si="1"/>
        <v>0</v>
      </c>
      <c r="G26" s="637">
        <f t="shared" si="2"/>
        <v>0</v>
      </c>
      <c r="I26" s="394">
        <f t="shared" si="3"/>
        <v>0</v>
      </c>
    </row>
    <row r="27" spans="1:9" x14ac:dyDescent="0.5">
      <c r="A27" s="504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6">
        <f t="shared" si="1"/>
        <v>0</v>
      </c>
      <c r="G27" s="637">
        <f t="shared" si="2"/>
        <v>0</v>
      </c>
      <c r="I27" s="394">
        <f t="shared" si="3"/>
        <v>0</v>
      </c>
    </row>
    <row r="28" spans="1:9" x14ac:dyDescent="0.5">
      <c r="A28" s="504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1"/>
        <v>0</v>
      </c>
      <c r="G28" s="637">
        <f t="shared" si="2"/>
        <v>0</v>
      </c>
      <c r="I28" s="394">
        <f t="shared" si="3"/>
        <v>0</v>
      </c>
    </row>
    <row r="29" spans="1:9" x14ac:dyDescent="0.5">
      <c r="A29" s="504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1"/>
        <v>0</v>
      </c>
      <c r="G29" s="637">
        <f t="shared" si="2"/>
        <v>0</v>
      </c>
      <c r="I29" s="394">
        <f t="shared" si="3"/>
        <v>0</v>
      </c>
    </row>
    <row r="30" spans="1:9" x14ac:dyDescent="0.5">
      <c r="A30" s="504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1"/>
        <v>0</v>
      </c>
      <c r="G30" s="637">
        <f t="shared" si="2"/>
        <v>0</v>
      </c>
      <c r="I30" s="394">
        <f t="shared" si="3"/>
        <v>0</v>
      </c>
    </row>
    <row r="31" spans="1:9" x14ac:dyDescent="0.5">
      <c r="A31" s="504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1"/>
        <v>0</v>
      </c>
      <c r="G31" s="637">
        <f t="shared" si="2"/>
        <v>0</v>
      </c>
      <c r="I31" s="394">
        <f t="shared" si="3"/>
        <v>0</v>
      </c>
    </row>
    <row r="32" spans="1:9" x14ac:dyDescent="0.5">
      <c r="A32" s="504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1"/>
        <v>0</v>
      </c>
      <c r="G32" s="637">
        <f t="shared" si="2"/>
        <v>0</v>
      </c>
      <c r="I32" s="394">
        <f t="shared" si="3"/>
        <v>0</v>
      </c>
    </row>
    <row r="33" spans="1:9" x14ac:dyDescent="0.5">
      <c r="A33" s="504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1"/>
        <v>0</v>
      </c>
      <c r="G33" s="637">
        <f t="shared" si="2"/>
        <v>0</v>
      </c>
      <c r="I33" s="394">
        <f t="shared" si="3"/>
        <v>0</v>
      </c>
    </row>
    <row r="34" spans="1:9" x14ac:dyDescent="0.5">
      <c r="A34" s="504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1"/>
        <v>0</v>
      </c>
      <c r="G34" s="637">
        <f t="shared" si="2"/>
        <v>0</v>
      </c>
      <c r="I34" s="394">
        <f t="shared" si="3"/>
        <v>0</v>
      </c>
    </row>
    <row r="35" spans="1:9" x14ac:dyDescent="0.5">
      <c r="A35" s="504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1"/>
        <v>0</v>
      </c>
      <c r="G35" s="637">
        <f t="shared" si="2"/>
        <v>0</v>
      </c>
      <c r="I35" s="394">
        <f t="shared" si="3"/>
        <v>0</v>
      </c>
    </row>
    <row r="36" spans="1:9" x14ac:dyDescent="0.5">
      <c r="A36" s="504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1"/>
        <v>0</v>
      </c>
      <c r="G36" s="637">
        <f t="shared" si="2"/>
        <v>0</v>
      </c>
      <c r="I36" s="394">
        <f t="shared" si="3"/>
        <v>0</v>
      </c>
    </row>
    <row r="37" spans="1:9" x14ac:dyDescent="0.5">
      <c r="A37" s="504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1"/>
        <v>0</v>
      </c>
      <c r="G37" s="637">
        <f t="shared" si="2"/>
        <v>0</v>
      </c>
      <c r="I37" s="394">
        <f t="shared" si="3"/>
        <v>0</v>
      </c>
    </row>
    <row r="38" spans="1:9" x14ac:dyDescent="0.5">
      <c r="A38" s="504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1"/>
        <v>0</v>
      </c>
      <c r="G38" s="637">
        <f t="shared" si="2"/>
        <v>0</v>
      </c>
      <c r="I38" s="394">
        <f t="shared" si="3"/>
        <v>0</v>
      </c>
    </row>
    <row r="39" spans="1:9" x14ac:dyDescent="0.5">
      <c r="A39" s="504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1"/>
        <v>0</v>
      </c>
      <c r="G39" s="637">
        <f t="shared" si="2"/>
        <v>0</v>
      </c>
      <c r="I39" s="394">
        <f t="shared" si="3"/>
        <v>0</v>
      </c>
    </row>
    <row r="40" spans="1:9" x14ac:dyDescent="0.5">
      <c r="A40" s="504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1"/>
        <v>0</v>
      </c>
      <c r="G40" s="637">
        <f t="shared" si="2"/>
        <v>0</v>
      </c>
      <c r="I40" s="394">
        <f t="shared" si="3"/>
        <v>0</v>
      </c>
    </row>
    <row r="41" spans="1:9" x14ac:dyDescent="0.5">
      <c r="A41" s="504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1"/>
        <v>0</v>
      </c>
      <c r="G41" s="637">
        <f t="shared" si="2"/>
        <v>0</v>
      </c>
      <c r="I41" s="394">
        <f t="shared" si="3"/>
        <v>0</v>
      </c>
    </row>
    <row r="42" spans="1:9" x14ac:dyDescent="0.5">
      <c r="A42" s="504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1"/>
        <v>0</v>
      </c>
      <c r="G42" s="637">
        <f t="shared" si="2"/>
        <v>0</v>
      </c>
      <c r="I42" s="394">
        <f t="shared" si="3"/>
        <v>0</v>
      </c>
    </row>
    <row r="43" spans="1:9" x14ac:dyDescent="0.5">
      <c r="A43" s="504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1"/>
        <v>0</v>
      </c>
      <c r="G43" s="637">
        <f t="shared" si="2"/>
        <v>0</v>
      </c>
      <c r="I43" s="394">
        <f t="shared" si="3"/>
        <v>0</v>
      </c>
    </row>
    <row r="44" spans="1:9" x14ac:dyDescent="0.5">
      <c r="A44" s="504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1"/>
        <v>0</v>
      </c>
      <c r="G44" s="637">
        <f t="shared" si="2"/>
        <v>0</v>
      </c>
      <c r="I44" s="394">
        <f t="shared" si="3"/>
        <v>0</v>
      </c>
    </row>
    <row r="45" spans="1:9" x14ac:dyDescent="0.5">
      <c r="A45" s="504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1"/>
        <v>0</v>
      </c>
      <c r="G45" s="637">
        <f t="shared" si="2"/>
        <v>0</v>
      </c>
      <c r="I45" s="394">
        <f t="shared" si="3"/>
        <v>0</v>
      </c>
    </row>
    <row r="46" spans="1:9" x14ac:dyDescent="0.5">
      <c r="A46" s="504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1"/>
        <v>0</v>
      </c>
      <c r="G46" s="637">
        <f t="shared" si="2"/>
        <v>0</v>
      </c>
      <c r="I46" s="394">
        <f t="shared" si="3"/>
        <v>0</v>
      </c>
    </row>
    <row r="47" spans="1:9" x14ac:dyDescent="0.5">
      <c r="A47" s="504">
        <v>43</v>
      </c>
      <c r="B47" s="831" t="s">
        <v>183</v>
      </c>
      <c r="C47" s="254">
        <v>1149705</v>
      </c>
      <c r="D47" s="823">
        <v>0</v>
      </c>
      <c r="E47" s="823">
        <v>0</v>
      </c>
      <c r="F47" s="826">
        <f>D47</f>
        <v>0</v>
      </c>
      <c r="G47" s="637">
        <f t="shared" si="2"/>
        <v>0</v>
      </c>
      <c r="I47" s="394">
        <f t="shared" si="3"/>
        <v>0</v>
      </c>
    </row>
    <row r="48" spans="1:9" x14ac:dyDescent="0.5">
      <c r="A48" s="504">
        <v>44</v>
      </c>
      <c r="B48" s="822" t="s">
        <v>184</v>
      </c>
      <c r="C48" s="251">
        <v>769514.59</v>
      </c>
      <c r="D48" s="823">
        <v>47</v>
      </c>
      <c r="E48" s="823">
        <v>47</v>
      </c>
      <c r="F48" s="826">
        <f t="shared" ref="F48:F73" si="4">D48</f>
        <v>47</v>
      </c>
      <c r="G48" s="637">
        <f t="shared" si="2"/>
        <v>0</v>
      </c>
      <c r="I48" s="394">
        <f t="shared" si="3"/>
        <v>1</v>
      </c>
    </row>
    <row r="49" spans="1:9" x14ac:dyDescent="0.5">
      <c r="A49" s="504">
        <v>45</v>
      </c>
      <c r="B49" s="822" t="s">
        <v>185</v>
      </c>
      <c r="C49" s="251">
        <v>349499.06</v>
      </c>
      <c r="D49" s="823">
        <v>0</v>
      </c>
      <c r="E49" s="823">
        <v>0</v>
      </c>
      <c r="F49" s="826">
        <f t="shared" si="4"/>
        <v>0</v>
      </c>
      <c r="G49" s="637">
        <f t="shared" si="2"/>
        <v>0</v>
      </c>
      <c r="I49" s="394">
        <f t="shared" si="3"/>
        <v>0</v>
      </c>
    </row>
    <row r="50" spans="1:9" x14ac:dyDescent="0.5">
      <c r="A50" s="504">
        <v>46</v>
      </c>
      <c r="B50" s="822" t="s">
        <v>186</v>
      </c>
      <c r="C50" s="251">
        <v>472427.35</v>
      </c>
      <c r="D50" s="823">
        <v>1</v>
      </c>
      <c r="E50" s="823">
        <v>1</v>
      </c>
      <c r="F50" s="826">
        <f t="shared" si="4"/>
        <v>1</v>
      </c>
      <c r="G50" s="637">
        <f t="shared" si="2"/>
        <v>0</v>
      </c>
      <c r="I50" s="394">
        <f t="shared" si="3"/>
        <v>1</v>
      </c>
    </row>
    <row r="51" spans="1:9" x14ac:dyDescent="0.5">
      <c r="A51" s="504">
        <v>47</v>
      </c>
      <c r="B51" s="822" t="s">
        <v>187</v>
      </c>
      <c r="C51" s="251">
        <v>68512.509999999995</v>
      </c>
      <c r="D51" s="823">
        <v>1</v>
      </c>
      <c r="E51" s="823">
        <v>1</v>
      </c>
      <c r="F51" s="826">
        <f t="shared" si="4"/>
        <v>1</v>
      </c>
      <c r="G51" s="637">
        <f t="shared" si="2"/>
        <v>0</v>
      </c>
      <c r="I51" s="394">
        <f t="shared" si="3"/>
        <v>1</v>
      </c>
    </row>
    <row r="52" spans="1:9" x14ac:dyDescent="0.5">
      <c r="A52" s="504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4"/>
        <v>0</v>
      </c>
      <c r="G52" s="637">
        <f t="shared" si="2"/>
        <v>0</v>
      </c>
      <c r="I52" s="394">
        <f t="shared" si="3"/>
        <v>0</v>
      </c>
    </row>
    <row r="53" spans="1:9" x14ac:dyDescent="0.5">
      <c r="A53" s="504">
        <v>49</v>
      </c>
      <c r="B53" s="822" t="s">
        <v>189</v>
      </c>
      <c r="C53" s="251">
        <v>199244.77</v>
      </c>
      <c r="D53" s="823">
        <v>0</v>
      </c>
      <c r="E53" s="823">
        <v>0</v>
      </c>
      <c r="F53" s="826">
        <f t="shared" si="4"/>
        <v>0</v>
      </c>
      <c r="G53" s="637">
        <f t="shared" si="2"/>
        <v>0</v>
      </c>
      <c r="I53" s="394">
        <f t="shared" si="3"/>
        <v>0</v>
      </c>
    </row>
    <row r="54" spans="1:9" x14ac:dyDescent="0.5">
      <c r="A54" s="504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4"/>
        <v>0</v>
      </c>
      <c r="G54" s="637">
        <f t="shared" si="2"/>
        <v>0</v>
      </c>
      <c r="I54" s="394">
        <f t="shared" si="3"/>
        <v>0</v>
      </c>
    </row>
    <row r="55" spans="1:9" x14ac:dyDescent="0.5">
      <c r="A55" s="504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4"/>
        <v>0</v>
      </c>
      <c r="G55" s="637">
        <f t="shared" si="2"/>
        <v>0</v>
      </c>
      <c r="I55" s="394">
        <f t="shared" si="3"/>
        <v>0</v>
      </c>
    </row>
    <row r="56" spans="1:9" x14ac:dyDescent="0.5">
      <c r="A56" s="504">
        <v>52</v>
      </c>
      <c r="B56" s="822" t="s">
        <v>192</v>
      </c>
      <c r="C56" s="251">
        <v>6908.39</v>
      </c>
      <c r="D56" s="823">
        <v>3</v>
      </c>
      <c r="E56" s="823">
        <v>3</v>
      </c>
      <c r="F56" s="826">
        <f t="shared" si="4"/>
        <v>3</v>
      </c>
      <c r="G56" s="637">
        <f t="shared" si="2"/>
        <v>0</v>
      </c>
      <c r="I56" s="394">
        <f t="shared" si="3"/>
        <v>1</v>
      </c>
    </row>
    <row r="57" spans="1:9" x14ac:dyDescent="0.5">
      <c r="A57" s="504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4"/>
        <v>0</v>
      </c>
      <c r="G57" s="637">
        <f t="shared" si="2"/>
        <v>0</v>
      </c>
      <c r="I57" s="394">
        <f t="shared" si="3"/>
        <v>0</v>
      </c>
    </row>
    <row r="58" spans="1:9" x14ac:dyDescent="0.5">
      <c r="A58" s="504">
        <v>54</v>
      </c>
      <c r="B58" s="822" t="s">
        <v>194</v>
      </c>
      <c r="C58" s="251">
        <v>88665.62</v>
      </c>
      <c r="D58" s="823">
        <v>15</v>
      </c>
      <c r="E58" s="823">
        <v>15</v>
      </c>
      <c r="F58" s="826">
        <f t="shared" si="4"/>
        <v>15</v>
      </c>
      <c r="G58" s="637">
        <f t="shared" si="2"/>
        <v>0</v>
      </c>
      <c r="I58" s="394">
        <f t="shared" si="3"/>
        <v>1</v>
      </c>
    </row>
    <row r="59" spans="1:9" x14ac:dyDescent="0.5">
      <c r="A59" s="504">
        <v>55</v>
      </c>
      <c r="B59" s="822" t="s">
        <v>195</v>
      </c>
      <c r="C59" s="251">
        <v>137286.72</v>
      </c>
      <c r="D59" s="823">
        <v>0</v>
      </c>
      <c r="E59" s="823">
        <v>0</v>
      </c>
      <c r="F59" s="826">
        <f t="shared" si="4"/>
        <v>0</v>
      </c>
      <c r="G59" s="641">
        <f t="shared" si="2"/>
        <v>0</v>
      </c>
      <c r="I59" s="394">
        <f t="shared" si="3"/>
        <v>0</v>
      </c>
    </row>
    <row r="60" spans="1:9" x14ac:dyDescent="0.5">
      <c r="A60" s="504">
        <v>56</v>
      </c>
      <c r="B60" s="828" t="s">
        <v>196</v>
      </c>
      <c r="C60" s="252">
        <v>1196555.2</v>
      </c>
      <c r="D60" s="832">
        <v>20</v>
      </c>
      <c r="E60" s="832">
        <v>20</v>
      </c>
      <c r="F60" s="833">
        <f t="shared" si="4"/>
        <v>20</v>
      </c>
      <c r="G60" s="637">
        <f t="shared" si="2"/>
        <v>0</v>
      </c>
      <c r="I60" s="394">
        <f t="shared" si="3"/>
        <v>1</v>
      </c>
    </row>
    <row r="61" spans="1:9" x14ac:dyDescent="0.5">
      <c r="A61" s="504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4"/>
        <v>0</v>
      </c>
      <c r="G61" s="637">
        <f t="shared" si="2"/>
        <v>0</v>
      </c>
      <c r="I61" s="394">
        <f t="shared" si="3"/>
        <v>0</v>
      </c>
    </row>
    <row r="62" spans="1:9" x14ac:dyDescent="0.5">
      <c r="A62" s="504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4"/>
        <v>0</v>
      </c>
      <c r="G62" s="637">
        <f t="shared" si="2"/>
        <v>0</v>
      </c>
      <c r="I62" s="394">
        <f t="shared" si="3"/>
        <v>0</v>
      </c>
    </row>
    <row r="63" spans="1:9" x14ac:dyDescent="0.5">
      <c r="A63" s="504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4"/>
        <v>0</v>
      </c>
      <c r="G63" s="637">
        <f t="shared" si="2"/>
        <v>0</v>
      </c>
      <c r="I63" s="394">
        <f t="shared" si="3"/>
        <v>0</v>
      </c>
    </row>
    <row r="64" spans="1:9" x14ac:dyDescent="0.5">
      <c r="A64" s="504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4"/>
        <v>0</v>
      </c>
      <c r="G64" s="637">
        <f t="shared" si="2"/>
        <v>0</v>
      </c>
      <c r="I64" s="394">
        <f t="shared" si="3"/>
        <v>0</v>
      </c>
    </row>
    <row r="65" spans="1:9" x14ac:dyDescent="0.5">
      <c r="A65" s="504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4"/>
        <v>0</v>
      </c>
      <c r="G65" s="637">
        <f t="shared" si="2"/>
        <v>0</v>
      </c>
      <c r="I65" s="394">
        <f t="shared" si="3"/>
        <v>0</v>
      </c>
    </row>
    <row r="66" spans="1:9" x14ac:dyDescent="0.5">
      <c r="A66" s="504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4"/>
        <v>0</v>
      </c>
      <c r="G66" s="637">
        <f t="shared" si="2"/>
        <v>0</v>
      </c>
      <c r="I66" s="394">
        <f t="shared" si="3"/>
        <v>0</v>
      </c>
    </row>
    <row r="67" spans="1:9" x14ac:dyDescent="0.5">
      <c r="A67" s="504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4"/>
        <v>0</v>
      </c>
      <c r="G67" s="637">
        <f t="shared" si="2"/>
        <v>0</v>
      </c>
      <c r="I67" s="394">
        <f t="shared" si="3"/>
        <v>0</v>
      </c>
    </row>
    <row r="68" spans="1:9" x14ac:dyDescent="0.5">
      <c r="A68" s="504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4"/>
        <v>0</v>
      </c>
      <c r="G68" s="637">
        <f t="shared" si="2"/>
        <v>0</v>
      </c>
      <c r="I68" s="394">
        <f t="shared" si="3"/>
        <v>0</v>
      </c>
    </row>
    <row r="69" spans="1:9" x14ac:dyDescent="0.5">
      <c r="A69" s="504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4"/>
        <v>0</v>
      </c>
      <c r="G69" s="637">
        <f t="shared" si="2"/>
        <v>0</v>
      </c>
      <c r="I69" s="394">
        <f t="shared" si="3"/>
        <v>0</v>
      </c>
    </row>
    <row r="70" spans="1:9" x14ac:dyDescent="0.5">
      <c r="A70" s="504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4"/>
        <v>0</v>
      </c>
      <c r="G70" s="637">
        <f t="shared" ref="G70:G72" si="5">+F70-E70</f>
        <v>0</v>
      </c>
      <c r="I70" s="394">
        <f t="shared" ref="I70:I73" si="6">IF(F70&gt;0,1,0)</f>
        <v>0</v>
      </c>
    </row>
    <row r="71" spans="1:9" x14ac:dyDescent="0.5">
      <c r="A71" s="504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4"/>
        <v>0</v>
      </c>
      <c r="G71" s="637">
        <f t="shared" si="5"/>
        <v>0</v>
      </c>
      <c r="I71" s="394">
        <f t="shared" si="6"/>
        <v>0</v>
      </c>
    </row>
    <row r="72" spans="1:9" x14ac:dyDescent="0.5">
      <c r="A72" s="504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4"/>
        <v>0</v>
      </c>
      <c r="G72" s="637">
        <f t="shared" si="5"/>
        <v>0</v>
      </c>
      <c r="I72" s="394">
        <f t="shared" si="6"/>
        <v>0</v>
      </c>
    </row>
    <row r="73" spans="1:9" x14ac:dyDescent="0.5">
      <c r="A73" s="504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si="4"/>
        <v>0</v>
      </c>
      <c r="G73" s="637">
        <f t="shared" ref="G73" si="7">+F73-E73</f>
        <v>0</v>
      </c>
      <c r="I73" s="394">
        <f t="shared" si="6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4.875" style="394" customWidth="1"/>
    <col min="2" max="2" width="14.875" style="394" customWidth="1"/>
    <col min="3" max="3" width="14.125" style="394" customWidth="1"/>
    <col min="4" max="4" width="15" style="394" customWidth="1"/>
    <col min="5" max="5" width="15.375" style="394" customWidth="1"/>
    <col min="6" max="6" width="14.875" style="394" customWidth="1"/>
    <col min="7" max="16384" width="9" style="394"/>
  </cols>
  <sheetData>
    <row r="1" spans="1:9" ht="24" x14ac:dyDescent="0.5">
      <c r="A1" s="1273" t="s">
        <v>539</v>
      </c>
      <c r="B1" s="1273"/>
      <c r="C1" s="1273"/>
      <c r="D1" s="1273"/>
      <c r="E1" s="1273"/>
      <c r="F1" s="1273"/>
      <c r="G1" s="1273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1291" t="s">
        <v>231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1291"/>
    </row>
    <row r="4" spans="1:9" x14ac:dyDescent="0.5">
      <c r="A4" s="1267"/>
      <c r="B4" s="1267"/>
      <c r="C4" s="420">
        <f>SUM(C5:C73)</f>
        <v>5312294.0500000007</v>
      </c>
      <c r="D4" s="420">
        <f t="shared" ref="D4:G4" si="0">SUM(D5:D73)</f>
        <v>4515.75</v>
      </c>
      <c r="E4" s="420">
        <f t="shared" si="0"/>
        <v>3131</v>
      </c>
      <c r="F4" s="420">
        <f t="shared" si="0"/>
        <v>4515.75</v>
      </c>
      <c r="G4" s="420">
        <f t="shared" si="0"/>
        <v>1384.75</v>
      </c>
      <c r="I4" s="639">
        <f>SUM(I5:I73)</f>
        <v>6</v>
      </c>
    </row>
    <row r="5" spans="1:9" x14ac:dyDescent="0.5">
      <c r="A5" s="504">
        <v>1</v>
      </c>
      <c r="B5" s="818" t="s">
        <v>155</v>
      </c>
      <c r="C5" s="819">
        <v>144</v>
      </c>
      <c r="D5" s="820">
        <v>0</v>
      </c>
      <c r="E5" s="820">
        <v>0</v>
      </c>
      <c r="F5" s="821">
        <f t="shared" ref="F5" si="1">D5</f>
        <v>0</v>
      </c>
      <c r="G5" s="637">
        <f>+F5-E5</f>
        <v>0</v>
      </c>
      <c r="I5" s="394">
        <f>IF(F5&gt;0,1,0)</f>
        <v>0</v>
      </c>
    </row>
    <row r="6" spans="1:9" x14ac:dyDescent="0.5">
      <c r="A6" s="504">
        <v>2</v>
      </c>
      <c r="B6" s="822" t="s">
        <v>156</v>
      </c>
      <c r="C6" s="243">
        <v>1481</v>
      </c>
      <c r="D6" s="823">
        <v>0</v>
      </c>
      <c r="E6" s="823">
        <v>0</v>
      </c>
      <c r="F6" s="826">
        <f>D6</f>
        <v>0</v>
      </c>
      <c r="G6" s="637">
        <f t="shared" ref="G6:G69" si="2">+F6-E6</f>
        <v>0</v>
      </c>
      <c r="I6" s="394">
        <f t="shared" ref="I6:I69" si="3">IF(F6&gt;0,1,0)</f>
        <v>0</v>
      </c>
    </row>
    <row r="7" spans="1:9" x14ac:dyDescent="0.5">
      <c r="A7" s="504">
        <v>3</v>
      </c>
      <c r="B7" s="822" t="s">
        <v>217</v>
      </c>
      <c r="C7" s="825">
        <v>8741</v>
      </c>
      <c r="D7" s="823">
        <v>0</v>
      </c>
      <c r="E7" s="823">
        <v>0</v>
      </c>
      <c r="F7" s="826">
        <f t="shared" ref="F7:F72" si="4">D7</f>
        <v>0</v>
      </c>
      <c r="G7" s="637">
        <f t="shared" si="2"/>
        <v>0</v>
      </c>
      <c r="I7" s="394">
        <f t="shared" si="3"/>
        <v>0</v>
      </c>
    </row>
    <row r="8" spans="1:9" x14ac:dyDescent="0.5">
      <c r="A8" s="504">
        <v>4</v>
      </c>
      <c r="B8" s="822" t="s">
        <v>158</v>
      </c>
      <c r="C8" s="243">
        <v>638</v>
      </c>
      <c r="D8" s="823">
        <v>0</v>
      </c>
      <c r="E8" s="823">
        <v>0</v>
      </c>
      <c r="F8" s="826">
        <f t="shared" si="4"/>
        <v>0</v>
      </c>
      <c r="G8" s="637">
        <f t="shared" si="2"/>
        <v>0</v>
      </c>
      <c r="I8" s="394">
        <f t="shared" si="3"/>
        <v>0</v>
      </c>
    </row>
    <row r="9" spans="1:9" x14ac:dyDescent="0.5">
      <c r="A9" s="504">
        <v>5</v>
      </c>
      <c r="B9" s="822" t="s">
        <v>159</v>
      </c>
      <c r="C9" s="243">
        <v>575.25</v>
      </c>
      <c r="D9" s="823">
        <v>0</v>
      </c>
      <c r="E9" s="823">
        <v>0</v>
      </c>
      <c r="F9" s="826">
        <f t="shared" si="4"/>
        <v>0</v>
      </c>
      <c r="G9" s="637">
        <f t="shared" si="2"/>
        <v>0</v>
      </c>
      <c r="I9" s="394">
        <f t="shared" si="3"/>
        <v>0</v>
      </c>
    </row>
    <row r="10" spans="1:9" x14ac:dyDescent="0.5">
      <c r="A10" s="504">
        <v>6</v>
      </c>
      <c r="B10" s="827" t="s">
        <v>160</v>
      </c>
      <c r="C10" s="245">
        <v>5492</v>
      </c>
      <c r="D10" s="823">
        <v>0</v>
      </c>
      <c r="E10" s="823">
        <v>0</v>
      </c>
      <c r="F10" s="826">
        <f t="shared" si="4"/>
        <v>0</v>
      </c>
      <c r="G10" s="637">
        <f t="shared" si="2"/>
        <v>0</v>
      </c>
      <c r="I10" s="394">
        <f t="shared" si="3"/>
        <v>0</v>
      </c>
    </row>
    <row r="11" spans="1:9" x14ac:dyDescent="0.5">
      <c r="A11" s="504">
        <v>7</v>
      </c>
      <c r="B11" s="828" t="s">
        <v>161</v>
      </c>
      <c r="C11" s="248">
        <v>22.25</v>
      </c>
      <c r="D11" s="823">
        <v>0</v>
      </c>
      <c r="E11" s="823">
        <v>0</v>
      </c>
      <c r="F11" s="826">
        <f t="shared" si="4"/>
        <v>0</v>
      </c>
      <c r="G11" s="637">
        <f t="shared" si="2"/>
        <v>0</v>
      </c>
      <c r="I11" s="394">
        <f t="shared" si="3"/>
        <v>0</v>
      </c>
    </row>
    <row r="12" spans="1:9" x14ac:dyDescent="0.5">
      <c r="A12" s="504">
        <v>8</v>
      </c>
      <c r="B12" s="831" t="s">
        <v>174</v>
      </c>
      <c r="C12" s="249">
        <v>16343</v>
      </c>
      <c r="D12" s="820">
        <v>0</v>
      </c>
      <c r="E12" s="820">
        <v>0</v>
      </c>
      <c r="F12" s="821">
        <f t="shared" si="4"/>
        <v>0</v>
      </c>
      <c r="G12" s="637">
        <f t="shared" si="2"/>
        <v>0</v>
      </c>
      <c r="I12" s="394">
        <f t="shared" si="3"/>
        <v>0</v>
      </c>
    </row>
    <row r="13" spans="1:9" x14ac:dyDescent="0.5">
      <c r="A13" s="504">
        <v>9</v>
      </c>
      <c r="B13" s="822" t="s">
        <v>175</v>
      </c>
      <c r="C13" s="243">
        <v>365.25</v>
      </c>
      <c r="D13" s="823">
        <v>0</v>
      </c>
      <c r="E13" s="823">
        <v>0</v>
      </c>
      <c r="F13" s="826">
        <f t="shared" si="4"/>
        <v>0</v>
      </c>
      <c r="G13" s="637">
        <f t="shared" si="2"/>
        <v>0</v>
      </c>
      <c r="I13" s="394">
        <f t="shared" si="3"/>
        <v>0</v>
      </c>
    </row>
    <row r="14" spans="1:9" x14ac:dyDescent="0.5">
      <c r="A14" s="504">
        <v>10</v>
      </c>
      <c r="B14" s="822" t="s">
        <v>176</v>
      </c>
      <c r="C14" s="243">
        <v>83304.5</v>
      </c>
      <c r="D14" s="823">
        <v>0</v>
      </c>
      <c r="E14" s="823">
        <v>0</v>
      </c>
      <c r="F14" s="826">
        <f t="shared" si="4"/>
        <v>0</v>
      </c>
      <c r="G14" s="637">
        <f t="shared" si="2"/>
        <v>0</v>
      </c>
      <c r="I14" s="394">
        <f t="shared" si="3"/>
        <v>0</v>
      </c>
    </row>
    <row r="15" spans="1:9" x14ac:dyDescent="0.5">
      <c r="A15" s="504">
        <v>11</v>
      </c>
      <c r="B15" s="822" t="s">
        <v>177</v>
      </c>
      <c r="C15" s="243">
        <v>4254</v>
      </c>
      <c r="D15" s="823">
        <v>0</v>
      </c>
      <c r="E15" s="823">
        <v>0</v>
      </c>
      <c r="F15" s="826">
        <f t="shared" si="4"/>
        <v>0</v>
      </c>
      <c r="G15" s="637">
        <f t="shared" si="2"/>
        <v>0</v>
      </c>
      <c r="I15" s="394">
        <f t="shared" si="3"/>
        <v>0</v>
      </c>
    </row>
    <row r="16" spans="1:9" x14ac:dyDescent="0.5">
      <c r="A16" s="504">
        <v>12</v>
      </c>
      <c r="B16" s="822" t="s">
        <v>178</v>
      </c>
      <c r="C16" s="243">
        <v>11143.77</v>
      </c>
      <c r="D16" s="823">
        <v>0</v>
      </c>
      <c r="E16" s="823">
        <v>0</v>
      </c>
      <c r="F16" s="826">
        <f t="shared" si="4"/>
        <v>0</v>
      </c>
      <c r="G16" s="637">
        <f t="shared" si="2"/>
        <v>0</v>
      </c>
      <c r="I16" s="394">
        <f t="shared" si="3"/>
        <v>0</v>
      </c>
    </row>
    <row r="17" spans="1:9" x14ac:dyDescent="0.5">
      <c r="A17" s="504">
        <v>13</v>
      </c>
      <c r="B17" s="822" t="s">
        <v>179</v>
      </c>
      <c r="C17" s="243">
        <v>47</v>
      </c>
      <c r="D17" s="823">
        <v>0</v>
      </c>
      <c r="E17" s="823">
        <v>0</v>
      </c>
      <c r="F17" s="826">
        <f t="shared" si="4"/>
        <v>0</v>
      </c>
      <c r="G17" s="637">
        <f t="shared" si="2"/>
        <v>0</v>
      </c>
      <c r="I17" s="394">
        <f t="shared" si="3"/>
        <v>0</v>
      </c>
    </row>
    <row r="18" spans="1:9" x14ac:dyDescent="0.5">
      <c r="A18" s="504">
        <v>14</v>
      </c>
      <c r="B18" s="828" t="s">
        <v>181</v>
      </c>
      <c r="C18" s="248">
        <v>4</v>
      </c>
      <c r="D18" s="832">
        <v>0</v>
      </c>
      <c r="E18" s="832">
        <v>0</v>
      </c>
      <c r="F18" s="833">
        <f t="shared" si="4"/>
        <v>0</v>
      </c>
      <c r="G18" s="637">
        <f t="shared" si="2"/>
        <v>0</v>
      </c>
      <c r="I18" s="394">
        <f t="shared" si="3"/>
        <v>0</v>
      </c>
    </row>
    <row r="19" spans="1:9" x14ac:dyDescent="0.5">
      <c r="A19" s="504">
        <v>15</v>
      </c>
      <c r="B19" s="831" t="s">
        <v>164</v>
      </c>
      <c r="C19" s="249">
        <v>12941.25</v>
      </c>
      <c r="D19" s="823">
        <v>0</v>
      </c>
      <c r="E19" s="823">
        <v>0</v>
      </c>
      <c r="F19" s="826">
        <f t="shared" si="4"/>
        <v>0</v>
      </c>
      <c r="G19" s="637">
        <f t="shared" si="2"/>
        <v>0</v>
      </c>
      <c r="I19" s="394">
        <f t="shared" si="3"/>
        <v>0</v>
      </c>
    </row>
    <row r="20" spans="1:9" x14ac:dyDescent="0.5">
      <c r="A20" s="504">
        <v>16</v>
      </c>
      <c r="B20" s="822" t="s">
        <v>165</v>
      </c>
      <c r="C20" s="251">
        <v>31516.75</v>
      </c>
      <c r="D20" s="823">
        <v>0</v>
      </c>
      <c r="E20" s="823">
        <v>0</v>
      </c>
      <c r="F20" s="826">
        <f t="shared" si="4"/>
        <v>0</v>
      </c>
      <c r="G20" s="637">
        <f t="shared" si="2"/>
        <v>0</v>
      </c>
      <c r="I20" s="394">
        <f t="shared" si="3"/>
        <v>0</v>
      </c>
    </row>
    <row r="21" spans="1:9" x14ac:dyDescent="0.5">
      <c r="A21" s="504">
        <v>17</v>
      </c>
      <c r="B21" s="822" t="s">
        <v>166</v>
      </c>
      <c r="C21" s="243">
        <v>93101.5</v>
      </c>
      <c r="D21" s="823">
        <v>0</v>
      </c>
      <c r="E21" s="823">
        <v>0</v>
      </c>
      <c r="F21" s="826">
        <f t="shared" si="4"/>
        <v>0</v>
      </c>
      <c r="G21" s="637">
        <f t="shared" si="2"/>
        <v>0</v>
      </c>
      <c r="I21" s="394">
        <f t="shared" si="3"/>
        <v>0</v>
      </c>
    </row>
    <row r="22" spans="1:9" x14ac:dyDescent="0.5">
      <c r="A22" s="504">
        <v>18</v>
      </c>
      <c r="B22" s="822" t="s">
        <v>167</v>
      </c>
      <c r="C22" s="243">
        <v>62047</v>
      </c>
      <c r="D22" s="823">
        <v>0</v>
      </c>
      <c r="E22" s="823">
        <v>0</v>
      </c>
      <c r="F22" s="826">
        <f t="shared" si="4"/>
        <v>0</v>
      </c>
      <c r="G22" s="637">
        <f t="shared" si="2"/>
        <v>0</v>
      </c>
      <c r="I22" s="394">
        <f t="shared" si="3"/>
        <v>0</v>
      </c>
    </row>
    <row r="23" spans="1:9" x14ac:dyDescent="0.5">
      <c r="A23" s="504">
        <v>19</v>
      </c>
      <c r="B23" s="822" t="s">
        <v>168</v>
      </c>
      <c r="C23" s="243">
        <v>2516.75</v>
      </c>
      <c r="D23" s="823">
        <v>0</v>
      </c>
      <c r="E23" s="823">
        <v>0</v>
      </c>
      <c r="F23" s="826">
        <f t="shared" si="4"/>
        <v>0</v>
      </c>
      <c r="G23" s="637">
        <f t="shared" si="2"/>
        <v>0</v>
      </c>
      <c r="I23" s="394">
        <f t="shared" si="3"/>
        <v>0</v>
      </c>
    </row>
    <row r="24" spans="1:9" x14ac:dyDescent="0.5">
      <c r="A24" s="504">
        <v>20</v>
      </c>
      <c r="B24" s="822" t="s">
        <v>169</v>
      </c>
      <c r="C24" s="251">
        <v>13108.5</v>
      </c>
      <c r="D24" s="823">
        <v>0</v>
      </c>
      <c r="E24" s="823">
        <v>0</v>
      </c>
      <c r="F24" s="826">
        <f t="shared" si="4"/>
        <v>0</v>
      </c>
      <c r="G24" s="637">
        <f t="shared" si="2"/>
        <v>0</v>
      </c>
      <c r="I24" s="394">
        <f t="shared" si="3"/>
        <v>0</v>
      </c>
    </row>
    <row r="25" spans="1:9" x14ac:dyDescent="0.5">
      <c r="A25" s="504">
        <v>21</v>
      </c>
      <c r="B25" s="822" t="s">
        <v>170</v>
      </c>
      <c r="C25" s="243">
        <v>32466.400000000001</v>
      </c>
      <c r="D25" s="823">
        <v>0</v>
      </c>
      <c r="E25" s="823">
        <v>0</v>
      </c>
      <c r="F25" s="826">
        <f t="shared" si="4"/>
        <v>0</v>
      </c>
      <c r="G25" s="637">
        <f t="shared" si="2"/>
        <v>0</v>
      </c>
      <c r="I25" s="394">
        <f t="shared" si="3"/>
        <v>0</v>
      </c>
    </row>
    <row r="26" spans="1:9" x14ac:dyDescent="0.5">
      <c r="A26" s="504">
        <v>22</v>
      </c>
      <c r="B26" s="828" t="s">
        <v>172</v>
      </c>
      <c r="C26" s="252">
        <v>34714.300000000003</v>
      </c>
      <c r="D26" s="832">
        <v>0</v>
      </c>
      <c r="E26" s="832">
        <v>0</v>
      </c>
      <c r="F26" s="833">
        <f t="shared" si="4"/>
        <v>0</v>
      </c>
      <c r="G26" s="637">
        <f t="shared" si="2"/>
        <v>0</v>
      </c>
      <c r="I26" s="394">
        <f t="shared" si="3"/>
        <v>0</v>
      </c>
    </row>
    <row r="27" spans="1:9" x14ac:dyDescent="0.5">
      <c r="A27" s="504">
        <v>23</v>
      </c>
      <c r="B27" s="831" t="s">
        <v>134</v>
      </c>
      <c r="C27" s="254">
        <v>5764.49</v>
      </c>
      <c r="D27" s="823">
        <v>0</v>
      </c>
      <c r="E27" s="823">
        <v>0</v>
      </c>
      <c r="F27" s="826">
        <f t="shared" si="4"/>
        <v>0</v>
      </c>
      <c r="G27" s="637">
        <f t="shared" si="2"/>
        <v>0</v>
      </c>
      <c r="I27" s="394">
        <f t="shared" si="3"/>
        <v>0</v>
      </c>
    </row>
    <row r="28" spans="1:9" x14ac:dyDescent="0.5">
      <c r="A28" s="504">
        <v>24</v>
      </c>
      <c r="B28" s="822" t="s">
        <v>135</v>
      </c>
      <c r="C28" s="251">
        <v>1243.75</v>
      </c>
      <c r="D28" s="823">
        <v>0</v>
      </c>
      <c r="E28" s="823">
        <v>0</v>
      </c>
      <c r="F28" s="826">
        <f t="shared" si="4"/>
        <v>0</v>
      </c>
      <c r="G28" s="637">
        <f t="shared" si="2"/>
        <v>0</v>
      </c>
      <c r="I28" s="394">
        <f t="shared" si="3"/>
        <v>0</v>
      </c>
    </row>
    <row r="29" spans="1:9" x14ac:dyDescent="0.5">
      <c r="A29" s="504">
        <v>25</v>
      </c>
      <c r="B29" s="822" t="s">
        <v>136</v>
      </c>
      <c r="C29" s="251">
        <v>6</v>
      </c>
      <c r="D29" s="823">
        <v>0</v>
      </c>
      <c r="E29" s="823">
        <v>0</v>
      </c>
      <c r="F29" s="826">
        <f t="shared" si="4"/>
        <v>0</v>
      </c>
      <c r="G29" s="637">
        <f t="shared" si="2"/>
        <v>0</v>
      </c>
      <c r="I29" s="394">
        <f t="shared" si="3"/>
        <v>0</v>
      </c>
    </row>
    <row r="30" spans="1:9" x14ac:dyDescent="0.5">
      <c r="A30" s="504">
        <v>26</v>
      </c>
      <c r="B30" s="822" t="s">
        <v>137</v>
      </c>
      <c r="C30" s="251">
        <v>6726.25</v>
      </c>
      <c r="D30" s="823">
        <v>0</v>
      </c>
      <c r="E30" s="823">
        <v>0</v>
      </c>
      <c r="F30" s="826">
        <f t="shared" si="4"/>
        <v>0</v>
      </c>
      <c r="G30" s="637">
        <f t="shared" si="2"/>
        <v>0</v>
      </c>
      <c r="I30" s="394">
        <f t="shared" si="3"/>
        <v>0</v>
      </c>
    </row>
    <row r="31" spans="1:9" x14ac:dyDescent="0.5">
      <c r="A31" s="504">
        <v>27</v>
      </c>
      <c r="B31" s="822" t="s">
        <v>138</v>
      </c>
      <c r="C31" s="251">
        <v>3360.5</v>
      </c>
      <c r="D31" s="823">
        <v>0</v>
      </c>
      <c r="E31" s="823">
        <v>0</v>
      </c>
      <c r="F31" s="826">
        <f t="shared" si="4"/>
        <v>0</v>
      </c>
      <c r="G31" s="637">
        <f t="shared" si="2"/>
        <v>0</v>
      </c>
      <c r="I31" s="394">
        <f t="shared" si="3"/>
        <v>0</v>
      </c>
    </row>
    <row r="32" spans="1:9" x14ac:dyDescent="0.5">
      <c r="A32" s="504">
        <v>28</v>
      </c>
      <c r="B32" s="822" t="s">
        <v>139</v>
      </c>
      <c r="C32" s="251">
        <v>27676.32</v>
      </c>
      <c r="D32" s="823">
        <v>0</v>
      </c>
      <c r="E32" s="823">
        <v>0</v>
      </c>
      <c r="F32" s="826">
        <f t="shared" si="4"/>
        <v>0</v>
      </c>
      <c r="G32" s="637">
        <f t="shared" si="2"/>
        <v>0</v>
      </c>
      <c r="I32" s="394">
        <f t="shared" si="3"/>
        <v>0</v>
      </c>
    </row>
    <row r="33" spans="1:9" x14ac:dyDescent="0.5">
      <c r="A33" s="504">
        <v>29</v>
      </c>
      <c r="B33" s="822" t="s">
        <v>140</v>
      </c>
      <c r="C33" s="251">
        <v>2216.54</v>
      </c>
      <c r="D33" s="823">
        <v>0</v>
      </c>
      <c r="E33" s="823">
        <v>0</v>
      </c>
      <c r="F33" s="826">
        <f t="shared" si="4"/>
        <v>0</v>
      </c>
      <c r="G33" s="637">
        <f t="shared" si="2"/>
        <v>0</v>
      </c>
      <c r="I33" s="394">
        <f t="shared" si="3"/>
        <v>0</v>
      </c>
    </row>
    <row r="34" spans="1:9" x14ac:dyDescent="0.5">
      <c r="A34" s="504">
        <v>30</v>
      </c>
      <c r="B34" s="822" t="s">
        <v>141</v>
      </c>
      <c r="C34" s="251">
        <v>94.5</v>
      </c>
      <c r="D34" s="823">
        <v>0</v>
      </c>
      <c r="E34" s="823">
        <v>0</v>
      </c>
      <c r="F34" s="826">
        <f t="shared" si="4"/>
        <v>0</v>
      </c>
      <c r="G34" s="637">
        <f t="shared" si="2"/>
        <v>0</v>
      </c>
      <c r="I34" s="394">
        <f t="shared" si="3"/>
        <v>0</v>
      </c>
    </row>
    <row r="35" spans="1:9" x14ac:dyDescent="0.5">
      <c r="A35" s="504">
        <v>31</v>
      </c>
      <c r="B35" s="822" t="s">
        <v>142</v>
      </c>
      <c r="C35" s="251">
        <v>4798</v>
      </c>
      <c r="D35" s="823">
        <v>0</v>
      </c>
      <c r="E35" s="823">
        <v>0</v>
      </c>
      <c r="F35" s="826">
        <f t="shared" si="4"/>
        <v>0</v>
      </c>
      <c r="G35" s="637">
        <f t="shared" si="2"/>
        <v>0</v>
      </c>
      <c r="I35" s="394">
        <f t="shared" si="3"/>
        <v>0</v>
      </c>
    </row>
    <row r="36" spans="1:9" x14ac:dyDescent="0.5">
      <c r="A36" s="504">
        <v>32</v>
      </c>
      <c r="B36" s="822" t="s">
        <v>143</v>
      </c>
      <c r="C36" s="251">
        <v>1240.04</v>
      </c>
      <c r="D36" s="823">
        <v>0</v>
      </c>
      <c r="E36" s="823">
        <v>0</v>
      </c>
      <c r="F36" s="826">
        <f t="shared" si="4"/>
        <v>0</v>
      </c>
      <c r="G36" s="637">
        <f t="shared" si="2"/>
        <v>0</v>
      </c>
      <c r="I36" s="394">
        <f t="shared" si="3"/>
        <v>0</v>
      </c>
    </row>
    <row r="37" spans="1:9" x14ac:dyDescent="0.5">
      <c r="A37" s="504">
        <v>33</v>
      </c>
      <c r="B37" s="822" t="s">
        <v>144</v>
      </c>
      <c r="C37" s="251">
        <v>18.75</v>
      </c>
      <c r="D37" s="823">
        <v>0</v>
      </c>
      <c r="E37" s="823">
        <v>0</v>
      </c>
      <c r="F37" s="826">
        <f t="shared" si="4"/>
        <v>0</v>
      </c>
      <c r="G37" s="637">
        <f t="shared" si="2"/>
        <v>0</v>
      </c>
      <c r="I37" s="394">
        <f t="shared" si="3"/>
        <v>0</v>
      </c>
    </row>
    <row r="38" spans="1:9" x14ac:dyDescent="0.5">
      <c r="A38" s="504">
        <v>34</v>
      </c>
      <c r="B38" s="822" t="s">
        <v>145</v>
      </c>
      <c r="C38" s="251">
        <v>16485.150000000001</v>
      </c>
      <c r="D38" s="823">
        <v>0</v>
      </c>
      <c r="E38" s="823">
        <v>0</v>
      </c>
      <c r="F38" s="826">
        <f t="shared" si="4"/>
        <v>0</v>
      </c>
      <c r="G38" s="637">
        <f t="shared" si="2"/>
        <v>0</v>
      </c>
      <c r="I38" s="394">
        <f t="shared" si="3"/>
        <v>0</v>
      </c>
    </row>
    <row r="39" spans="1:9" x14ac:dyDescent="0.5">
      <c r="A39" s="504">
        <v>35</v>
      </c>
      <c r="B39" s="822" t="s">
        <v>269</v>
      </c>
      <c r="C39" s="251">
        <v>4574.95</v>
      </c>
      <c r="D39" s="823">
        <v>0</v>
      </c>
      <c r="E39" s="823">
        <v>0</v>
      </c>
      <c r="F39" s="826">
        <f t="shared" si="4"/>
        <v>0</v>
      </c>
      <c r="G39" s="637">
        <f t="shared" si="2"/>
        <v>0</v>
      </c>
      <c r="I39" s="394">
        <f t="shared" si="3"/>
        <v>0</v>
      </c>
    </row>
    <row r="40" spans="1:9" x14ac:dyDescent="0.5">
      <c r="A40" s="504">
        <v>36</v>
      </c>
      <c r="B40" s="822" t="s">
        <v>147</v>
      </c>
      <c r="C40" s="251">
        <v>22823.69</v>
      </c>
      <c r="D40" s="823">
        <v>0</v>
      </c>
      <c r="E40" s="823">
        <v>0</v>
      </c>
      <c r="F40" s="826">
        <f t="shared" si="4"/>
        <v>0</v>
      </c>
      <c r="G40" s="637">
        <f t="shared" si="2"/>
        <v>0</v>
      </c>
      <c r="I40" s="394">
        <f t="shared" si="3"/>
        <v>0</v>
      </c>
    </row>
    <row r="41" spans="1:9" x14ac:dyDescent="0.5">
      <c r="A41" s="504">
        <v>37</v>
      </c>
      <c r="B41" s="822" t="s">
        <v>148</v>
      </c>
      <c r="C41" s="251">
        <v>2129.52</v>
      </c>
      <c r="D41" s="823">
        <v>0</v>
      </c>
      <c r="E41" s="823">
        <v>0</v>
      </c>
      <c r="F41" s="826">
        <f t="shared" si="4"/>
        <v>0</v>
      </c>
      <c r="G41" s="637">
        <f t="shared" si="2"/>
        <v>0</v>
      </c>
      <c r="I41" s="394">
        <f t="shared" si="3"/>
        <v>0</v>
      </c>
    </row>
    <row r="42" spans="1:9" x14ac:dyDescent="0.5">
      <c r="A42" s="504">
        <v>38</v>
      </c>
      <c r="B42" s="822" t="s">
        <v>149</v>
      </c>
      <c r="C42" s="251">
        <v>11126.29</v>
      </c>
      <c r="D42" s="823">
        <v>0</v>
      </c>
      <c r="E42" s="823">
        <v>0</v>
      </c>
      <c r="F42" s="826">
        <f t="shared" si="4"/>
        <v>0</v>
      </c>
      <c r="G42" s="637">
        <f t="shared" si="2"/>
        <v>0</v>
      </c>
      <c r="I42" s="394">
        <f t="shared" si="3"/>
        <v>0</v>
      </c>
    </row>
    <row r="43" spans="1:9" x14ac:dyDescent="0.5">
      <c r="A43" s="504">
        <v>39</v>
      </c>
      <c r="B43" s="822" t="s">
        <v>150</v>
      </c>
      <c r="C43" s="251">
        <v>6594.3</v>
      </c>
      <c r="D43" s="823">
        <v>0</v>
      </c>
      <c r="E43" s="823">
        <v>0</v>
      </c>
      <c r="F43" s="826">
        <f t="shared" si="4"/>
        <v>0</v>
      </c>
      <c r="G43" s="637">
        <f t="shared" si="2"/>
        <v>0</v>
      </c>
      <c r="I43" s="394">
        <f t="shared" si="3"/>
        <v>0</v>
      </c>
    </row>
    <row r="44" spans="1:9" x14ac:dyDescent="0.5">
      <c r="A44" s="504">
        <v>40</v>
      </c>
      <c r="B44" s="822" t="s">
        <v>151</v>
      </c>
      <c r="C44" s="251">
        <v>5161.25</v>
      </c>
      <c r="D44" s="823">
        <v>0</v>
      </c>
      <c r="E44" s="823">
        <v>0</v>
      </c>
      <c r="F44" s="826">
        <f t="shared" si="4"/>
        <v>0</v>
      </c>
      <c r="G44" s="637">
        <f t="shared" si="2"/>
        <v>0</v>
      </c>
      <c r="I44" s="394">
        <f t="shared" si="3"/>
        <v>0</v>
      </c>
    </row>
    <row r="45" spans="1:9" x14ac:dyDescent="0.5">
      <c r="A45" s="504">
        <v>41</v>
      </c>
      <c r="B45" s="827" t="s">
        <v>152</v>
      </c>
      <c r="C45" s="255">
        <v>29475.759999999998</v>
      </c>
      <c r="D45" s="823">
        <v>0</v>
      </c>
      <c r="E45" s="823">
        <v>0</v>
      </c>
      <c r="F45" s="826">
        <f t="shared" si="4"/>
        <v>0</v>
      </c>
      <c r="G45" s="637">
        <f t="shared" si="2"/>
        <v>0</v>
      </c>
      <c r="I45" s="394">
        <f t="shared" si="3"/>
        <v>0</v>
      </c>
    </row>
    <row r="46" spans="1:9" x14ac:dyDescent="0.5">
      <c r="A46" s="504">
        <v>42</v>
      </c>
      <c r="B46" s="828" t="s">
        <v>153</v>
      </c>
      <c r="C46" s="252">
        <v>9261.98</v>
      </c>
      <c r="D46" s="832">
        <v>0</v>
      </c>
      <c r="E46" s="832">
        <v>0</v>
      </c>
      <c r="F46" s="833">
        <f t="shared" si="4"/>
        <v>0</v>
      </c>
      <c r="G46" s="641">
        <f t="shared" si="2"/>
        <v>0</v>
      </c>
      <c r="I46" s="394">
        <f t="shared" si="3"/>
        <v>0</v>
      </c>
    </row>
    <row r="47" spans="1:9" x14ac:dyDescent="0.5">
      <c r="A47" s="504">
        <v>43</v>
      </c>
      <c r="B47" s="831" t="s">
        <v>183</v>
      </c>
      <c r="C47" s="254">
        <v>1149705</v>
      </c>
      <c r="D47" s="823">
        <v>52</v>
      </c>
      <c r="E47" s="823">
        <v>82</v>
      </c>
      <c r="F47" s="826">
        <f t="shared" si="4"/>
        <v>52</v>
      </c>
      <c r="G47" s="637">
        <f t="shared" si="2"/>
        <v>-30</v>
      </c>
      <c r="I47" s="394">
        <f t="shared" si="3"/>
        <v>1</v>
      </c>
    </row>
    <row r="48" spans="1:9" x14ac:dyDescent="0.5">
      <c r="A48" s="504">
        <v>44</v>
      </c>
      <c r="B48" s="822" t="s">
        <v>184</v>
      </c>
      <c r="C48" s="251">
        <v>769514.59</v>
      </c>
      <c r="D48" s="823">
        <v>40</v>
      </c>
      <c r="E48" s="823">
        <v>30</v>
      </c>
      <c r="F48" s="826">
        <f t="shared" si="4"/>
        <v>40</v>
      </c>
      <c r="G48" s="637">
        <f t="shared" si="2"/>
        <v>10</v>
      </c>
      <c r="I48" s="394">
        <f t="shared" si="3"/>
        <v>1</v>
      </c>
    </row>
    <row r="49" spans="1:9" x14ac:dyDescent="0.5">
      <c r="A49" s="504">
        <v>45</v>
      </c>
      <c r="B49" s="822" t="s">
        <v>185</v>
      </c>
      <c r="C49" s="251">
        <v>349499.06</v>
      </c>
      <c r="D49" s="823">
        <v>3665.75</v>
      </c>
      <c r="E49" s="823">
        <v>2264</v>
      </c>
      <c r="F49" s="826">
        <f t="shared" si="4"/>
        <v>3665.75</v>
      </c>
      <c r="G49" s="637">
        <f t="shared" si="2"/>
        <v>1401.75</v>
      </c>
      <c r="I49" s="394">
        <f t="shared" si="3"/>
        <v>1</v>
      </c>
    </row>
    <row r="50" spans="1:9" x14ac:dyDescent="0.5">
      <c r="A50" s="504">
        <v>46</v>
      </c>
      <c r="B50" s="822" t="s">
        <v>186</v>
      </c>
      <c r="C50" s="251">
        <v>472427.35</v>
      </c>
      <c r="D50" s="823">
        <v>5</v>
      </c>
      <c r="E50" s="823">
        <v>4</v>
      </c>
      <c r="F50" s="826">
        <f t="shared" si="4"/>
        <v>5</v>
      </c>
      <c r="G50" s="637">
        <f t="shared" si="2"/>
        <v>1</v>
      </c>
      <c r="I50" s="394">
        <f t="shared" si="3"/>
        <v>1</v>
      </c>
    </row>
    <row r="51" spans="1:9" x14ac:dyDescent="0.5">
      <c r="A51" s="504">
        <v>47</v>
      </c>
      <c r="B51" s="822" t="s">
        <v>187</v>
      </c>
      <c r="C51" s="251">
        <v>68512.509999999995</v>
      </c>
      <c r="D51" s="823">
        <v>0</v>
      </c>
      <c r="E51" s="823">
        <v>0</v>
      </c>
      <c r="F51" s="826">
        <f t="shared" si="4"/>
        <v>0</v>
      </c>
      <c r="G51" s="637">
        <f t="shared" si="2"/>
        <v>0</v>
      </c>
      <c r="I51" s="394">
        <f t="shared" si="3"/>
        <v>0</v>
      </c>
    </row>
    <row r="52" spans="1:9" x14ac:dyDescent="0.5">
      <c r="A52" s="504">
        <v>48</v>
      </c>
      <c r="B52" s="822" t="s">
        <v>188</v>
      </c>
      <c r="C52" s="251">
        <v>16648.8</v>
      </c>
      <c r="D52" s="823">
        <v>0</v>
      </c>
      <c r="E52" s="823">
        <v>0</v>
      </c>
      <c r="F52" s="826">
        <f t="shared" si="4"/>
        <v>0</v>
      </c>
      <c r="G52" s="637">
        <f t="shared" si="2"/>
        <v>0</v>
      </c>
      <c r="I52" s="394">
        <f t="shared" si="3"/>
        <v>0</v>
      </c>
    </row>
    <row r="53" spans="1:9" x14ac:dyDescent="0.5">
      <c r="A53" s="504">
        <v>49</v>
      </c>
      <c r="B53" s="822" t="s">
        <v>189</v>
      </c>
      <c r="C53" s="251">
        <v>199244.77</v>
      </c>
      <c r="D53" s="823">
        <v>348</v>
      </c>
      <c r="E53" s="823">
        <v>346</v>
      </c>
      <c r="F53" s="826">
        <f t="shared" si="4"/>
        <v>348</v>
      </c>
      <c r="G53" s="637">
        <f t="shared" si="2"/>
        <v>2</v>
      </c>
      <c r="I53" s="394">
        <f t="shared" si="3"/>
        <v>1</v>
      </c>
    </row>
    <row r="54" spans="1:9" x14ac:dyDescent="0.5">
      <c r="A54" s="504">
        <v>50</v>
      </c>
      <c r="B54" s="822" t="s">
        <v>190</v>
      </c>
      <c r="C54" s="251">
        <v>108772.89</v>
      </c>
      <c r="D54" s="823">
        <v>0</v>
      </c>
      <c r="E54" s="823">
        <v>0</v>
      </c>
      <c r="F54" s="826">
        <f t="shared" si="4"/>
        <v>0</v>
      </c>
      <c r="G54" s="637">
        <f t="shared" si="2"/>
        <v>0</v>
      </c>
      <c r="I54" s="394">
        <f t="shared" si="3"/>
        <v>0</v>
      </c>
    </row>
    <row r="55" spans="1:9" x14ac:dyDescent="0.5">
      <c r="A55" s="504">
        <v>51</v>
      </c>
      <c r="B55" s="822" t="s">
        <v>191</v>
      </c>
      <c r="C55" s="251">
        <v>3026</v>
      </c>
      <c r="D55" s="823">
        <v>0</v>
      </c>
      <c r="E55" s="823">
        <v>0</v>
      </c>
      <c r="F55" s="826">
        <f t="shared" si="4"/>
        <v>0</v>
      </c>
      <c r="G55" s="637">
        <f t="shared" si="2"/>
        <v>0</v>
      </c>
      <c r="I55" s="394">
        <f t="shared" si="3"/>
        <v>0</v>
      </c>
    </row>
    <row r="56" spans="1:9" x14ac:dyDescent="0.5">
      <c r="A56" s="504">
        <v>52</v>
      </c>
      <c r="B56" s="822" t="s">
        <v>192</v>
      </c>
      <c r="C56" s="251">
        <v>6908.39</v>
      </c>
      <c r="D56" s="823">
        <v>0</v>
      </c>
      <c r="E56" s="823">
        <v>0</v>
      </c>
      <c r="F56" s="826">
        <f t="shared" si="4"/>
        <v>0</v>
      </c>
      <c r="G56" s="637">
        <f t="shared" si="2"/>
        <v>0</v>
      </c>
      <c r="I56" s="394">
        <f t="shared" si="3"/>
        <v>0</v>
      </c>
    </row>
    <row r="57" spans="1:9" x14ac:dyDescent="0.5">
      <c r="A57" s="504">
        <v>53</v>
      </c>
      <c r="B57" s="822" t="s">
        <v>193</v>
      </c>
      <c r="C57" s="251">
        <v>137698.87</v>
      </c>
      <c r="D57" s="823">
        <v>0</v>
      </c>
      <c r="E57" s="823">
        <v>0</v>
      </c>
      <c r="F57" s="826">
        <f t="shared" si="4"/>
        <v>0</v>
      </c>
      <c r="G57" s="637">
        <f t="shared" si="2"/>
        <v>0</v>
      </c>
      <c r="I57" s="394">
        <f t="shared" si="3"/>
        <v>0</v>
      </c>
    </row>
    <row r="58" spans="1:9" x14ac:dyDescent="0.5">
      <c r="A58" s="504">
        <v>54</v>
      </c>
      <c r="B58" s="822" t="s">
        <v>194</v>
      </c>
      <c r="C58" s="251">
        <v>88665.62</v>
      </c>
      <c r="D58" s="823">
        <v>0</v>
      </c>
      <c r="E58" s="823">
        <v>0</v>
      </c>
      <c r="F58" s="826">
        <f t="shared" si="4"/>
        <v>0</v>
      </c>
      <c r="G58" s="637">
        <f t="shared" si="2"/>
        <v>0</v>
      </c>
      <c r="I58" s="394">
        <f t="shared" si="3"/>
        <v>0</v>
      </c>
    </row>
    <row r="59" spans="1:9" x14ac:dyDescent="0.5">
      <c r="A59" s="504">
        <v>55</v>
      </c>
      <c r="B59" s="822" t="s">
        <v>195</v>
      </c>
      <c r="C59" s="251">
        <v>137286.72</v>
      </c>
      <c r="D59" s="823">
        <v>0</v>
      </c>
      <c r="E59" s="823">
        <v>0</v>
      </c>
      <c r="F59" s="826">
        <f t="shared" si="4"/>
        <v>0</v>
      </c>
      <c r="G59" s="641">
        <f t="shared" si="2"/>
        <v>0</v>
      </c>
      <c r="I59" s="394">
        <f t="shared" si="3"/>
        <v>0</v>
      </c>
    </row>
    <row r="60" spans="1:9" x14ac:dyDescent="0.5">
      <c r="A60" s="504">
        <v>56</v>
      </c>
      <c r="B60" s="828" t="s">
        <v>196</v>
      </c>
      <c r="C60" s="252">
        <v>1196555.2</v>
      </c>
      <c r="D60" s="832">
        <v>405</v>
      </c>
      <c r="E60" s="832">
        <v>405</v>
      </c>
      <c r="F60" s="833">
        <f t="shared" si="4"/>
        <v>405</v>
      </c>
      <c r="G60" s="637">
        <f t="shared" si="2"/>
        <v>0</v>
      </c>
      <c r="I60" s="394">
        <f t="shared" si="3"/>
        <v>1</v>
      </c>
    </row>
    <row r="61" spans="1:9" x14ac:dyDescent="0.5">
      <c r="A61" s="504">
        <v>57</v>
      </c>
      <c r="B61" s="827" t="s">
        <v>116</v>
      </c>
      <c r="C61" s="255">
        <v>3502</v>
      </c>
      <c r="D61" s="823">
        <v>0</v>
      </c>
      <c r="E61" s="823">
        <v>0</v>
      </c>
      <c r="F61" s="826">
        <f t="shared" si="4"/>
        <v>0</v>
      </c>
      <c r="G61" s="637">
        <f t="shared" si="2"/>
        <v>0</v>
      </c>
      <c r="I61" s="394">
        <f t="shared" si="3"/>
        <v>0</v>
      </c>
    </row>
    <row r="62" spans="1:9" x14ac:dyDescent="0.5">
      <c r="A62" s="504">
        <v>58</v>
      </c>
      <c r="B62" s="822" t="s">
        <v>120</v>
      </c>
      <c r="C62" s="251">
        <v>3223.25</v>
      </c>
      <c r="D62" s="823">
        <v>0</v>
      </c>
      <c r="E62" s="823">
        <v>0</v>
      </c>
      <c r="F62" s="826">
        <f t="shared" si="4"/>
        <v>0</v>
      </c>
      <c r="G62" s="637">
        <f t="shared" si="2"/>
        <v>0</v>
      </c>
      <c r="I62" s="394">
        <f t="shared" si="3"/>
        <v>0</v>
      </c>
    </row>
    <row r="63" spans="1:9" x14ac:dyDescent="0.5">
      <c r="A63" s="504">
        <v>59</v>
      </c>
      <c r="B63" s="822" t="s">
        <v>121</v>
      </c>
      <c r="C63" s="251">
        <v>834.59</v>
      </c>
      <c r="D63" s="823">
        <v>0</v>
      </c>
      <c r="E63" s="823">
        <v>0</v>
      </c>
      <c r="F63" s="826">
        <f t="shared" si="4"/>
        <v>0</v>
      </c>
      <c r="G63" s="637">
        <f t="shared" si="2"/>
        <v>0</v>
      </c>
      <c r="I63" s="394">
        <f t="shared" si="3"/>
        <v>0</v>
      </c>
    </row>
    <row r="64" spans="1:9" x14ac:dyDescent="0.5">
      <c r="A64" s="504">
        <v>60</v>
      </c>
      <c r="B64" s="822" t="s">
        <v>122</v>
      </c>
      <c r="C64" s="251">
        <v>873.5</v>
      </c>
      <c r="D64" s="823">
        <v>0</v>
      </c>
      <c r="E64" s="823">
        <v>0</v>
      </c>
      <c r="F64" s="826">
        <f t="shared" si="4"/>
        <v>0</v>
      </c>
      <c r="G64" s="637">
        <f t="shared" si="2"/>
        <v>0</v>
      </c>
      <c r="I64" s="394">
        <f t="shared" si="3"/>
        <v>0</v>
      </c>
    </row>
    <row r="65" spans="1:9" x14ac:dyDescent="0.5">
      <c r="A65" s="504">
        <v>61</v>
      </c>
      <c r="B65" s="822" t="s">
        <v>123</v>
      </c>
      <c r="C65" s="251">
        <v>89</v>
      </c>
      <c r="D65" s="823">
        <v>0</v>
      </c>
      <c r="E65" s="823">
        <v>0</v>
      </c>
      <c r="F65" s="826">
        <f t="shared" si="4"/>
        <v>0</v>
      </c>
      <c r="G65" s="637">
        <f t="shared" si="2"/>
        <v>0</v>
      </c>
      <c r="I65" s="394">
        <f t="shared" si="3"/>
        <v>0</v>
      </c>
    </row>
    <row r="66" spans="1:9" x14ac:dyDescent="0.5">
      <c r="A66" s="504">
        <v>62</v>
      </c>
      <c r="B66" s="822" t="s">
        <v>124</v>
      </c>
      <c r="C66" s="251">
        <v>4336.9799999999996</v>
      </c>
      <c r="D66" s="823">
        <v>0</v>
      </c>
      <c r="E66" s="823">
        <v>0</v>
      </c>
      <c r="F66" s="826">
        <f t="shared" si="4"/>
        <v>0</v>
      </c>
      <c r="G66" s="637">
        <f t="shared" si="2"/>
        <v>0</v>
      </c>
      <c r="I66" s="394">
        <f t="shared" si="3"/>
        <v>0</v>
      </c>
    </row>
    <row r="67" spans="1:9" x14ac:dyDescent="0.5">
      <c r="A67" s="504">
        <v>63</v>
      </c>
      <c r="B67" s="822" t="s">
        <v>125</v>
      </c>
      <c r="C67" s="251">
        <v>7028</v>
      </c>
      <c r="D67" s="823">
        <v>0</v>
      </c>
      <c r="E67" s="823">
        <v>0</v>
      </c>
      <c r="F67" s="826">
        <f t="shared" si="4"/>
        <v>0</v>
      </c>
      <c r="G67" s="637">
        <f t="shared" si="2"/>
        <v>0</v>
      </c>
      <c r="I67" s="394">
        <f t="shared" si="3"/>
        <v>0</v>
      </c>
    </row>
    <row r="68" spans="1:9" x14ac:dyDescent="0.5">
      <c r="A68" s="504">
        <v>64</v>
      </c>
      <c r="B68" s="822" t="s">
        <v>126</v>
      </c>
      <c r="C68" s="835">
        <v>1921.56</v>
      </c>
      <c r="D68" s="823">
        <v>0</v>
      </c>
      <c r="E68" s="823">
        <v>0</v>
      </c>
      <c r="F68" s="826">
        <f t="shared" si="4"/>
        <v>0</v>
      </c>
      <c r="G68" s="637">
        <f t="shared" si="2"/>
        <v>0</v>
      </c>
      <c r="I68" s="394">
        <f t="shared" si="3"/>
        <v>0</v>
      </c>
    </row>
    <row r="69" spans="1:9" x14ac:dyDescent="0.5">
      <c r="A69" s="504">
        <v>65</v>
      </c>
      <c r="B69" s="822" t="s">
        <v>128</v>
      </c>
      <c r="C69" s="835">
        <v>1042.4000000000001</v>
      </c>
      <c r="D69" s="823">
        <v>0</v>
      </c>
      <c r="E69" s="823">
        <v>0</v>
      </c>
      <c r="F69" s="826">
        <f t="shared" si="4"/>
        <v>0</v>
      </c>
      <c r="G69" s="637">
        <f t="shared" si="2"/>
        <v>0</v>
      </c>
      <c r="I69" s="394">
        <f t="shared" si="3"/>
        <v>0</v>
      </c>
    </row>
    <row r="70" spans="1:9" x14ac:dyDescent="0.5">
      <c r="A70" s="504">
        <v>66</v>
      </c>
      <c r="B70" s="822" t="s">
        <v>129</v>
      </c>
      <c r="C70" s="835">
        <v>166</v>
      </c>
      <c r="D70" s="823">
        <v>0</v>
      </c>
      <c r="E70" s="823">
        <v>0</v>
      </c>
      <c r="F70" s="826">
        <f t="shared" si="4"/>
        <v>0</v>
      </c>
      <c r="G70" s="637">
        <f t="shared" ref="G70:G72" si="5">+F70-E70</f>
        <v>0</v>
      </c>
      <c r="I70" s="394">
        <f t="shared" ref="I70:I73" si="6">IF(F70&gt;0,1,0)</f>
        <v>0</v>
      </c>
    </row>
    <row r="71" spans="1:9" x14ac:dyDescent="0.5">
      <c r="A71" s="504">
        <v>67</v>
      </c>
      <c r="B71" s="822" t="s">
        <v>130</v>
      </c>
      <c r="C71" s="251">
        <v>6612</v>
      </c>
      <c r="D71" s="823">
        <v>0</v>
      </c>
      <c r="E71" s="823">
        <v>0</v>
      </c>
      <c r="F71" s="826">
        <f t="shared" si="4"/>
        <v>0</v>
      </c>
      <c r="G71" s="637">
        <f t="shared" si="5"/>
        <v>0</v>
      </c>
      <c r="I71" s="394">
        <f t="shared" si="6"/>
        <v>0</v>
      </c>
    </row>
    <row r="72" spans="1:9" x14ac:dyDescent="0.5">
      <c r="A72" s="504">
        <v>68</v>
      </c>
      <c r="B72" s="827" t="s">
        <v>132</v>
      </c>
      <c r="C72" s="255">
        <v>286.5</v>
      </c>
      <c r="D72" s="823">
        <v>0</v>
      </c>
      <c r="E72" s="823">
        <v>0</v>
      </c>
      <c r="F72" s="826">
        <f t="shared" si="4"/>
        <v>0</v>
      </c>
      <c r="G72" s="637">
        <f t="shared" si="5"/>
        <v>0</v>
      </c>
      <c r="I72" s="394">
        <f t="shared" si="6"/>
        <v>0</v>
      </c>
    </row>
    <row r="73" spans="1:9" x14ac:dyDescent="0.5">
      <c r="A73" s="504">
        <v>69</v>
      </c>
      <c r="B73" s="828" t="s">
        <v>131</v>
      </c>
      <c r="C73" s="252">
        <v>2167</v>
      </c>
      <c r="D73" s="832">
        <v>0</v>
      </c>
      <c r="E73" s="832">
        <v>0</v>
      </c>
      <c r="F73" s="833">
        <f t="shared" ref="F73" si="7">D73</f>
        <v>0</v>
      </c>
      <c r="G73" s="637">
        <f t="shared" ref="G73" si="8">+F73-E73</f>
        <v>0</v>
      </c>
      <c r="I73" s="39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9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5.875" style="394" customWidth="1"/>
    <col min="2" max="2" width="12.75" style="394" customWidth="1"/>
    <col min="3" max="4" width="14.625" style="394" customWidth="1"/>
    <col min="5" max="5" width="15.875" style="394" customWidth="1"/>
    <col min="6" max="6" width="15.75" style="394" customWidth="1"/>
    <col min="7" max="16384" width="9" style="394"/>
  </cols>
  <sheetData>
    <row r="1" spans="1:9" x14ac:dyDescent="0.5">
      <c r="A1" s="1267" t="s">
        <v>540</v>
      </c>
      <c r="B1" s="1267"/>
      <c r="C1" s="1267"/>
      <c r="D1" s="1267"/>
      <c r="E1" s="1267"/>
      <c r="F1" s="1267"/>
      <c r="G1" s="1267"/>
      <c r="H1" s="1267"/>
    </row>
    <row r="2" spans="1:9" ht="15.75" customHeight="1" x14ac:dyDescent="0.5">
      <c r="A2" s="1224" t="s">
        <v>227</v>
      </c>
      <c r="B2" s="1224" t="s">
        <v>4</v>
      </c>
      <c r="C2" s="1290" t="s">
        <v>228</v>
      </c>
      <c r="D2" s="1224" t="s">
        <v>260</v>
      </c>
      <c r="E2" s="136" t="s">
        <v>230</v>
      </c>
      <c r="F2" s="136" t="s">
        <v>230</v>
      </c>
      <c r="G2" s="422" t="s">
        <v>271</v>
      </c>
      <c r="I2" s="393" t="s">
        <v>318</v>
      </c>
    </row>
    <row r="3" spans="1:9" x14ac:dyDescent="0.5">
      <c r="A3" s="1224"/>
      <c r="B3" s="1224"/>
      <c r="C3" s="1290"/>
      <c r="D3" s="1224"/>
      <c r="E3" s="136" t="s">
        <v>236</v>
      </c>
      <c r="F3" s="136" t="s">
        <v>235</v>
      </c>
      <c r="G3" s="422" t="s">
        <v>272</v>
      </c>
    </row>
    <row r="4" spans="1:9" x14ac:dyDescent="0.5">
      <c r="A4" s="1224"/>
      <c r="B4" s="1224"/>
      <c r="C4" s="416">
        <f>SUM(C5:C72)</f>
        <v>18379269.209999997</v>
      </c>
      <c r="D4" s="416">
        <f t="shared" ref="D4:G4" si="0">SUM(D5:D72)</f>
        <v>2252.4499999999998</v>
      </c>
      <c r="E4" s="416">
        <f t="shared" si="0"/>
        <v>2165.4499999999998</v>
      </c>
      <c r="F4" s="416">
        <f t="shared" si="0"/>
        <v>2252.4499999999998</v>
      </c>
      <c r="G4" s="416">
        <f t="shared" si="0"/>
        <v>87</v>
      </c>
      <c r="I4" s="645">
        <f>SUM(I5:I72)</f>
        <v>6</v>
      </c>
    </row>
    <row r="5" spans="1:9" x14ac:dyDescent="0.5">
      <c r="A5" s="504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 t="shared" ref="F5:F68" si="1">D5</f>
        <v>0</v>
      </c>
      <c r="G5" s="644">
        <f>+F5-E5</f>
        <v>0</v>
      </c>
      <c r="I5" s="394">
        <f>IF(F5&gt;0,1,0)</f>
        <v>0</v>
      </c>
    </row>
    <row r="6" spans="1:9" x14ac:dyDescent="0.5">
      <c r="A6" s="504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 t="shared" si="1"/>
        <v>0</v>
      </c>
      <c r="G6" s="644">
        <f t="shared" ref="G6:G72" si="2">+F6-E6</f>
        <v>0</v>
      </c>
      <c r="I6" s="394">
        <f t="shared" ref="I6:I72" si="3">IF(F6&gt;0,1,0)</f>
        <v>0</v>
      </c>
    </row>
    <row r="7" spans="1:9" x14ac:dyDescent="0.5">
      <c r="A7" s="504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si="1"/>
        <v>0</v>
      </c>
      <c r="G7" s="644">
        <f t="shared" si="2"/>
        <v>0</v>
      </c>
      <c r="I7" s="394">
        <f t="shared" si="3"/>
        <v>0</v>
      </c>
    </row>
    <row r="8" spans="1:9" x14ac:dyDescent="0.5">
      <c r="A8" s="504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1"/>
        <v>0</v>
      </c>
      <c r="G8" s="644">
        <f t="shared" si="2"/>
        <v>0</v>
      </c>
      <c r="I8" s="394">
        <f t="shared" si="3"/>
        <v>0</v>
      </c>
    </row>
    <row r="9" spans="1:9" x14ac:dyDescent="0.5">
      <c r="A9" s="504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1"/>
        <v>0</v>
      </c>
      <c r="G9" s="644">
        <f t="shared" si="2"/>
        <v>0</v>
      </c>
      <c r="I9" s="394">
        <f t="shared" si="3"/>
        <v>0</v>
      </c>
    </row>
    <row r="10" spans="1:9" x14ac:dyDescent="0.5">
      <c r="A10" s="504">
        <v>6</v>
      </c>
      <c r="B10" s="831" t="s">
        <v>174</v>
      </c>
      <c r="C10" s="249">
        <v>98338.25</v>
      </c>
      <c r="D10" s="823">
        <v>0</v>
      </c>
      <c r="E10" s="838">
        <v>0</v>
      </c>
      <c r="F10" s="823">
        <f t="shared" si="1"/>
        <v>0</v>
      </c>
      <c r="G10" s="644">
        <f t="shared" si="2"/>
        <v>0</v>
      </c>
      <c r="I10" s="394">
        <f t="shared" si="3"/>
        <v>0</v>
      </c>
    </row>
    <row r="11" spans="1:9" x14ac:dyDescent="0.5">
      <c r="A11" s="504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1"/>
        <v>0</v>
      </c>
      <c r="G11" s="644">
        <f t="shared" si="2"/>
        <v>0</v>
      </c>
      <c r="I11" s="394">
        <f t="shared" si="3"/>
        <v>0</v>
      </c>
    </row>
    <row r="12" spans="1:9" x14ac:dyDescent="0.5">
      <c r="A12" s="504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1"/>
        <v>0</v>
      </c>
      <c r="G12" s="644">
        <f t="shared" si="2"/>
        <v>0</v>
      </c>
      <c r="I12" s="394">
        <f t="shared" si="3"/>
        <v>0</v>
      </c>
    </row>
    <row r="13" spans="1:9" x14ac:dyDescent="0.5">
      <c r="A13" s="504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1"/>
        <v>0</v>
      </c>
      <c r="G13" s="644">
        <f t="shared" si="2"/>
        <v>0</v>
      </c>
      <c r="I13" s="394">
        <f t="shared" si="3"/>
        <v>0</v>
      </c>
    </row>
    <row r="14" spans="1:9" x14ac:dyDescent="0.5">
      <c r="A14" s="504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1"/>
        <v>0</v>
      </c>
      <c r="G14" s="644">
        <f t="shared" si="2"/>
        <v>0</v>
      </c>
      <c r="I14" s="394">
        <f t="shared" si="3"/>
        <v>0</v>
      </c>
    </row>
    <row r="15" spans="1:9" x14ac:dyDescent="0.5">
      <c r="A15" s="504">
        <v>11</v>
      </c>
      <c r="B15" s="828" t="s">
        <v>181</v>
      </c>
      <c r="C15" s="248">
        <v>5951</v>
      </c>
      <c r="D15" s="832">
        <v>0</v>
      </c>
      <c r="E15" s="839">
        <v>0</v>
      </c>
      <c r="F15" s="832">
        <f t="shared" si="1"/>
        <v>0</v>
      </c>
      <c r="G15" s="644">
        <f t="shared" si="2"/>
        <v>0</v>
      </c>
      <c r="I15" s="394">
        <f t="shared" si="3"/>
        <v>0</v>
      </c>
    </row>
    <row r="16" spans="1:9" x14ac:dyDescent="0.5">
      <c r="A16" s="504">
        <v>12</v>
      </c>
      <c r="B16" s="831" t="s">
        <v>164</v>
      </c>
      <c r="C16" s="249">
        <v>411918.15</v>
      </c>
      <c r="D16" s="823">
        <v>0</v>
      </c>
      <c r="E16" s="840">
        <v>0</v>
      </c>
      <c r="F16" s="823">
        <f t="shared" si="1"/>
        <v>0</v>
      </c>
      <c r="G16" s="644">
        <f t="shared" si="2"/>
        <v>0</v>
      </c>
      <c r="I16" s="394">
        <f t="shared" si="3"/>
        <v>0</v>
      </c>
    </row>
    <row r="17" spans="1:9" x14ac:dyDescent="0.5">
      <c r="A17" s="504">
        <v>13</v>
      </c>
      <c r="B17" s="822" t="s">
        <v>166</v>
      </c>
      <c r="C17" s="243">
        <v>145204.69</v>
      </c>
      <c r="D17" s="836">
        <v>0</v>
      </c>
      <c r="E17" s="838">
        <v>0</v>
      </c>
      <c r="F17" s="836">
        <f t="shared" si="1"/>
        <v>0</v>
      </c>
      <c r="G17" s="644">
        <f t="shared" si="2"/>
        <v>0</v>
      </c>
      <c r="I17" s="394">
        <f t="shared" si="3"/>
        <v>0</v>
      </c>
    </row>
    <row r="18" spans="1:9" x14ac:dyDescent="0.5">
      <c r="A18" s="504">
        <v>14</v>
      </c>
      <c r="B18" s="822" t="s">
        <v>167</v>
      </c>
      <c r="C18" s="243">
        <v>270273</v>
      </c>
      <c r="D18" s="836">
        <v>3</v>
      </c>
      <c r="E18" s="835">
        <v>3</v>
      </c>
      <c r="F18" s="836">
        <f t="shared" si="1"/>
        <v>3</v>
      </c>
      <c r="G18" s="644">
        <f t="shared" si="2"/>
        <v>0</v>
      </c>
      <c r="I18" s="394">
        <f t="shared" si="3"/>
        <v>1</v>
      </c>
    </row>
    <row r="19" spans="1:9" x14ac:dyDescent="0.5">
      <c r="A19" s="504">
        <v>15</v>
      </c>
      <c r="B19" s="822" t="s">
        <v>168</v>
      </c>
      <c r="C19" s="243">
        <v>610</v>
      </c>
      <c r="D19" s="836">
        <v>0</v>
      </c>
      <c r="E19" s="835">
        <v>0</v>
      </c>
      <c r="F19" s="836">
        <f t="shared" si="1"/>
        <v>0</v>
      </c>
      <c r="G19" s="644">
        <f t="shared" si="2"/>
        <v>0</v>
      </c>
      <c r="I19" s="394">
        <f t="shared" si="3"/>
        <v>0</v>
      </c>
    </row>
    <row r="20" spans="1:9" x14ac:dyDescent="0.5">
      <c r="A20" s="504">
        <v>16</v>
      </c>
      <c r="B20" s="822" t="s">
        <v>169</v>
      </c>
      <c r="C20" s="243">
        <v>28055</v>
      </c>
      <c r="D20" s="836">
        <v>0</v>
      </c>
      <c r="E20" s="835">
        <v>0</v>
      </c>
      <c r="F20" s="836">
        <f t="shared" si="1"/>
        <v>0</v>
      </c>
      <c r="G20" s="644">
        <f t="shared" si="2"/>
        <v>0</v>
      </c>
      <c r="I20" s="394">
        <f t="shared" si="3"/>
        <v>0</v>
      </c>
    </row>
    <row r="21" spans="1:9" x14ac:dyDescent="0.5">
      <c r="A21" s="504">
        <v>17</v>
      </c>
      <c r="B21" s="822" t="s">
        <v>170</v>
      </c>
      <c r="C21" s="243">
        <v>411799.09</v>
      </c>
      <c r="D21" s="836">
        <v>0</v>
      </c>
      <c r="E21" s="835">
        <v>0</v>
      </c>
      <c r="F21" s="836">
        <f t="shared" si="1"/>
        <v>0</v>
      </c>
      <c r="G21" s="644">
        <f t="shared" si="2"/>
        <v>0</v>
      </c>
      <c r="I21" s="394">
        <f t="shared" si="3"/>
        <v>0</v>
      </c>
    </row>
    <row r="22" spans="1:9" x14ac:dyDescent="0.5">
      <c r="A22" s="504">
        <v>18</v>
      </c>
      <c r="B22" s="828" t="s">
        <v>172</v>
      </c>
      <c r="C22" s="252">
        <v>60157</v>
      </c>
      <c r="D22" s="832">
        <v>0</v>
      </c>
      <c r="E22" s="839">
        <v>0</v>
      </c>
      <c r="F22" s="832">
        <f t="shared" si="1"/>
        <v>0</v>
      </c>
      <c r="G22" s="644">
        <f t="shared" si="2"/>
        <v>0</v>
      </c>
      <c r="I22" s="394">
        <f t="shared" si="3"/>
        <v>0</v>
      </c>
    </row>
    <row r="23" spans="1:9" x14ac:dyDescent="0.5">
      <c r="A23" s="504">
        <v>19</v>
      </c>
      <c r="B23" s="831" t="s">
        <v>134</v>
      </c>
      <c r="C23" s="254">
        <v>179890.31</v>
      </c>
      <c r="D23" s="823">
        <v>0</v>
      </c>
      <c r="E23" s="838">
        <v>0</v>
      </c>
      <c r="F23" s="823">
        <f t="shared" si="1"/>
        <v>0</v>
      </c>
      <c r="G23" s="644">
        <f t="shared" si="2"/>
        <v>0</v>
      </c>
      <c r="I23" s="394">
        <f t="shared" si="3"/>
        <v>0</v>
      </c>
    </row>
    <row r="24" spans="1:9" x14ac:dyDescent="0.5">
      <c r="A24" s="504">
        <v>20</v>
      </c>
      <c r="B24" s="822" t="s">
        <v>135</v>
      </c>
      <c r="C24" s="251">
        <v>21675.7</v>
      </c>
      <c r="D24" s="836">
        <v>0</v>
      </c>
      <c r="E24" s="835">
        <v>0</v>
      </c>
      <c r="F24" s="836">
        <f t="shared" si="1"/>
        <v>0</v>
      </c>
      <c r="G24" s="644">
        <f t="shared" si="2"/>
        <v>0</v>
      </c>
      <c r="I24" s="394">
        <f t="shared" si="3"/>
        <v>0</v>
      </c>
    </row>
    <row r="25" spans="1:9" x14ac:dyDescent="0.5">
      <c r="A25" s="504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1"/>
        <v>0</v>
      </c>
      <c r="G25" s="644">
        <f t="shared" si="2"/>
        <v>0</v>
      </c>
      <c r="I25" s="394">
        <f t="shared" si="3"/>
        <v>0</v>
      </c>
    </row>
    <row r="26" spans="1:9" x14ac:dyDescent="0.5">
      <c r="A26" s="504">
        <v>22</v>
      </c>
      <c r="B26" s="822" t="s">
        <v>137</v>
      </c>
      <c r="C26" s="251">
        <v>252744.37</v>
      </c>
      <c r="D26" s="836">
        <v>0</v>
      </c>
      <c r="E26" s="836">
        <v>0</v>
      </c>
      <c r="F26" s="836">
        <f t="shared" si="1"/>
        <v>0</v>
      </c>
      <c r="G26" s="644">
        <f t="shared" si="2"/>
        <v>0</v>
      </c>
      <c r="I26" s="394">
        <f t="shared" si="3"/>
        <v>0</v>
      </c>
    </row>
    <row r="27" spans="1:9" x14ac:dyDescent="0.5">
      <c r="A27" s="504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1"/>
        <v>0</v>
      </c>
      <c r="G27" s="644">
        <f t="shared" si="2"/>
        <v>0</v>
      </c>
      <c r="I27" s="394">
        <f t="shared" si="3"/>
        <v>0</v>
      </c>
    </row>
    <row r="28" spans="1:9" x14ac:dyDescent="0.5">
      <c r="A28" s="504">
        <v>24</v>
      </c>
      <c r="B28" s="822" t="s">
        <v>139</v>
      </c>
      <c r="C28" s="251">
        <v>921512.24</v>
      </c>
      <c r="D28" s="836">
        <v>0</v>
      </c>
      <c r="E28" s="836">
        <v>0</v>
      </c>
      <c r="F28" s="836">
        <f t="shared" si="1"/>
        <v>0</v>
      </c>
      <c r="G28" s="644">
        <f t="shared" si="2"/>
        <v>0</v>
      </c>
      <c r="I28" s="394">
        <f t="shared" si="3"/>
        <v>0</v>
      </c>
    </row>
    <row r="29" spans="1:9" x14ac:dyDescent="0.5">
      <c r="A29" s="504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1"/>
        <v>0</v>
      </c>
      <c r="G29" s="644">
        <f t="shared" si="2"/>
        <v>0</v>
      </c>
      <c r="I29" s="394">
        <f t="shared" si="3"/>
        <v>0</v>
      </c>
    </row>
    <row r="30" spans="1:9" x14ac:dyDescent="0.5">
      <c r="A30" s="504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1"/>
        <v>0</v>
      </c>
      <c r="G30" s="644">
        <f t="shared" si="2"/>
        <v>0</v>
      </c>
      <c r="I30" s="394">
        <f t="shared" si="3"/>
        <v>0</v>
      </c>
    </row>
    <row r="31" spans="1:9" x14ac:dyDescent="0.5">
      <c r="A31" s="504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1"/>
        <v>0</v>
      </c>
      <c r="G31" s="644">
        <f t="shared" si="2"/>
        <v>0</v>
      </c>
      <c r="I31" s="394">
        <f t="shared" si="3"/>
        <v>0</v>
      </c>
    </row>
    <row r="32" spans="1:9" x14ac:dyDescent="0.5">
      <c r="A32" s="504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1"/>
        <v>0</v>
      </c>
      <c r="G32" s="644">
        <f t="shared" si="2"/>
        <v>0</v>
      </c>
      <c r="I32" s="394">
        <f t="shared" si="3"/>
        <v>0</v>
      </c>
    </row>
    <row r="33" spans="1:9" x14ac:dyDescent="0.5">
      <c r="A33" s="504">
        <v>29</v>
      </c>
      <c r="B33" s="822" t="s">
        <v>145</v>
      </c>
      <c r="C33" s="251">
        <v>575.83000000000004</v>
      </c>
      <c r="D33" s="836">
        <v>0</v>
      </c>
      <c r="E33" s="836">
        <v>0</v>
      </c>
      <c r="F33" s="836">
        <f t="shared" si="1"/>
        <v>0</v>
      </c>
      <c r="G33" s="644">
        <f t="shared" si="2"/>
        <v>0</v>
      </c>
      <c r="I33" s="394">
        <f t="shared" si="3"/>
        <v>0</v>
      </c>
    </row>
    <row r="34" spans="1:9" x14ac:dyDescent="0.5">
      <c r="A34" s="504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f t="shared" si="1"/>
        <v>0</v>
      </c>
      <c r="G34" s="644">
        <f t="shared" si="2"/>
        <v>0</v>
      </c>
      <c r="I34" s="394">
        <f t="shared" si="3"/>
        <v>0</v>
      </c>
    </row>
    <row r="35" spans="1:9" x14ac:dyDescent="0.5">
      <c r="A35" s="504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1"/>
        <v>0</v>
      </c>
      <c r="G35" s="644">
        <f t="shared" si="2"/>
        <v>0</v>
      </c>
      <c r="I35" s="394">
        <f t="shared" si="3"/>
        <v>0</v>
      </c>
    </row>
    <row r="36" spans="1:9" x14ac:dyDescent="0.5">
      <c r="A36" s="504">
        <v>32</v>
      </c>
      <c r="B36" s="822" t="s">
        <v>147</v>
      </c>
      <c r="C36" s="251">
        <v>292408.51</v>
      </c>
      <c r="D36" s="836">
        <v>0</v>
      </c>
      <c r="E36" s="836">
        <v>0</v>
      </c>
      <c r="F36" s="836">
        <f t="shared" si="1"/>
        <v>0</v>
      </c>
      <c r="G36" s="644">
        <f t="shared" si="2"/>
        <v>0</v>
      </c>
      <c r="I36" s="394">
        <f t="shared" si="3"/>
        <v>0</v>
      </c>
    </row>
    <row r="37" spans="1:9" x14ac:dyDescent="0.5">
      <c r="A37" s="504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1"/>
        <v>0</v>
      </c>
      <c r="G37" s="644">
        <f t="shared" si="2"/>
        <v>0</v>
      </c>
      <c r="I37" s="394">
        <f t="shared" si="3"/>
        <v>0</v>
      </c>
    </row>
    <row r="38" spans="1:9" x14ac:dyDescent="0.5">
      <c r="A38" s="504">
        <v>34</v>
      </c>
      <c r="B38" s="822" t="s">
        <v>149</v>
      </c>
      <c r="C38" s="251">
        <v>107657.97</v>
      </c>
      <c r="D38" s="836">
        <v>0</v>
      </c>
      <c r="E38" s="836">
        <v>0</v>
      </c>
      <c r="F38" s="836">
        <f t="shared" si="1"/>
        <v>0</v>
      </c>
      <c r="G38" s="644">
        <f t="shared" si="2"/>
        <v>0</v>
      </c>
      <c r="I38" s="394">
        <f t="shared" si="3"/>
        <v>0</v>
      </c>
    </row>
    <row r="39" spans="1:9" x14ac:dyDescent="0.5">
      <c r="A39" s="504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1"/>
        <v>0</v>
      </c>
      <c r="G39" s="644">
        <f t="shared" si="2"/>
        <v>0</v>
      </c>
      <c r="I39" s="394">
        <f t="shared" si="3"/>
        <v>0</v>
      </c>
    </row>
    <row r="40" spans="1:9" x14ac:dyDescent="0.5">
      <c r="A40" s="504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1"/>
        <v>0</v>
      </c>
      <c r="G40" s="644">
        <f t="shared" si="2"/>
        <v>0</v>
      </c>
      <c r="I40" s="394">
        <f t="shared" si="3"/>
        <v>0</v>
      </c>
    </row>
    <row r="41" spans="1:9" x14ac:dyDescent="0.5">
      <c r="A41" s="504">
        <v>37</v>
      </c>
      <c r="B41" s="822" t="s">
        <v>152</v>
      </c>
      <c r="C41" s="251">
        <v>409277.79</v>
      </c>
      <c r="D41" s="836">
        <v>0</v>
      </c>
      <c r="E41" s="835">
        <v>0</v>
      </c>
      <c r="F41" s="836">
        <f t="shared" si="1"/>
        <v>0</v>
      </c>
      <c r="G41" s="644">
        <f t="shared" si="2"/>
        <v>0</v>
      </c>
      <c r="I41" s="394">
        <f t="shared" si="3"/>
        <v>0</v>
      </c>
    </row>
    <row r="42" spans="1:9" x14ac:dyDescent="0.5">
      <c r="A42" s="504">
        <v>38</v>
      </c>
      <c r="B42" s="828" t="s">
        <v>153</v>
      </c>
      <c r="C42" s="252">
        <v>273563.07</v>
      </c>
      <c r="D42" s="832">
        <v>0</v>
      </c>
      <c r="E42" s="839">
        <v>0</v>
      </c>
      <c r="F42" s="832">
        <f t="shared" si="1"/>
        <v>0</v>
      </c>
      <c r="G42" s="644">
        <f t="shared" si="2"/>
        <v>0</v>
      </c>
      <c r="I42" s="394">
        <f t="shared" si="3"/>
        <v>0</v>
      </c>
    </row>
    <row r="43" spans="1:9" x14ac:dyDescent="0.5">
      <c r="A43" s="504">
        <v>39</v>
      </c>
      <c r="B43" s="831" t="s">
        <v>183</v>
      </c>
      <c r="C43" s="254">
        <v>582437.32999999996</v>
      </c>
      <c r="D43" s="823">
        <v>9</v>
      </c>
      <c r="E43" s="838">
        <v>9</v>
      </c>
      <c r="F43" s="823">
        <f t="shared" si="1"/>
        <v>9</v>
      </c>
      <c r="G43" s="644">
        <f t="shared" si="2"/>
        <v>0</v>
      </c>
      <c r="I43" s="394">
        <f t="shared" si="3"/>
        <v>1</v>
      </c>
    </row>
    <row r="44" spans="1:9" x14ac:dyDescent="0.5">
      <c r="A44" s="504">
        <v>40</v>
      </c>
      <c r="B44" s="822" t="s">
        <v>184</v>
      </c>
      <c r="C44" s="251">
        <v>525907.82999999996</v>
      </c>
      <c r="D44" s="836">
        <v>53.45</v>
      </c>
      <c r="E44" s="835">
        <v>51.45</v>
      </c>
      <c r="F44" s="836">
        <f t="shared" si="1"/>
        <v>53.45</v>
      </c>
      <c r="G44" s="644">
        <f t="shared" si="2"/>
        <v>2</v>
      </c>
      <c r="I44" s="394">
        <f t="shared" si="3"/>
        <v>1</v>
      </c>
    </row>
    <row r="45" spans="1:9" x14ac:dyDescent="0.5">
      <c r="A45" s="504">
        <v>41</v>
      </c>
      <c r="B45" s="822" t="s">
        <v>185</v>
      </c>
      <c r="C45" s="251">
        <v>1492461.39</v>
      </c>
      <c r="D45" s="836">
        <v>1279</v>
      </c>
      <c r="E45" s="835">
        <v>1194</v>
      </c>
      <c r="F45" s="836">
        <f t="shared" si="1"/>
        <v>1279</v>
      </c>
      <c r="G45" s="644">
        <f t="shared" si="2"/>
        <v>85</v>
      </c>
      <c r="I45" s="394">
        <f t="shared" si="3"/>
        <v>1</v>
      </c>
    </row>
    <row r="46" spans="1:9" x14ac:dyDescent="0.5">
      <c r="A46" s="504">
        <v>42</v>
      </c>
      <c r="B46" s="822" t="s">
        <v>186</v>
      </c>
      <c r="C46" s="251">
        <v>950794.93</v>
      </c>
      <c r="D46" s="836">
        <v>99</v>
      </c>
      <c r="E46" s="835">
        <v>99</v>
      </c>
      <c r="F46" s="836">
        <f t="shared" si="1"/>
        <v>99</v>
      </c>
      <c r="G46" s="644">
        <f t="shared" si="2"/>
        <v>0</v>
      </c>
      <c r="I46" s="394">
        <f t="shared" si="3"/>
        <v>1</v>
      </c>
    </row>
    <row r="47" spans="1:9" x14ac:dyDescent="0.5">
      <c r="A47" s="504">
        <v>43</v>
      </c>
      <c r="B47" s="822" t="s">
        <v>187</v>
      </c>
      <c r="C47" s="251">
        <v>913499.05</v>
      </c>
      <c r="D47" s="836">
        <v>0</v>
      </c>
      <c r="E47" s="835">
        <v>0</v>
      </c>
      <c r="F47" s="836">
        <f t="shared" si="1"/>
        <v>0</v>
      </c>
      <c r="G47" s="644">
        <f t="shared" si="2"/>
        <v>0</v>
      </c>
      <c r="I47" s="394">
        <f t="shared" si="3"/>
        <v>0</v>
      </c>
    </row>
    <row r="48" spans="1:9" x14ac:dyDescent="0.5">
      <c r="A48" s="504">
        <v>44</v>
      </c>
      <c r="B48" s="822" t="s">
        <v>188</v>
      </c>
      <c r="C48" s="251">
        <v>265007.28999999998</v>
      </c>
      <c r="D48" s="836">
        <v>0</v>
      </c>
      <c r="E48" s="835">
        <v>0</v>
      </c>
      <c r="F48" s="836">
        <f t="shared" si="1"/>
        <v>0</v>
      </c>
      <c r="G48" s="644">
        <f t="shared" si="2"/>
        <v>0</v>
      </c>
      <c r="I48" s="394">
        <f t="shared" si="3"/>
        <v>0</v>
      </c>
    </row>
    <row r="49" spans="1:9" x14ac:dyDescent="0.5">
      <c r="A49" s="504">
        <v>45</v>
      </c>
      <c r="B49" s="822" t="s">
        <v>189</v>
      </c>
      <c r="C49" s="251">
        <v>341763.89</v>
      </c>
      <c r="D49" s="836">
        <v>0</v>
      </c>
      <c r="E49" s="835">
        <v>0</v>
      </c>
      <c r="F49" s="836">
        <f t="shared" si="1"/>
        <v>0</v>
      </c>
      <c r="G49" s="644">
        <f t="shared" si="2"/>
        <v>0</v>
      </c>
      <c r="I49" s="394">
        <f t="shared" si="3"/>
        <v>0</v>
      </c>
    </row>
    <row r="50" spans="1:9" x14ac:dyDescent="0.5">
      <c r="A50" s="504">
        <v>46</v>
      </c>
      <c r="B50" s="822" t="s">
        <v>190</v>
      </c>
      <c r="C50" s="251">
        <v>959830</v>
      </c>
      <c r="D50" s="836">
        <v>0</v>
      </c>
      <c r="E50" s="835">
        <v>0</v>
      </c>
      <c r="F50" s="836">
        <f t="shared" si="1"/>
        <v>0</v>
      </c>
      <c r="G50" s="644">
        <f t="shared" si="2"/>
        <v>0</v>
      </c>
      <c r="I50" s="394">
        <f t="shared" si="3"/>
        <v>0</v>
      </c>
    </row>
    <row r="51" spans="1:9" x14ac:dyDescent="0.5">
      <c r="A51" s="504">
        <v>47</v>
      </c>
      <c r="B51" s="822" t="s">
        <v>191</v>
      </c>
      <c r="C51" s="251">
        <v>62939</v>
      </c>
      <c r="D51" s="836">
        <v>0</v>
      </c>
      <c r="E51" s="835">
        <v>0</v>
      </c>
      <c r="F51" s="836">
        <f t="shared" si="1"/>
        <v>0</v>
      </c>
      <c r="G51" s="644">
        <f t="shared" si="2"/>
        <v>0</v>
      </c>
      <c r="I51" s="394">
        <f t="shared" si="3"/>
        <v>0</v>
      </c>
    </row>
    <row r="52" spans="1:9" x14ac:dyDescent="0.5">
      <c r="A52" s="504">
        <v>48</v>
      </c>
      <c r="B52" s="822" t="s">
        <v>192</v>
      </c>
      <c r="C52" s="251">
        <v>1163018</v>
      </c>
      <c r="D52" s="836">
        <v>0</v>
      </c>
      <c r="E52" s="835">
        <v>0</v>
      </c>
      <c r="F52" s="836">
        <f t="shared" si="1"/>
        <v>0</v>
      </c>
      <c r="G52" s="644">
        <f t="shared" si="2"/>
        <v>0</v>
      </c>
      <c r="I52" s="394">
        <f t="shared" si="3"/>
        <v>0</v>
      </c>
    </row>
    <row r="53" spans="1:9" x14ac:dyDescent="0.5">
      <c r="A53" s="504">
        <v>49</v>
      </c>
      <c r="B53" s="822" t="s">
        <v>193</v>
      </c>
      <c r="C53" s="251">
        <v>235351.48</v>
      </c>
      <c r="D53" s="836">
        <v>0</v>
      </c>
      <c r="E53" s="835">
        <v>0</v>
      </c>
      <c r="F53" s="836">
        <f t="shared" si="1"/>
        <v>0</v>
      </c>
      <c r="G53" s="644">
        <f t="shared" si="2"/>
        <v>0</v>
      </c>
      <c r="I53" s="394">
        <f t="shared" si="3"/>
        <v>0</v>
      </c>
    </row>
    <row r="54" spans="1:9" x14ac:dyDescent="0.5">
      <c r="A54" s="504">
        <v>50</v>
      </c>
      <c r="B54" s="822" t="s">
        <v>194</v>
      </c>
      <c r="C54" s="251">
        <v>1751126</v>
      </c>
      <c r="D54" s="836">
        <v>0</v>
      </c>
      <c r="E54" s="835">
        <v>0</v>
      </c>
      <c r="F54" s="836">
        <f t="shared" si="1"/>
        <v>0</v>
      </c>
      <c r="G54" s="644">
        <f t="shared" si="2"/>
        <v>0</v>
      </c>
      <c r="I54" s="394">
        <f t="shared" si="3"/>
        <v>0</v>
      </c>
    </row>
    <row r="55" spans="1:9" x14ac:dyDescent="0.5">
      <c r="A55" s="504">
        <v>51</v>
      </c>
      <c r="B55" s="822" t="s">
        <v>195</v>
      </c>
      <c r="C55" s="251">
        <v>531329.06000000006</v>
      </c>
      <c r="D55" s="836">
        <v>0</v>
      </c>
      <c r="E55" s="835">
        <v>0</v>
      </c>
      <c r="F55" s="836">
        <f t="shared" si="1"/>
        <v>0</v>
      </c>
      <c r="G55" s="644">
        <f t="shared" si="2"/>
        <v>0</v>
      </c>
      <c r="I55" s="394">
        <f t="shared" si="3"/>
        <v>0</v>
      </c>
    </row>
    <row r="56" spans="1:9" x14ac:dyDescent="0.5">
      <c r="A56" s="504">
        <v>52</v>
      </c>
      <c r="B56" s="828" t="s">
        <v>196</v>
      </c>
      <c r="C56" s="252">
        <v>2018417.87</v>
      </c>
      <c r="D56" s="832">
        <v>809</v>
      </c>
      <c r="E56" s="839">
        <v>809</v>
      </c>
      <c r="F56" s="832">
        <f t="shared" si="1"/>
        <v>809</v>
      </c>
      <c r="G56" s="644">
        <f t="shared" si="2"/>
        <v>0</v>
      </c>
      <c r="I56" s="394">
        <f t="shared" si="3"/>
        <v>1</v>
      </c>
    </row>
    <row r="57" spans="1:9" x14ac:dyDescent="0.5">
      <c r="A57" s="504">
        <v>53</v>
      </c>
      <c r="B57" s="827" t="s">
        <v>116</v>
      </c>
      <c r="C57" s="255">
        <v>17242</v>
      </c>
      <c r="D57" s="836">
        <v>0</v>
      </c>
      <c r="E57" s="836">
        <v>0</v>
      </c>
      <c r="F57" s="823">
        <f t="shared" si="1"/>
        <v>0</v>
      </c>
      <c r="G57" s="644">
        <f t="shared" si="2"/>
        <v>0</v>
      </c>
      <c r="I57" s="394">
        <f t="shared" si="3"/>
        <v>0</v>
      </c>
    </row>
    <row r="58" spans="1:9" x14ac:dyDescent="0.5">
      <c r="A58" s="504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1"/>
        <v>0</v>
      </c>
      <c r="G58" s="644">
        <f t="shared" si="2"/>
        <v>0</v>
      </c>
      <c r="I58" s="394">
        <f t="shared" si="3"/>
        <v>0</v>
      </c>
    </row>
    <row r="59" spans="1:9" x14ac:dyDescent="0.5">
      <c r="A59" s="504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1"/>
        <v>0</v>
      </c>
      <c r="G59" s="644">
        <f t="shared" si="2"/>
        <v>0</v>
      </c>
      <c r="I59" s="394">
        <f t="shared" si="3"/>
        <v>0</v>
      </c>
    </row>
    <row r="60" spans="1:9" x14ac:dyDescent="0.5">
      <c r="A60" s="504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1"/>
        <v>0</v>
      </c>
      <c r="G60" s="644">
        <f t="shared" si="2"/>
        <v>0</v>
      </c>
      <c r="I60" s="394">
        <f t="shared" si="3"/>
        <v>0</v>
      </c>
    </row>
    <row r="61" spans="1:9" x14ac:dyDescent="0.5">
      <c r="A61" s="504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1"/>
        <v>0</v>
      </c>
      <c r="G61" s="644">
        <f t="shared" si="2"/>
        <v>0</v>
      </c>
      <c r="I61" s="394">
        <f t="shared" si="3"/>
        <v>0</v>
      </c>
    </row>
    <row r="62" spans="1:9" x14ac:dyDescent="0.5">
      <c r="A62" s="504">
        <v>58</v>
      </c>
      <c r="B62" s="822" t="s">
        <v>121</v>
      </c>
      <c r="C62" s="251">
        <v>169588.13</v>
      </c>
      <c r="D62" s="836">
        <v>0</v>
      </c>
      <c r="E62" s="836">
        <v>0</v>
      </c>
      <c r="F62" s="836">
        <f t="shared" si="1"/>
        <v>0</v>
      </c>
      <c r="G62" s="644">
        <f t="shared" si="2"/>
        <v>0</v>
      </c>
      <c r="I62" s="394">
        <f t="shared" si="3"/>
        <v>0</v>
      </c>
    </row>
    <row r="63" spans="1:9" x14ac:dyDescent="0.5">
      <c r="A63" s="504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1"/>
        <v>0</v>
      </c>
      <c r="G63" s="644">
        <f t="shared" si="2"/>
        <v>0</v>
      </c>
      <c r="I63" s="394">
        <f t="shared" si="3"/>
        <v>0</v>
      </c>
    </row>
    <row r="64" spans="1:9" x14ac:dyDescent="0.5">
      <c r="A64" s="504">
        <v>60</v>
      </c>
      <c r="B64" s="822" t="s">
        <v>123</v>
      </c>
      <c r="C64" s="251">
        <v>296.75</v>
      </c>
      <c r="D64" s="836">
        <v>0</v>
      </c>
      <c r="E64" s="836">
        <v>0</v>
      </c>
      <c r="F64" s="836">
        <f t="shared" si="1"/>
        <v>0</v>
      </c>
      <c r="G64" s="644">
        <f t="shared" si="2"/>
        <v>0</v>
      </c>
      <c r="I64" s="394">
        <f t="shared" si="3"/>
        <v>0</v>
      </c>
    </row>
    <row r="65" spans="1:9" x14ac:dyDescent="0.5">
      <c r="A65" s="504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1"/>
        <v>0</v>
      </c>
      <c r="G65" s="644">
        <f t="shared" si="2"/>
        <v>0</v>
      </c>
      <c r="I65" s="394">
        <f t="shared" si="3"/>
        <v>0</v>
      </c>
    </row>
    <row r="66" spans="1:9" x14ac:dyDescent="0.5">
      <c r="A66" s="504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1"/>
        <v>0</v>
      </c>
      <c r="G66" s="644">
        <f t="shared" si="2"/>
        <v>0</v>
      </c>
      <c r="I66" s="394">
        <f t="shared" si="3"/>
        <v>0</v>
      </c>
    </row>
    <row r="67" spans="1:9" x14ac:dyDescent="0.5">
      <c r="A67" s="504">
        <v>63</v>
      </c>
      <c r="B67" s="822" t="s">
        <v>126</v>
      </c>
      <c r="C67" s="251">
        <v>41582.269999999997</v>
      </c>
      <c r="D67" s="836">
        <v>0</v>
      </c>
      <c r="E67" s="836">
        <v>0</v>
      </c>
      <c r="F67" s="836">
        <f t="shared" si="1"/>
        <v>0</v>
      </c>
      <c r="G67" s="644">
        <f t="shared" si="2"/>
        <v>0</v>
      </c>
      <c r="I67" s="394">
        <f t="shared" si="3"/>
        <v>0</v>
      </c>
    </row>
    <row r="68" spans="1:9" x14ac:dyDescent="0.5">
      <c r="A68" s="504">
        <v>64</v>
      </c>
      <c r="B68" s="822" t="s">
        <v>128</v>
      </c>
      <c r="C68" s="251">
        <v>23505.89</v>
      </c>
      <c r="D68" s="836">
        <v>0</v>
      </c>
      <c r="E68" s="836">
        <v>0</v>
      </c>
      <c r="F68" s="836">
        <f t="shared" si="1"/>
        <v>0</v>
      </c>
      <c r="G68" s="644">
        <f t="shared" si="2"/>
        <v>0</v>
      </c>
      <c r="I68" s="394">
        <f t="shared" si="3"/>
        <v>0</v>
      </c>
    </row>
    <row r="69" spans="1:9" x14ac:dyDescent="0.5">
      <c r="A69" s="504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ref="F69:F72" si="4">D69</f>
        <v>0</v>
      </c>
      <c r="G69" s="644">
        <f t="shared" si="2"/>
        <v>0</v>
      </c>
      <c r="I69" s="394">
        <f t="shared" si="3"/>
        <v>0</v>
      </c>
    </row>
    <row r="70" spans="1:9" x14ac:dyDescent="0.5">
      <c r="A70" s="504">
        <v>66</v>
      </c>
      <c r="B70" s="827" t="s">
        <v>130</v>
      </c>
      <c r="C70" s="255">
        <v>35353</v>
      </c>
      <c r="D70" s="836">
        <v>0</v>
      </c>
      <c r="E70" s="836">
        <v>0</v>
      </c>
      <c r="F70" s="836">
        <f t="shared" si="4"/>
        <v>0</v>
      </c>
      <c r="G70" s="644">
        <f t="shared" si="2"/>
        <v>0</v>
      </c>
      <c r="I70" s="394">
        <f t="shared" si="3"/>
        <v>0</v>
      </c>
    </row>
    <row r="71" spans="1:9" x14ac:dyDescent="0.5">
      <c r="A71" s="504">
        <v>67</v>
      </c>
      <c r="B71" s="827" t="s">
        <v>132</v>
      </c>
      <c r="C71" s="255">
        <v>16145.82</v>
      </c>
      <c r="D71" s="841">
        <v>0</v>
      </c>
      <c r="E71" s="841">
        <v>0</v>
      </c>
      <c r="F71" s="841">
        <v>0</v>
      </c>
      <c r="G71" s="644">
        <f t="shared" si="2"/>
        <v>0</v>
      </c>
      <c r="I71" s="394">
        <f t="shared" si="3"/>
        <v>0</v>
      </c>
    </row>
    <row r="72" spans="1:9" x14ac:dyDescent="0.5">
      <c r="A72" s="504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si="4"/>
        <v>0</v>
      </c>
      <c r="G72" s="644">
        <f t="shared" si="2"/>
        <v>0</v>
      </c>
      <c r="I72" s="394">
        <f t="shared" si="3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5.625" style="394" customWidth="1"/>
    <col min="2" max="2" width="15.375" style="394" customWidth="1"/>
    <col min="3" max="3" width="14.875" style="394" customWidth="1"/>
    <col min="4" max="4" width="16" style="394" customWidth="1"/>
    <col min="5" max="5" width="15.125" style="394" customWidth="1"/>
    <col min="6" max="6" width="15.375" style="394" customWidth="1"/>
    <col min="7" max="7" width="15.25" style="394" customWidth="1"/>
    <col min="8" max="16384" width="9" style="394"/>
  </cols>
  <sheetData>
    <row r="1" spans="1:9" x14ac:dyDescent="0.5">
      <c r="A1" s="1253" t="s">
        <v>541</v>
      </c>
      <c r="B1" s="1255"/>
      <c r="C1" s="1255"/>
      <c r="D1" s="1255"/>
      <c r="E1" s="1255"/>
      <c r="F1" s="1255"/>
      <c r="G1" s="1255"/>
      <c r="H1" s="689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4" t="s">
        <v>272</v>
      </c>
    </row>
    <row r="4" spans="1:9" x14ac:dyDescent="0.5">
      <c r="A4" s="1267"/>
      <c r="B4" s="1267"/>
      <c r="C4" s="418">
        <f>SUM(C5:C72)</f>
        <v>18379269.209999997</v>
      </c>
      <c r="D4" s="418">
        <f t="shared" ref="D4:F4" si="0">SUM(D5:D72)</f>
        <v>333121.81999999995</v>
      </c>
      <c r="E4" s="418">
        <f t="shared" si="0"/>
        <v>39967.32</v>
      </c>
      <c r="F4" s="418">
        <f t="shared" si="0"/>
        <v>333121.81999999995</v>
      </c>
      <c r="G4" s="418">
        <f>SUM(G5:G72)</f>
        <v>293154.5</v>
      </c>
      <c r="I4" s="643">
        <f>SUM(I5:I72)</f>
        <v>22</v>
      </c>
    </row>
    <row r="5" spans="1:9" x14ac:dyDescent="0.5">
      <c r="A5" s="477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>D5</f>
        <v>0</v>
      </c>
      <c r="G5" s="644">
        <f>+F5-E5</f>
        <v>0</v>
      </c>
      <c r="I5" s="394">
        <f>IF(F5&gt;0,1,0)</f>
        <v>0</v>
      </c>
    </row>
    <row r="6" spans="1:9" x14ac:dyDescent="0.5">
      <c r="A6" s="477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>D6</f>
        <v>0</v>
      </c>
      <c r="G6" s="644">
        <f t="shared" ref="G6:G72" si="1">+F6-E6</f>
        <v>0</v>
      </c>
      <c r="I6" s="394">
        <f t="shared" ref="I6:I72" si="2">IF(F6&gt;0,1,0)</f>
        <v>0</v>
      </c>
    </row>
    <row r="7" spans="1:9" x14ac:dyDescent="0.5">
      <c r="A7" s="477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ref="F7:F71" si="3">D7</f>
        <v>0</v>
      </c>
      <c r="G7" s="644">
        <f t="shared" si="1"/>
        <v>0</v>
      </c>
      <c r="I7" s="394">
        <f t="shared" si="2"/>
        <v>0</v>
      </c>
    </row>
    <row r="8" spans="1:9" x14ac:dyDescent="0.5">
      <c r="A8" s="477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3"/>
        <v>0</v>
      </c>
      <c r="G8" s="644">
        <f t="shared" si="1"/>
        <v>0</v>
      </c>
      <c r="I8" s="394">
        <f t="shared" si="2"/>
        <v>0</v>
      </c>
    </row>
    <row r="9" spans="1:9" x14ac:dyDescent="0.5">
      <c r="A9" s="477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3"/>
        <v>0</v>
      </c>
      <c r="G9" s="644">
        <f t="shared" si="1"/>
        <v>0</v>
      </c>
      <c r="I9" s="394">
        <f t="shared" si="2"/>
        <v>0</v>
      </c>
    </row>
    <row r="10" spans="1:9" x14ac:dyDescent="0.5">
      <c r="A10" s="477">
        <v>6</v>
      </c>
      <c r="B10" s="831" t="s">
        <v>174</v>
      </c>
      <c r="C10" s="249">
        <v>98338.25</v>
      </c>
      <c r="D10" s="823">
        <v>17</v>
      </c>
      <c r="E10" s="838">
        <v>17</v>
      </c>
      <c r="F10" s="823">
        <f t="shared" si="3"/>
        <v>17</v>
      </c>
      <c r="G10" s="644">
        <f t="shared" si="1"/>
        <v>0</v>
      </c>
      <c r="I10" s="394">
        <f t="shared" si="2"/>
        <v>1</v>
      </c>
    </row>
    <row r="11" spans="1:9" x14ac:dyDescent="0.5">
      <c r="A11" s="477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3"/>
        <v>0</v>
      </c>
      <c r="G11" s="644">
        <f t="shared" si="1"/>
        <v>0</v>
      </c>
      <c r="I11" s="394">
        <f t="shared" si="2"/>
        <v>0</v>
      </c>
    </row>
    <row r="12" spans="1:9" x14ac:dyDescent="0.5">
      <c r="A12" s="477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3"/>
        <v>0</v>
      </c>
      <c r="G12" s="644">
        <f t="shared" si="1"/>
        <v>0</v>
      </c>
      <c r="I12" s="394">
        <f t="shared" si="2"/>
        <v>0</v>
      </c>
    </row>
    <row r="13" spans="1:9" x14ac:dyDescent="0.5">
      <c r="A13" s="477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3"/>
        <v>0</v>
      </c>
      <c r="G13" s="644">
        <f t="shared" si="1"/>
        <v>0</v>
      </c>
      <c r="I13" s="394">
        <f t="shared" si="2"/>
        <v>0</v>
      </c>
    </row>
    <row r="14" spans="1:9" x14ac:dyDescent="0.5">
      <c r="A14" s="477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3"/>
        <v>0</v>
      </c>
      <c r="G14" s="644">
        <f t="shared" si="1"/>
        <v>0</v>
      </c>
      <c r="I14" s="394">
        <f t="shared" si="2"/>
        <v>0</v>
      </c>
    </row>
    <row r="15" spans="1:9" x14ac:dyDescent="0.5">
      <c r="A15" s="477">
        <v>11</v>
      </c>
      <c r="B15" s="828" t="s">
        <v>181</v>
      </c>
      <c r="C15" s="248">
        <v>5951</v>
      </c>
      <c r="D15" s="832">
        <v>0</v>
      </c>
      <c r="E15" s="832">
        <v>0</v>
      </c>
      <c r="F15" s="832">
        <f t="shared" si="3"/>
        <v>0</v>
      </c>
      <c r="G15" s="644">
        <f t="shared" si="1"/>
        <v>0</v>
      </c>
      <c r="I15" s="394">
        <f t="shared" si="2"/>
        <v>0</v>
      </c>
    </row>
    <row r="16" spans="1:9" x14ac:dyDescent="0.5">
      <c r="A16" s="477">
        <v>12</v>
      </c>
      <c r="B16" s="831" t="s">
        <v>164</v>
      </c>
      <c r="C16" s="249">
        <v>411918.15</v>
      </c>
      <c r="D16" s="823">
        <v>0</v>
      </c>
      <c r="E16" s="823">
        <v>0</v>
      </c>
      <c r="F16" s="823">
        <f t="shared" si="3"/>
        <v>0</v>
      </c>
      <c r="G16" s="644">
        <f t="shared" si="1"/>
        <v>0</v>
      </c>
      <c r="I16" s="394">
        <f t="shared" si="2"/>
        <v>0</v>
      </c>
    </row>
    <row r="17" spans="1:9" x14ac:dyDescent="0.5">
      <c r="A17" s="477">
        <v>13</v>
      </c>
      <c r="B17" s="822" t="s">
        <v>166</v>
      </c>
      <c r="C17" s="243">
        <v>145204.69</v>
      </c>
      <c r="D17" s="836">
        <v>0</v>
      </c>
      <c r="E17" s="836">
        <v>0</v>
      </c>
      <c r="F17" s="836">
        <f t="shared" si="3"/>
        <v>0</v>
      </c>
      <c r="G17" s="644">
        <f t="shared" si="1"/>
        <v>0</v>
      </c>
      <c r="I17" s="394">
        <f t="shared" si="2"/>
        <v>0</v>
      </c>
    </row>
    <row r="18" spans="1:9" x14ac:dyDescent="0.5">
      <c r="A18" s="477">
        <v>14</v>
      </c>
      <c r="B18" s="822" t="s">
        <v>167</v>
      </c>
      <c r="C18" s="243">
        <v>270273</v>
      </c>
      <c r="D18" s="836">
        <v>0</v>
      </c>
      <c r="E18" s="836">
        <v>0</v>
      </c>
      <c r="F18" s="836">
        <f t="shared" si="3"/>
        <v>0</v>
      </c>
      <c r="G18" s="644">
        <f t="shared" si="1"/>
        <v>0</v>
      </c>
      <c r="I18" s="394">
        <f t="shared" si="2"/>
        <v>0</v>
      </c>
    </row>
    <row r="19" spans="1:9" x14ac:dyDescent="0.5">
      <c r="A19" s="477">
        <v>15</v>
      </c>
      <c r="B19" s="822" t="s">
        <v>168</v>
      </c>
      <c r="C19" s="243">
        <v>610</v>
      </c>
      <c r="D19" s="836">
        <v>0</v>
      </c>
      <c r="E19" s="836">
        <v>0</v>
      </c>
      <c r="F19" s="836">
        <f t="shared" si="3"/>
        <v>0</v>
      </c>
      <c r="G19" s="644">
        <f t="shared" si="1"/>
        <v>0</v>
      </c>
      <c r="I19" s="394">
        <f t="shared" si="2"/>
        <v>0</v>
      </c>
    </row>
    <row r="20" spans="1:9" x14ac:dyDescent="0.5">
      <c r="A20" s="477">
        <v>16</v>
      </c>
      <c r="B20" s="822" t="s">
        <v>169</v>
      </c>
      <c r="C20" s="243">
        <v>28055</v>
      </c>
      <c r="D20" s="836">
        <v>0</v>
      </c>
      <c r="E20" s="836">
        <v>0</v>
      </c>
      <c r="F20" s="836">
        <f t="shared" si="3"/>
        <v>0</v>
      </c>
      <c r="G20" s="644">
        <f t="shared" si="1"/>
        <v>0</v>
      </c>
      <c r="I20" s="394">
        <f t="shared" si="2"/>
        <v>0</v>
      </c>
    </row>
    <row r="21" spans="1:9" x14ac:dyDescent="0.5">
      <c r="A21" s="477">
        <v>17</v>
      </c>
      <c r="B21" s="822" t="s">
        <v>170</v>
      </c>
      <c r="C21" s="243">
        <v>411799.09</v>
      </c>
      <c r="D21" s="836">
        <v>323</v>
      </c>
      <c r="E21" s="836">
        <v>323</v>
      </c>
      <c r="F21" s="836">
        <f t="shared" si="3"/>
        <v>323</v>
      </c>
      <c r="G21" s="644">
        <f t="shared" si="1"/>
        <v>0</v>
      </c>
      <c r="I21" s="394">
        <f t="shared" si="2"/>
        <v>1</v>
      </c>
    </row>
    <row r="22" spans="1:9" x14ac:dyDescent="0.5">
      <c r="A22" s="477">
        <v>18</v>
      </c>
      <c r="B22" s="828" t="s">
        <v>172</v>
      </c>
      <c r="C22" s="252">
        <v>60157</v>
      </c>
      <c r="D22" s="832">
        <v>0</v>
      </c>
      <c r="E22" s="832">
        <v>0</v>
      </c>
      <c r="F22" s="832">
        <f t="shared" si="3"/>
        <v>0</v>
      </c>
      <c r="G22" s="644">
        <f t="shared" si="1"/>
        <v>0</v>
      </c>
      <c r="I22" s="394">
        <f t="shared" si="2"/>
        <v>0</v>
      </c>
    </row>
    <row r="23" spans="1:9" x14ac:dyDescent="0.5">
      <c r="A23" s="477">
        <v>19</v>
      </c>
      <c r="B23" s="831" t="s">
        <v>134</v>
      </c>
      <c r="C23" s="254">
        <v>179890.31</v>
      </c>
      <c r="D23" s="823">
        <v>0</v>
      </c>
      <c r="E23" s="823">
        <v>0</v>
      </c>
      <c r="F23" s="823">
        <f t="shared" si="3"/>
        <v>0</v>
      </c>
      <c r="G23" s="644">
        <f t="shared" si="1"/>
        <v>0</v>
      </c>
      <c r="I23" s="394">
        <f t="shared" si="2"/>
        <v>0</v>
      </c>
    </row>
    <row r="24" spans="1:9" x14ac:dyDescent="0.5">
      <c r="A24" s="477">
        <v>20</v>
      </c>
      <c r="B24" s="822" t="s">
        <v>135</v>
      </c>
      <c r="C24" s="251">
        <v>21675.7</v>
      </c>
      <c r="D24" s="836">
        <v>0</v>
      </c>
      <c r="E24" s="836">
        <v>0</v>
      </c>
      <c r="F24" s="836">
        <f t="shared" si="3"/>
        <v>0</v>
      </c>
      <c r="G24" s="644">
        <f t="shared" si="1"/>
        <v>0</v>
      </c>
      <c r="I24" s="394">
        <f t="shared" si="2"/>
        <v>0</v>
      </c>
    </row>
    <row r="25" spans="1:9" x14ac:dyDescent="0.5">
      <c r="A25" s="477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3"/>
        <v>0</v>
      </c>
      <c r="G25" s="644">
        <f t="shared" si="1"/>
        <v>0</v>
      </c>
      <c r="I25" s="394">
        <f t="shared" si="2"/>
        <v>0</v>
      </c>
    </row>
    <row r="26" spans="1:9" x14ac:dyDescent="0.5">
      <c r="A26" s="477">
        <v>22</v>
      </c>
      <c r="B26" s="822" t="s">
        <v>137</v>
      </c>
      <c r="C26" s="251">
        <v>252744.37</v>
      </c>
      <c r="D26" s="836">
        <v>83</v>
      </c>
      <c r="E26" s="836">
        <v>83</v>
      </c>
      <c r="F26" s="836">
        <f t="shared" si="3"/>
        <v>83</v>
      </c>
      <c r="G26" s="644">
        <f t="shared" si="1"/>
        <v>0</v>
      </c>
      <c r="I26" s="394">
        <f t="shared" si="2"/>
        <v>1</v>
      </c>
    </row>
    <row r="27" spans="1:9" x14ac:dyDescent="0.5">
      <c r="A27" s="477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3"/>
        <v>0</v>
      </c>
      <c r="G27" s="644">
        <f t="shared" si="1"/>
        <v>0</v>
      </c>
      <c r="I27" s="394">
        <f t="shared" si="2"/>
        <v>0</v>
      </c>
    </row>
    <row r="28" spans="1:9" x14ac:dyDescent="0.5">
      <c r="A28" s="477">
        <v>24</v>
      </c>
      <c r="B28" s="822" t="s">
        <v>139</v>
      </c>
      <c r="C28" s="251">
        <v>921512.24</v>
      </c>
      <c r="D28" s="836">
        <v>582</v>
      </c>
      <c r="E28" s="836">
        <v>582</v>
      </c>
      <c r="F28" s="836">
        <f t="shared" si="3"/>
        <v>582</v>
      </c>
      <c r="G28" s="644">
        <f t="shared" si="1"/>
        <v>0</v>
      </c>
      <c r="I28" s="394">
        <f t="shared" si="2"/>
        <v>1</v>
      </c>
    </row>
    <row r="29" spans="1:9" x14ac:dyDescent="0.5">
      <c r="A29" s="477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3"/>
        <v>0</v>
      </c>
      <c r="G29" s="644">
        <f t="shared" si="1"/>
        <v>0</v>
      </c>
      <c r="I29" s="394">
        <f t="shared" si="2"/>
        <v>0</v>
      </c>
    </row>
    <row r="30" spans="1:9" x14ac:dyDescent="0.5">
      <c r="A30" s="477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3"/>
        <v>0</v>
      </c>
      <c r="G30" s="644">
        <f t="shared" si="1"/>
        <v>0</v>
      </c>
      <c r="I30" s="394">
        <f t="shared" si="2"/>
        <v>0</v>
      </c>
    </row>
    <row r="31" spans="1:9" x14ac:dyDescent="0.5">
      <c r="A31" s="477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3"/>
        <v>0</v>
      </c>
      <c r="G31" s="644">
        <f t="shared" si="1"/>
        <v>0</v>
      </c>
      <c r="I31" s="394">
        <f t="shared" si="2"/>
        <v>0</v>
      </c>
    </row>
    <row r="32" spans="1:9" x14ac:dyDescent="0.5">
      <c r="A32" s="477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3"/>
        <v>0</v>
      </c>
      <c r="G32" s="644">
        <f t="shared" si="1"/>
        <v>0</v>
      </c>
      <c r="I32" s="394">
        <f t="shared" si="2"/>
        <v>0</v>
      </c>
    </row>
    <row r="33" spans="1:9" x14ac:dyDescent="0.5">
      <c r="A33" s="477">
        <v>29</v>
      </c>
      <c r="B33" s="822" t="s">
        <v>145</v>
      </c>
      <c r="C33" s="251">
        <v>575.83000000000004</v>
      </c>
      <c r="D33" s="836">
        <v>315</v>
      </c>
      <c r="E33" s="836">
        <v>315</v>
      </c>
      <c r="F33" s="836">
        <f t="shared" si="3"/>
        <v>315</v>
      </c>
      <c r="G33" s="644">
        <f t="shared" si="1"/>
        <v>0</v>
      </c>
      <c r="I33" s="394">
        <f t="shared" si="2"/>
        <v>1</v>
      </c>
    </row>
    <row r="34" spans="1:9" x14ac:dyDescent="0.5">
      <c r="A34" s="477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f t="shared" si="3"/>
        <v>0</v>
      </c>
      <c r="G34" s="644">
        <f t="shared" si="1"/>
        <v>0</v>
      </c>
      <c r="I34" s="394">
        <f t="shared" si="2"/>
        <v>0</v>
      </c>
    </row>
    <row r="35" spans="1:9" x14ac:dyDescent="0.5">
      <c r="A35" s="477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3"/>
        <v>0</v>
      </c>
      <c r="G35" s="644">
        <f t="shared" si="1"/>
        <v>0</v>
      </c>
      <c r="I35" s="394">
        <f t="shared" si="2"/>
        <v>0</v>
      </c>
    </row>
    <row r="36" spans="1:9" x14ac:dyDescent="0.5">
      <c r="A36" s="477">
        <v>32</v>
      </c>
      <c r="B36" s="822" t="s">
        <v>147</v>
      </c>
      <c r="C36" s="251">
        <v>292408.51</v>
      </c>
      <c r="D36" s="836">
        <v>0</v>
      </c>
      <c r="E36" s="836">
        <v>0</v>
      </c>
      <c r="F36" s="836">
        <f t="shared" si="3"/>
        <v>0</v>
      </c>
      <c r="G36" s="644">
        <f t="shared" si="1"/>
        <v>0</v>
      </c>
      <c r="I36" s="394">
        <f t="shared" si="2"/>
        <v>0</v>
      </c>
    </row>
    <row r="37" spans="1:9" x14ac:dyDescent="0.5">
      <c r="A37" s="477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3"/>
        <v>0</v>
      </c>
      <c r="G37" s="644">
        <f t="shared" si="1"/>
        <v>0</v>
      </c>
      <c r="I37" s="394">
        <f t="shared" si="2"/>
        <v>0</v>
      </c>
    </row>
    <row r="38" spans="1:9" x14ac:dyDescent="0.5">
      <c r="A38" s="477">
        <v>34</v>
      </c>
      <c r="B38" s="822" t="s">
        <v>149</v>
      </c>
      <c r="C38" s="251">
        <v>107657.97</v>
      </c>
      <c r="D38" s="836">
        <v>1292.5</v>
      </c>
      <c r="E38" s="836">
        <v>1292.5</v>
      </c>
      <c r="F38" s="836">
        <f t="shared" si="3"/>
        <v>1292.5</v>
      </c>
      <c r="G38" s="644">
        <f t="shared" si="1"/>
        <v>0</v>
      </c>
      <c r="I38" s="394">
        <f t="shared" si="2"/>
        <v>1</v>
      </c>
    </row>
    <row r="39" spans="1:9" x14ac:dyDescent="0.5">
      <c r="A39" s="477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3"/>
        <v>0</v>
      </c>
      <c r="G39" s="644">
        <f t="shared" si="1"/>
        <v>0</v>
      </c>
      <c r="I39" s="394">
        <f t="shared" si="2"/>
        <v>0</v>
      </c>
    </row>
    <row r="40" spans="1:9" x14ac:dyDescent="0.5">
      <c r="A40" s="477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3"/>
        <v>0</v>
      </c>
      <c r="G40" s="644">
        <f t="shared" si="1"/>
        <v>0</v>
      </c>
      <c r="I40" s="394">
        <f t="shared" si="2"/>
        <v>0</v>
      </c>
    </row>
    <row r="41" spans="1:9" x14ac:dyDescent="0.5">
      <c r="A41" s="477">
        <v>37</v>
      </c>
      <c r="B41" s="822" t="s">
        <v>152</v>
      </c>
      <c r="C41" s="251">
        <v>409277.79</v>
      </c>
      <c r="D41" s="836">
        <v>1713</v>
      </c>
      <c r="E41" s="836">
        <v>1713</v>
      </c>
      <c r="F41" s="836">
        <f t="shared" si="3"/>
        <v>1713</v>
      </c>
      <c r="G41" s="644">
        <f t="shared" si="1"/>
        <v>0</v>
      </c>
      <c r="I41" s="394">
        <f t="shared" si="2"/>
        <v>1</v>
      </c>
    </row>
    <row r="42" spans="1:9" x14ac:dyDescent="0.5">
      <c r="A42" s="477">
        <v>38</v>
      </c>
      <c r="B42" s="828" t="s">
        <v>153</v>
      </c>
      <c r="C42" s="252">
        <v>273563.07</v>
      </c>
      <c r="D42" s="832">
        <v>0</v>
      </c>
      <c r="E42" s="832">
        <v>0</v>
      </c>
      <c r="F42" s="832">
        <f t="shared" si="3"/>
        <v>0</v>
      </c>
      <c r="G42" s="644">
        <f t="shared" si="1"/>
        <v>0</v>
      </c>
      <c r="I42" s="394">
        <f t="shared" si="2"/>
        <v>0</v>
      </c>
    </row>
    <row r="43" spans="1:9" x14ac:dyDescent="0.5">
      <c r="A43" s="477">
        <v>39</v>
      </c>
      <c r="B43" s="831" t="s">
        <v>183</v>
      </c>
      <c r="C43" s="254">
        <v>582437.32999999996</v>
      </c>
      <c r="D43" s="823">
        <v>285</v>
      </c>
      <c r="E43" s="823">
        <v>205</v>
      </c>
      <c r="F43" s="823">
        <f t="shared" si="3"/>
        <v>285</v>
      </c>
      <c r="G43" s="644">
        <f t="shared" si="1"/>
        <v>80</v>
      </c>
      <c r="I43" s="394">
        <f t="shared" si="2"/>
        <v>1</v>
      </c>
    </row>
    <row r="44" spans="1:9" x14ac:dyDescent="0.5">
      <c r="A44" s="477">
        <v>40</v>
      </c>
      <c r="B44" s="822" t="s">
        <v>184</v>
      </c>
      <c r="C44" s="251">
        <v>525907.82999999996</v>
      </c>
      <c r="D44" s="836">
        <v>0</v>
      </c>
      <c r="E44" s="836">
        <v>0</v>
      </c>
      <c r="F44" s="836">
        <f t="shared" si="3"/>
        <v>0</v>
      </c>
      <c r="G44" s="644">
        <f t="shared" si="1"/>
        <v>0</v>
      </c>
      <c r="I44" s="394">
        <f t="shared" si="2"/>
        <v>0</v>
      </c>
    </row>
    <row r="45" spans="1:9" x14ac:dyDescent="0.5">
      <c r="A45" s="477">
        <v>41</v>
      </c>
      <c r="B45" s="822" t="s">
        <v>185</v>
      </c>
      <c r="C45" s="251">
        <v>1492461.39</v>
      </c>
      <c r="D45" s="836">
        <v>25001</v>
      </c>
      <c r="E45" s="836">
        <v>0</v>
      </c>
      <c r="F45" s="836">
        <f t="shared" si="3"/>
        <v>25001</v>
      </c>
      <c r="G45" s="644">
        <f t="shared" si="1"/>
        <v>25001</v>
      </c>
      <c r="I45" s="394">
        <f t="shared" si="2"/>
        <v>1</v>
      </c>
    </row>
    <row r="46" spans="1:9" x14ac:dyDescent="0.5">
      <c r="A46" s="477">
        <v>42</v>
      </c>
      <c r="B46" s="822" t="s">
        <v>186</v>
      </c>
      <c r="C46" s="251">
        <v>950794.93</v>
      </c>
      <c r="D46" s="836">
        <v>21306</v>
      </c>
      <c r="E46" s="836">
        <v>740</v>
      </c>
      <c r="F46" s="836">
        <f t="shared" si="3"/>
        <v>21306</v>
      </c>
      <c r="G46" s="644">
        <f t="shared" si="1"/>
        <v>20566</v>
      </c>
      <c r="I46" s="394">
        <f t="shared" si="2"/>
        <v>1</v>
      </c>
    </row>
    <row r="47" spans="1:9" x14ac:dyDescent="0.5">
      <c r="A47" s="477">
        <v>43</v>
      </c>
      <c r="B47" s="822" t="s">
        <v>187</v>
      </c>
      <c r="C47" s="251">
        <v>913499.05</v>
      </c>
      <c r="D47" s="836">
        <v>177939</v>
      </c>
      <c r="E47" s="836">
        <v>0</v>
      </c>
      <c r="F47" s="836">
        <f t="shared" si="3"/>
        <v>177939</v>
      </c>
      <c r="G47" s="644">
        <f t="shared" si="1"/>
        <v>177939</v>
      </c>
      <c r="I47" s="394">
        <f t="shared" si="2"/>
        <v>1</v>
      </c>
    </row>
    <row r="48" spans="1:9" x14ac:dyDescent="0.5">
      <c r="A48" s="477">
        <v>44</v>
      </c>
      <c r="B48" s="822" t="s">
        <v>188</v>
      </c>
      <c r="C48" s="251">
        <v>265007.28999999998</v>
      </c>
      <c r="D48" s="836">
        <v>9194</v>
      </c>
      <c r="E48" s="836">
        <v>0</v>
      </c>
      <c r="F48" s="836">
        <f t="shared" si="3"/>
        <v>9194</v>
      </c>
      <c r="G48" s="644">
        <f t="shared" si="1"/>
        <v>9194</v>
      </c>
      <c r="I48" s="394">
        <f t="shared" si="2"/>
        <v>1</v>
      </c>
    </row>
    <row r="49" spans="1:9" x14ac:dyDescent="0.5">
      <c r="A49" s="477">
        <v>45</v>
      </c>
      <c r="B49" s="822" t="s">
        <v>189</v>
      </c>
      <c r="C49" s="251">
        <v>341763.89</v>
      </c>
      <c r="D49" s="836">
        <v>7900</v>
      </c>
      <c r="E49" s="836">
        <v>591</v>
      </c>
      <c r="F49" s="836">
        <f t="shared" si="3"/>
        <v>7900</v>
      </c>
      <c r="G49" s="644">
        <f t="shared" si="1"/>
        <v>7309</v>
      </c>
      <c r="I49" s="394">
        <f t="shared" si="2"/>
        <v>1</v>
      </c>
    </row>
    <row r="50" spans="1:9" x14ac:dyDescent="0.5">
      <c r="A50" s="477">
        <v>46</v>
      </c>
      <c r="B50" s="822" t="s">
        <v>190</v>
      </c>
      <c r="C50" s="251">
        <v>959830</v>
      </c>
      <c r="D50" s="836">
        <v>5373.5</v>
      </c>
      <c r="E50" s="836">
        <v>0</v>
      </c>
      <c r="F50" s="836">
        <f t="shared" si="3"/>
        <v>5373.5</v>
      </c>
      <c r="G50" s="644">
        <f t="shared" si="1"/>
        <v>5373.5</v>
      </c>
      <c r="I50" s="394">
        <f t="shared" si="2"/>
        <v>1</v>
      </c>
    </row>
    <row r="51" spans="1:9" x14ac:dyDescent="0.5">
      <c r="A51" s="477">
        <v>47</v>
      </c>
      <c r="B51" s="822" t="s">
        <v>191</v>
      </c>
      <c r="C51" s="251">
        <v>62939</v>
      </c>
      <c r="D51" s="836">
        <v>100</v>
      </c>
      <c r="E51" s="836">
        <v>0</v>
      </c>
      <c r="F51" s="836">
        <f t="shared" si="3"/>
        <v>100</v>
      </c>
      <c r="G51" s="644">
        <f t="shared" si="1"/>
        <v>100</v>
      </c>
      <c r="I51" s="394">
        <f t="shared" si="2"/>
        <v>1</v>
      </c>
    </row>
    <row r="52" spans="1:9" x14ac:dyDescent="0.5">
      <c r="A52" s="477">
        <v>48</v>
      </c>
      <c r="B52" s="822" t="s">
        <v>192</v>
      </c>
      <c r="C52" s="251">
        <v>1163018</v>
      </c>
      <c r="D52" s="836">
        <v>58732</v>
      </c>
      <c r="E52" s="836">
        <v>21780</v>
      </c>
      <c r="F52" s="836">
        <f t="shared" si="3"/>
        <v>58732</v>
      </c>
      <c r="G52" s="644">
        <f t="shared" si="1"/>
        <v>36952</v>
      </c>
      <c r="I52" s="394">
        <f t="shared" si="2"/>
        <v>1</v>
      </c>
    </row>
    <row r="53" spans="1:9" x14ac:dyDescent="0.5">
      <c r="A53" s="477">
        <v>49</v>
      </c>
      <c r="B53" s="822" t="s">
        <v>193</v>
      </c>
      <c r="C53" s="251">
        <v>235351.48</v>
      </c>
      <c r="D53" s="836">
        <v>350</v>
      </c>
      <c r="E53" s="836">
        <v>350</v>
      </c>
      <c r="F53" s="836">
        <f t="shared" si="3"/>
        <v>350</v>
      </c>
      <c r="G53" s="644">
        <f t="shared" si="1"/>
        <v>0</v>
      </c>
      <c r="I53" s="394">
        <f t="shared" si="2"/>
        <v>1</v>
      </c>
    </row>
    <row r="54" spans="1:9" x14ac:dyDescent="0.5">
      <c r="A54" s="477">
        <v>50</v>
      </c>
      <c r="B54" s="822" t="s">
        <v>194</v>
      </c>
      <c r="C54" s="251">
        <v>1751126</v>
      </c>
      <c r="D54" s="836">
        <v>14057</v>
      </c>
      <c r="E54" s="836">
        <v>4763</v>
      </c>
      <c r="F54" s="836">
        <f t="shared" si="3"/>
        <v>14057</v>
      </c>
      <c r="G54" s="644">
        <f t="shared" si="1"/>
        <v>9294</v>
      </c>
      <c r="I54" s="394">
        <f t="shared" si="2"/>
        <v>1</v>
      </c>
    </row>
    <row r="55" spans="1:9" x14ac:dyDescent="0.5">
      <c r="A55" s="477">
        <v>51</v>
      </c>
      <c r="B55" s="822" t="s">
        <v>195</v>
      </c>
      <c r="C55" s="251">
        <v>531329.06000000006</v>
      </c>
      <c r="D55" s="836">
        <v>0</v>
      </c>
      <c r="E55" s="836">
        <v>0</v>
      </c>
      <c r="F55" s="836">
        <f t="shared" si="3"/>
        <v>0</v>
      </c>
      <c r="G55" s="644">
        <f t="shared" si="1"/>
        <v>0</v>
      </c>
      <c r="I55" s="394">
        <f t="shared" si="2"/>
        <v>0</v>
      </c>
    </row>
    <row r="56" spans="1:9" x14ac:dyDescent="0.5">
      <c r="A56" s="477">
        <v>52</v>
      </c>
      <c r="B56" s="828" t="s">
        <v>196</v>
      </c>
      <c r="C56" s="252">
        <v>2018417.87</v>
      </c>
      <c r="D56" s="832">
        <v>1346</v>
      </c>
      <c r="E56" s="832">
        <v>0</v>
      </c>
      <c r="F56" s="832">
        <f t="shared" si="3"/>
        <v>1346</v>
      </c>
      <c r="G56" s="644">
        <f t="shared" si="1"/>
        <v>1346</v>
      </c>
      <c r="I56" s="394">
        <f t="shared" si="2"/>
        <v>1</v>
      </c>
    </row>
    <row r="57" spans="1:9" x14ac:dyDescent="0.5">
      <c r="A57" s="477">
        <v>53</v>
      </c>
      <c r="B57" s="827" t="s">
        <v>116</v>
      </c>
      <c r="C57" s="255">
        <v>17242</v>
      </c>
      <c r="D57" s="823">
        <v>0</v>
      </c>
      <c r="E57" s="823">
        <v>0</v>
      </c>
      <c r="F57" s="823">
        <f t="shared" si="3"/>
        <v>0</v>
      </c>
      <c r="G57" s="644">
        <f t="shared" si="1"/>
        <v>0</v>
      </c>
      <c r="I57" s="394">
        <f t="shared" si="2"/>
        <v>0</v>
      </c>
    </row>
    <row r="58" spans="1:9" x14ac:dyDescent="0.5">
      <c r="A58" s="477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3"/>
        <v>0</v>
      </c>
      <c r="G58" s="644">
        <f t="shared" si="1"/>
        <v>0</v>
      </c>
      <c r="I58" s="394">
        <f t="shared" si="2"/>
        <v>0</v>
      </c>
    </row>
    <row r="59" spans="1:9" x14ac:dyDescent="0.5">
      <c r="A59" s="477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3"/>
        <v>0</v>
      </c>
      <c r="G59" s="644">
        <f t="shared" si="1"/>
        <v>0</v>
      </c>
      <c r="I59" s="394">
        <f t="shared" si="2"/>
        <v>0</v>
      </c>
    </row>
    <row r="60" spans="1:9" x14ac:dyDescent="0.5">
      <c r="A60" s="477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3"/>
        <v>0</v>
      </c>
      <c r="G60" s="644">
        <f t="shared" si="1"/>
        <v>0</v>
      </c>
      <c r="I60" s="394">
        <f t="shared" si="2"/>
        <v>0</v>
      </c>
    </row>
    <row r="61" spans="1:9" x14ac:dyDescent="0.5">
      <c r="A61" s="477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3"/>
        <v>0</v>
      </c>
      <c r="G61" s="644">
        <f t="shared" si="1"/>
        <v>0</v>
      </c>
      <c r="I61" s="394">
        <f t="shared" si="2"/>
        <v>0</v>
      </c>
    </row>
    <row r="62" spans="1:9" x14ac:dyDescent="0.5">
      <c r="A62" s="477">
        <v>58</v>
      </c>
      <c r="B62" s="822" t="s">
        <v>121</v>
      </c>
      <c r="C62" s="251">
        <v>169588.13</v>
      </c>
      <c r="D62" s="836">
        <v>5011.0999999999995</v>
      </c>
      <c r="E62" s="836">
        <v>5011.0999999999995</v>
      </c>
      <c r="F62" s="836">
        <f t="shared" si="3"/>
        <v>5011.0999999999995</v>
      </c>
      <c r="G62" s="644">
        <f t="shared" si="1"/>
        <v>0</v>
      </c>
      <c r="I62" s="394">
        <f t="shared" si="2"/>
        <v>1</v>
      </c>
    </row>
    <row r="63" spans="1:9" x14ac:dyDescent="0.5">
      <c r="A63" s="477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3"/>
        <v>0</v>
      </c>
      <c r="G63" s="644">
        <f t="shared" si="1"/>
        <v>0</v>
      </c>
      <c r="I63" s="394">
        <f t="shared" si="2"/>
        <v>0</v>
      </c>
    </row>
    <row r="64" spans="1:9" x14ac:dyDescent="0.5">
      <c r="A64" s="477">
        <v>60</v>
      </c>
      <c r="B64" s="822" t="s">
        <v>123</v>
      </c>
      <c r="C64" s="251">
        <v>296.75</v>
      </c>
      <c r="D64" s="836">
        <v>0</v>
      </c>
      <c r="E64" s="836"/>
      <c r="F64" s="836">
        <f t="shared" si="3"/>
        <v>0</v>
      </c>
      <c r="G64" s="644">
        <f t="shared" si="1"/>
        <v>0</v>
      </c>
      <c r="I64" s="394">
        <f t="shared" si="2"/>
        <v>0</v>
      </c>
    </row>
    <row r="65" spans="1:9" x14ac:dyDescent="0.5">
      <c r="A65" s="477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3"/>
        <v>0</v>
      </c>
      <c r="G65" s="644">
        <f t="shared" si="1"/>
        <v>0</v>
      </c>
      <c r="I65" s="394">
        <f t="shared" si="2"/>
        <v>0</v>
      </c>
    </row>
    <row r="66" spans="1:9" x14ac:dyDescent="0.5">
      <c r="A66" s="477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3"/>
        <v>0</v>
      </c>
      <c r="G66" s="644">
        <f t="shared" si="1"/>
        <v>0</v>
      </c>
      <c r="I66" s="394">
        <f t="shared" si="2"/>
        <v>0</v>
      </c>
    </row>
    <row r="67" spans="1:9" x14ac:dyDescent="0.5">
      <c r="A67" s="477">
        <v>63</v>
      </c>
      <c r="B67" s="822" t="s">
        <v>126</v>
      </c>
      <c r="C67" s="251">
        <v>41582.269999999997</v>
      </c>
      <c r="D67" s="836">
        <v>0</v>
      </c>
      <c r="E67" s="836">
        <v>0</v>
      </c>
      <c r="F67" s="836">
        <f t="shared" si="3"/>
        <v>0</v>
      </c>
      <c r="G67" s="644">
        <f t="shared" si="1"/>
        <v>0</v>
      </c>
      <c r="I67" s="394">
        <f t="shared" si="2"/>
        <v>0</v>
      </c>
    </row>
    <row r="68" spans="1:9" x14ac:dyDescent="0.5">
      <c r="A68" s="477">
        <v>64</v>
      </c>
      <c r="B68" s="822" t="s">
        <v>128</v>
      </c>
      <c r="C68" s="251">
        <v>23505.89</v>
      </c>
      <c r="D68" s="836">
        <v>201</v>
      </c>
      <c r="E68" s="836">
        <v>201</v>
      </c>
      <c r="F68" s="836">
        <f t="shared" si="3"/>
        <v>201</v>
      </c>
      <c r="G68" s="644">
        <f t="shared" si="1"/>
        <v>0</v>
      </c>
      <c r="I68" s="394">
        <f t="shared" si="2"/>
        <v>1</v>
      </c>
    </row>
    <row r="69" spans="1:9" x14ac:dyDescent="0.5">
      <c r="A69" s="477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si="3"/>
        <v>0</v>
      </c>
      <c r="G69" s="644">
        <f t="shared" si="1"/>
        <v>0</v>
      </c>
      <c r="I69" s="394">
        <f t="shared" si="2"/>
        <v>0</v>
      </c>
    </row>
    <row r="70" spans="1:9" x14ac:dyDescent="0.5">
      <c r="A70" s="477">
        <v>66</v>
      </c>
      <c r="B70" s="827" t="s">
        <v>130</v>
      </c>
      <c r="C70" s="255">
        <v>35353</v>
      </c>
      <c r="D70" s="836">
        <v>2000.72</v>
      </c>
      <c r="E70" s="836">
        <v>2000.72</v>
      </c>
      <c r="F70" s="836">
        <f t="shared" si="3"/>
        <v>2000.72</v>
      </c>
      <c r="G70" s="644">
        <f t="shared" si="1"/>
        <v>0</v>
      </c>
      <c r="I70" s="394">
        <f t="shared" si="2"/>
        <v>1</v>
      </c>
    </row>
    <row r="71" spans="1:9" x14ac:dyDescent="0.5">
      <c r="A71" s="477">
        <v>67</v>
      </c>
      <c r="B71" s="827" t="s">
        <v>132</v>
      </c>
      <c r="C71" s="255">
        <v>16145.82</v>
      </c>
      <c r="D71" s="836">
        <v>0</v>
      </c>
      <c r="E71" s="836">
        <v>0</v>
      </c>
      <c r="F71" s="836">
        <f t="shared" si="3"/>
        <v>0</v>
      </c>
      <c r="G71" s="644">
        <f t="shared" si="1"/>
        <v>0</v>
      </c>
      <c r="I71" s="394">
        <f t="shared" si="2"/>
        <v>0</v>
      </c>
    </row>
    <row r="72" spans="1:9" x14ac:dyDescent="0.5">
      <c r="A72" s="477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ref="F72" si="4">D72</f>
        <v>0</v>
      </c>
      <c r="G72" s="644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5.375" style="394" customWidth="1"/>
    <col min="4" max="4" width="14.375" style="394" customWidth="1"/>
    <col min="5" max="5" width="14.875" style="394" customWidth="1"/>
    <col min="6" max="6" width="15.375" style="394" customWidth="1"/>
    <col min="7" max="7" width="13.375" style="394" customWidth="1"/>
    <col min="8" max="16384" width="9" style="394"/>
  </cols>
  <sheetData>
    <row r="1" spans="1:9" x14ac:dyDescent="0.5">
      <c r="A1" s="1253" t="s">
        <v>542</v>
      </c>
      <c r="B1" s="1255"/>
      <c r="C1" s="1255"/>
      <c r="D1" s="1255"/>
      <c r="E1" s="1255"/>
      <c r="F1" s="1255"/>
      <c r="G1" s="1255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4" t="s">
        <v>272</v>
      </c>
    </row>
    <row r="4" spans="1:9" x14ac:dyDescent="0.5">
      <c r="A4" s="1267"/>
      <c r="B4" s="1267"/>
      <c r="C4" s="418">
        <f>SUM(C5:C72)</f>
        <v>18379269.209999997</v>
      </c>
      <c r="D4" s="418">
        <f t="shared" ref="D4:G4" si="0">SUM(D5:D72)</f>
        <v>5045</v>
      </c>
      <c r="E4" s="418">
        <f t="shared" si="0"/>
        <v>4982</v>
      </c>
      <c r="F4" s="418">
        <f t="shared" si="0"/>
        <v>5045</v>
      </c>
      <c r="G4" s="418">
        <f t="shared" si="0"/>
        <v>63</v>
      </c>
      <c r="I4" s="643">
        <f>SUM(I5:I72)</f>
        <v>12</v>
      </c>
    </row>
    <row r="5" spans="1:9" x14ac:dyDescent="0.5">
      <c r="A5" s="477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>D5</f>
        <v>0</v>
      </c>
      <c r="G5" s="642">
        <f>+F5-E5</f>
        <v>0</v>
      </c>
      <c r="I5" s="394">
        <f>IF(F5&gt;0,1,0)</f>
        <v>0</v>
      </c>
    </row>
    <row r="6" spans="1:9" x14ac:dyDescent="0.5">
      <c r="A6" s="477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 t="shared" ref="F6:F69" si="1">D6</f>
        <v>0</v>
      </c>
      <c r="G6" s="642">
        <f t="shared" ref="G6:G72" si="2">+F6-E6</f>
        <v>0</v>
      </c>
      <c r="I6" s="394">
        <f t="shared" ref="I6:I72" si="3">IF(F6&gt;0,1,0)</f>
        <v>0</v>
      </c>
    </row>
    <row r="7" spans="1:9" x14ac:dyDescent="0.5">
      <c r="A7" s="477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si="1"/>
        <v>0</v>
      </c>
      <c r="G7" s="642">
        <f t="shared" si="2"/>
        <v>0</v>
      </c>
      <c r="I7" s="394">
        <f t="shared" si="3"/>
        <v>0</v>
      </c>
    </row>
    <row r="8" spans="1:9" x14ac:dyDescent="0.5">
      <c r="A8" s="477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1"/>
        <v>0</v>
      </c>
      <c r="G8" s="642">
        <f t="shared" si="2"/>
        <v>0</v>
      </c>
      <c r="I8" s="394">
        <f t="shared" si="3"/>
        <v>0</v>
      </c>
    </row>
    <row r="9" spans="1:9" x14ac:dyDescent="0.5">
      <c r="A9" s="477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1"/>
        <v>0</v>
      </c>
      <c r="G9" s="642">
        <f t="shared" si="2"/>
        <v>0</v>
      </c>
      <c r="I9" s="394">
        <f t="shared" si="3"/>
        <v>0</v>
      </c>
    </row>
    <row r="10" spans="1:9" x14ac:dyDescent="0.5">
      <c r="A10" s="477">
        <v>6</v>
      </c>
      <c r="B10" s="831" t="s">
        <v>174</v>
      </c>
      <c r="C10" s="249">
        <v>98338.25</v>
      </c>
      <c r="D10" s="823">
        <v>0</v>
      </c>
      <c r="E10" s="838">
        <v>0</v>
      </c>
      <c r="F10" s="823">
        <f t="shared" si="1"/>
        <v>0</v>
      </c>
      <c r="G10" s="642">
        <f t="shared" si="2"/>
        <v>0</v>
      </c>
      <c r="I10" s="394">
        <f t="shared" si="3"/>
        <v>0</v>
      </c>
    </row>
    <row r="11" spans="1:9" x14ac:dyDescent="0.5">
      <c r="A11" s="477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1"/>
        <v>0</v>
      </c>
      <c r="G11" s="642">
        <f t="shared" si="2"/>
        <v>0</v>
      </c>
      <c r="I11" s="394">
        <f t="shared" si="3"/>
        <v>0</v>
      </c>
    </row>
    <row r="12" spans="1:9" x14ac:dyDescent="0.5">
      <c r="A12" s="477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1"/>
        <v>0</v>
      </c>
      <c r="G12" s="642">
        <f t="shared" si="2"/>
        <v>0</v>
      </c>
      <c r="I12" s="394">
        <f t="shared" si="3"/>
        <v>0</v>
      </c>
    </row>
    <row r="13" spans="1:9" x14ac:dyDescent="0.5">
      <c r="A13" s="477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1"/>
        <v>0</v>
      </c>
      <c r="G13" s="642">
        <f t="shared" si="2"/>
        <v>0</v>
      </c>
      <c r="I13" s="394">
        <f t="shared" si="3"/>
        <v>0</v>
      </c>
    </row>
    <row r="14" spans="1:9" x14ac:dyDescent="0.5">
      <c r="A14" s="477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1"/>
        <v>0</v>
      </c>
      <c r="G14" s="642">
        <f t="shared" si="2"/>
        <v>0</v>
      </c>
      <c r="I14" s="394">
        <f t="shared" si="3"/>
        <v>0</v>
      </c>
    </row>
    <row r="15" spans="1:9" x14ac:dyDescent="0.5">
      <c r="A15" s="477">
        <v>11</v>
      </c>
      <c r="B15" s="828" t="s">
        <v>181</v>
      </c>
      <c r="C15" s="248">
        <v>5951</v>
      </c>
      <c r="D15" s="832">
        <v>0</v>
      </c>
      <c r="E15" s="832">
        <v>0</v>
      </c>
      <c r="F15" s="832">
        <f t="shared" si="1"/>
        <v>0</v>
      </c>
      <c r="G15" s="642">
        <f t="shared" si="2"/>
        <v>0</v>
      </c>
      <c r="I15" s="394">
        <f t="shared" si="3"/>
        <v>0</v>
      </c>
    </row>
    <row r="16" spans="1:9" x14ac:dyDescent="0.5">
      <c r="A16" s="477">
        <v>12</v>
      </c>
      <c r="B16" s="831" t="s">
        <v>164</v>
      </c>
      <c r="C16" s="249">
        <v>411918.15</v>
      </c>
      <c r="D16" s="823">
        <v>17</v>
      </c>
      <c r="E16" s="823">
        <v>17</v>
      </c>
      <c r="F16" s="823">
        <f t="shared" si="1"/>
        <v>17</v>
      </c>
      <c r="G16" s="642">
        <f t="shared" si="2"/>
        <v>0</v>
      </c>
      <c r="I16" s="394">
        <f t="shared" si="3"/>
        <v>1</v>
      </c>
    </row>
    <row r="17" spans="1:9" x14ac:dyDescent="0.5">
      <c r="A17" s="477">
        <v>13</v>
      </c>
      <c r="B17" s="822" t="s">
        <v>166</v>
      </c>
      <c r="C17" s="243">
        <v>145204.69</v>
      </c>
      <c r="D17" s="836">
        <v>0</v>
      </c>
      <c r="E17" s="836">
        <v>0</v>
      </c>
      <c r="F17" s="836">
        <f t="shared" si="1"/>
        <v>0</v>
      </c>
      <c r="G17" s="642">
        <f t="shared" si="2"/>
        <v>0</v>
      </c>
      <c r="I17" s="394">
        <f t="shared" si="3"/>
        <v>0</v>
      </c>
    </row>
    <row r="18" spans="1:9" x14ac:dyDescent="0.5">
      <c r="A18" s="477">
        <v>14</v>
      </c>
      <c r="B18" s="822" t="s">
        <v>167</v>
      </c>
      <c r="C18" s="243">
        <v>270273</v>
      </c>
      <c r="D18" s="836">
        <v>165</v>
      </c>
      <c r="E18" s="836">
        <v>165</v>
      </c>
      <c r="F18" s="836">
        <f t="shared" si="1"/>
        <v>165</v>
      </c>
      <c r="G18" s="642">
        <f t="shared" si="2"/>
        <v>0</v>
      </c>
      <c r="I18" s="394">
        <f t="shared" si="3"/>
        <v>1</v>
      </c>
    </row>
    <row r="19" spans="1:9" x14ac:dyDescent="0.5">
      <c r="A19" s="477">
        <v>15</v>
      </c>
      <c r="B19" s="822" t="s">
        <v>168</v>
      </c>
      <c r="C19" s="243">
        <v>610</v>
      </c>
      <c r="D19" s="836">
        <v>0</v>
      </c>
      <c r="E19" s="836">
        <v>0</v>
      </c>
      <c r="F19" s="836">
        <f t="shared" si="1"/>
        <v>0</v>
      </c>
      <c r="G19" s="642">
        <f t="shared" si="2"/>
        <v>0</v>
      </c>
      <c r="I19" s="394">
        <f t="shared" si="3"/>
        <v>0</v>
      </c>
    </row>
    <row r="20" spans="1:9" x14ac:dyDescent="0.5">
      <c r="A20" s="477">
        <v>16</v>
      </c>
      <c r="B20" s="822" t="s">
        <v>169</v>
      </c>
      <c r="C20" s="243">
        <v>28055</v>
      </c>
      <c r="D20" s="836">
        <v>0</v>
      </c>
      <c r="E20" s="836">
        <v>0</v>
      </c>
      <c r="F20" s="836">
        <f t="shared" si="1"/>
        <v>0</v>
      </c>
      <c r="G20" s="642">
        <f t="shared" si="2"/>
        <v>0</v>
      </c>
      <c r="I20" s="394">
        <f t="shared" si="3"/>
        <v>0</v>
      </c>
    </row>
    <row r="21" spans="1:9" x14ac:dyDescent="0.5">
      <c r="A21" s="477">
        <v>17</v>
      </c>
      <c r="B21" s="822" t="s">
        <v>170</v>
      </c>
      <c r="C21" s="243">
        <v>411799.09</v>
      </c>
      <c r="D21" s="836">
        <v>0</v>
      </c>
      <c r="E21" s="836">
        <v>0</v>
      </c>
      <c r="F21" s="836">
        <f t="shared" si="1"/>
        <v>0</v>
      </c>
      <c r="G21" s="642">
        <f t="shared" si="2"/>
        <v>0</v>
      </c>
      <c r="I21" s="394">
        <f t="shared" si="3"/>
        <v>0</v>
      </c>
    </row>
    <row r="22" spans="1:9" x14ac:dyDescent="0.5">
      <c r="A22" s="477">
        <v>18</v>
      </c>
      <c r="B22" s="828" t="s">
        <v>172</v>
      </c>
      <c r="C22" s="252">
        <v>60157</v>
      </c>
      <c r="D22" s="832">
        <v>0</v>
      </c>
      <c r="E22" s="832">
        <v>0</v>
      </c>
      <c r="F22" s="832">
        <f t="shared" si="1"/>
        <v>0</v>
      </c>
      <c r="G22" s="642">
        <f t="shared" si="2"/>
        <v>0</v>
      </c>
      <c r="I22" s="394">
        <f t="shared" si="3"/>
        <v>0</v>
      </c>
    </row>
    <row r="23" spans="1:9" x14ac:dyDescent="0.5">
      <c r="A23" s="477">
        <v>19</v>
      </c>
      <c r="B23" s="831" t="s">
        <v>134</v>
      </c>
      <c r="C23" s="254">
        <v>179890.31</v>
      </c>
      <c r="D23" s="823">
        <v>0</v>
      </c>
      <c r="E23" s="823">
        <v>0</v>
      </c>
      <c r="F23" s="823">
        <f t="shared" si="1"/>
        <v>0</v>
      </c>
      <c r="G23" s="642">
        <f t="shared" si="2"/>
        <v>0</v>
      </c>
      <c r="I23" s="394">
        <f t="shared" si="3"/>
        <v>0</v>
      </c>
    </row>
    <row r="24" spans="1:9" x14ac:dyDescent="0.5">
      <c r="A24" s="477">
        <v>20</v>
      </c>
      <c r="B24" s="822" t="s">
        <v>135</v>
      </c>
      <c r="C24" s="251">
        <v>21675.7</v>
      </c>
      <c r="D24" s="836">
        <v>0</v>
      </c>
      <c r="E24" s="836">
        <v>0</v>
      </c>
      <c r="F24" s="836">
        <f t="shared" si="1"/>
        <v>0</v>
      </c>
      <c r="G24" s="642">
        <f t="shared" si="2"/>
        <v>0</v>
      </c>
      <c r="I24" s="394">
        <f t="shared" si="3"/>
        <v>0</v>
      </c>
    </row>
    <row r="25" spans="1:9" x14ac:dyDescent="0.5">
      <c r="A25" s="477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1"/>
        <v>0</v>
      </c>
      <c r="G25" s="642">
        <f t="shared" si="2"/>
        <v>0</v>
      </c>
      <c r="I25" s="394">
        <f t="shared" si="3"/>
        <v>0</v>
      </c>
    </row>
    <row r="26" spans="1:9" x14ac:dyDescent="0.5">
      <c r="A26" s="477">
        <v>22</v>
      </c>
      <c r="B26" s="822" t="s">
        <v>137</v>
      </c>
      <c r="C26" s="251">
        <v>252744.37</v>
      </c>
      <c r="D26" s="836">
        <v>0</v>
      </c>
      <c r="E26" s="836">
        <v>0</v>
      </c>
      <c r="F26" s="836">
        <f t="shared" si="1"/>
        <v>0</v>
      </c>
      <c r="G26" s="642">
        <f t="shared" si="2"/>
        <v>0</v>
      </c>
      <c r="I26" s="394">
        <f t="shared" si="3"/>
        <v>0</v>
      </c>
    </row>
    <row r="27" spans="1:9" x14ac:dyDescent="0.5">
      <c r="A27" s="477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1"/>
        <v>0</v>
      </c>
      <c r="G27" s="642">
        <f t="shared" si="2"/>
        <v>0</v>
      </c>
      <c r="I27" s="394">
        <f t="shared" si="3"/>
        <v>0</v>
      </c>
    </row>
    <row r="28" spans="1:9" x14ac:dyDescent="0.5">
      <c r="A28" s="477">
        <v>24</v>
      </c>
      <c r="B28" s="822" t="s">
        <v>139</v>
      </c>
      <c r="C28" s="251">
        <v>921512.24</v>
      </c>
      <c r="D28" s="836">
        <v>0</v>
      </c>
      <c r="E28" s="836">
        <v>0</v>
      </c>
      <c r="F28" s="836">
        <f t="shared" si="1"/>
        <v>0</v>
      </c>
      <c r="G28" s="642">
        <f t="shared" si="2"/>
        <v>0</v>
      </c>
      <c r="I28" s="394">
        <f t="shared" si="3"/>
        <v>0</v>
      </c>
    </row>
    <row r="29" spans="1:9" x14ac:dyDescent="0.5">
      <c r="A29" s="477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1"/>
        <v>0</v>
      </c>
      <c r="G29" s="642">
        <f t="shared" si="2"/>
        <v>0</v>
      </c>
      <c r="I29" s="394">
        <f t="shared" si="3"/>
        <v>0</v>
      </c>
    </row>
    <row r="30" spans="1:9" x14ac:dyDescent="0.5">
      <c r="A30" s="477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1"/>
        <v>0</v>
      </c>
      <c r="G30" s="642">
        <f t="shared" si="2"/>
        <v>0</v>
      </c>
      <c r="I30" s="394">
        <f t="shared" si="3"/>
        <v>0</v>
      </c>
    </row>
    <row r="31" spans="1:9" x14ac:dyDescent="0.5">
      <c r="A31" s="477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1"/>
        <v>0</v>
      </c>
      <c r="G31" s="642">
        <f t="shared" si="2"/>
        <v>0</v>
      </c>
      <c r="I31" s="394">
        <f t="shared" si="3"/>
        <v>0</v>
      </c>
    </row>
    <row r="32" spans="1:9" x14ac:dyDescent="0.5">
      <c r="A32" s="477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1"/>
        <v>0</v>
      </c>
      <c r="G32" s="642">
        <f t="shared" si="2"/>
        <v>0</v>
      </c>
      <c r="I32" s="394">
        <f t="shared" si="3"/>
        <v>0</v>
      </c>
    </row>
    <row r="33" spans="1:9" x14ac:dyDescent="0.5">
      <c r="A33" s="477">
        <v>29</v>
      </c>
      <c r="B33" s="822" t="s">
        <v>145</v>
      </c>
      <c r="C33" s="251">
        <v>575.83000000000004</v>
      </c>
      <c r="D33" s="836">
        <v>0</v>
      </c>
      <c r="E33" s="836">
        <v>0</v>
      </c>
      <c r="F33" s="836">
        <f t="shared" si="1"/>
        <v>0</v>
      </c>
      <c r="G33" s="642">
        <f t="shared" si="2"/>
        <v>0</v>
      </c>
      <c r="I33" s="394">
        <f t="shared" si="3"/>
        <v>0</v>
      </c>
    </row>
    <row r="34" spans="1:9" x14ac:dyDescent="0.5">
      <c r="A34" s="477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v>0</v>
      </c>
      <c r="G34" s="642">
        <f t="shared" si="2"/>
        <v>0</v>
      </c>
      <c r="I34" s="394">
        <f t="shared" si="3"/>
        <v>0</v>
      </c>
    </row>
    <row r="35" spans="1:9" x14ac:dyDescent="0.5">
      <c r="A35" s="477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1"/>
        <v>0</v>
      </c>
      <c r="G35" s="642">
        <f t="shared" si="2"/>
        <v>0</v>
      </c>
      <c r="I35" s="394">
        <f t="shared" si="3"/>
        <v>0</v>
      </c>
    </row>
    <row r="36" spans="1:9" x14ac:dyDescent="0.5">
      <c r="A36" s="477">
        <v>32</v>
      </c>
      <c r="B36" s="822" t="s">
        <v>147</v>
      </c>
      <c r="C36" s="251">
        <v>292408.51</v>
      </c>
      <c r="D36" s="836">
        <v>0</v>
      </c>
      <c r="E36" s="836">
        <v>0</v>
      </c>
      <c r="F36" s="836">
        <f t="shared" si="1"/>
        <v>0</v>
      </c>
      <c r="G36" s="642">
        <f t="shared" si="2"/>
        <v>0</v>
      </c>
      <c r="I36" s="394">
        <f t="shared" si="3"/>
        <v>0</v>
      </c>
    </row>
    <row r="37" spans="1:9" x14ac:dyDescent="0.5">
      <c r="A37" s="477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1"/>
        <v>0</v>
      </c>
      <c r="G37" s="642">
        <f t="shared" si="2"/>
        <v>0</v>
      </c>
      <c r="I37" s="394">
        <f t="shared" si="3"/>
        <v>0</v>
      </c>
    </row>
    <row r="38" spans="1:9" x14ac:dyDescent="0.5">
      <c r="A38" s="477">
        <v>34</v>
      </c>
      <c r="B38" s="822" t="s">
        <v>149</v>
      </c>
      <c r="C38" s="251">
        <v>107657.97</v>
      </c>
      <c r="D38" s="836">
        <v>140</v>
      </c>
      <c r="E38" s="836">
        <v>140</v>
      </c>
      <c r="F38" s="836">
        <f t="shared" si="1"/>
        <v>140</v>
      </c>
      <c r="G38" s="642">
        <f t="shared" si="2"/>
        <v>0</v>
      </c>
      <c r="I38" s="394">
        <f t="shared" si="3"/>
        <v>1</v>
      </c>
    </row>
    <row r="39" spans="1:9" x14ac:dyDescent="0.5">
      <c r="A39" s="477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1"/>
        <v>0</v>
      </c>
      <c r="G39" s="642">
        <f t="shared" si="2"/>
        <v>0</v>
      </c>
      <c r="I39" s="394">
        <f t="shared" si="3"/>
        <v>0</v>
      </c>
    </row>
    <row r="40" spans="1:9" x14ac:dyDescent="0.5">
      <c r="A40" s="477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1"/>
        <v>0</v>
      </c>
      <c r="G40" s="642">
        <f t="shared" si="2"/>
        <v>0</v>
      </c>
      <c r="I40" s="394">
        <f t="shared" si="3"/>
        <v>0</v>
      </c>
    </row>
    <row r="41" spans="1:9" x14ac:dyDescent="0.5">
      <c r="A41" s="477">
        <v>37</v>
      </c>
      <c r="B41" s="822" t="s">
        <v>152</v>
      </c>
      <c r="C41" s="251">
        <v>409277.79</v>
      </c>
      <c r="D41" s="836">
        <v>0</v>
      </c>
      <c r="E41" s="836">
        <v>0</v>
      </c>
      <c r="F41" s="836">
        <f t="shared" si="1"/>
        <v>0</v>
      </c>
      <c r="G41" s="642">
        <f t="shared" si="2"/>
        <v>0</v>
      </c>
      <c r="I41" s="394">
        <f t="shared" si="3"/>
        <v>0</v>
      </c>
    </row>
    <row r="42" spans="1:9" x14ac:dyDescent="0.5">
      <c r="A42" s="477">
        <v>38</v>
      </c>
      <c r="B42" s="828" t="s">
        <v>153</v>
      </c>
      <c r="C42" s="252">
        <v>273563.07</v>
      </c>
      <c r="D42" s="832">
        <v>0</v>
      </c>
      <c r="E42" s="832">
        <v>0</v>
      </c>
      <c r="F42" s="832">
        <f t="shared" si="1"/>
        <v>0</v>
      </c>
      <c r="G42" s="642">
        <f t="shared" si="2"/>
        <v>0</v>
      </c>
      <c r="I42" s="394">
        <f t="shared" si="3"/>
        <v>0</v>
      </c>
    </row>
    <row r="43" spans="1:9" x14ac:dyDescent="0.5">
      <c r="A43" s="477">
        <v>39</v>
      </c>
      <c r="B43" s="831" t="s">
        <v>183</v>
      </c>
      <c r="C43" s="254">
        <v>582437.32999999996</v>
      </c>
      <c r="D43" s="823">
        <v>11</v>
      </c>
      <c r="E43" s="823">
        <v>11</v>
      </c>
      <c r="F43" s="823">
        <f t="shared" si="1"/>
        <v>11</v>
      </c>
      <c r="G43" s="642">
        <f t="shared" si="2"/>
        <v>0</v>
      </c>
      <c r="I43" s="394">
        <f t="shared" si="3"/>
        <v>1</v>
      </c>
    </row>
    <row r="44" spans="1:9" x14ac:dyDescent="0.5">
      <c r="A44" s="477">
        <v>40</v>
      </c>
      <c r="B44" s="822" t="s">
        <v>184</v>
      </c>
      <c r="C44" s="251">
        <v>525907.82999999996</v>
      </c>
      <c r="D44" s="836">
        <v>127</v>
      </c>
      <c r="E44" s="836">
        <v>117</v>
      </c>
      <c r="F44" s="836">
        <f t="shared" si="1"/>
        <v>127</v>
      </c>
      <c r="G44" s="642">
        <f t="shared" si="2"/>
        <v>10</v>
      </c>
      <c r="I44" s="394">
        <f t="shared" si="3"/>
        <v>1</v>
      </c>
    </row>
    <row r="45" spans="1:9" x14ac:dyDescent="0.5">
      <c r="A45" s="477">
        <v>41</v>
      </c>
      <c r="B45" s="822" t="s">
        <v>185</v>
      </c>
      <c r="C45" s="251">
        <v>1492461.39</v>
      </c>
      <c r="D45" s="836">
        <v>3059</v>
      </c>
      <c r="E45" s="836">
        <v>3026</v>
      </c>
      <c r="F45" s="836">
        <f t="shared" si="1"/>
        <v>3059</v>
      </c>
      <c r="G45" s="642">
        <f t="shared" si="2"/>
        <v>33</v>
      </c>
      <c r="I45" s="394">
        <f t="shared" si="3"/>
        <v>1</v>
      </c>
    </row>
    <row r="46" spans="1:9" x14ac:dyDescent="0.5">
      <c r="A46" s="477">
        <v>42</v>
      </c>
      <c r="B46" s="822" t="s">
        <v>186</v>
      </c>
      <c r="C46" s="251">
        <v>950794.93</v>
      </c>
      <c r="D46" s="836">
        <v>0</v>
      </c>
      <c r="E46" s="836">
        <v>0</v>
      </c>
      <c r="F46" s="836">
        <f t="shared" si="1"/>
        <v>0</v>
      </c>
      <c r="G46" s="642">
        <f t="shared" si="2"/>
        <v>0</v>
      </c>
      <c r="I46" s="394">
        <f t="shared" si="3"/>
        <v>0</v>
      </c>
    </row>
    <row r="47" spans="1:9" x14ac:dyDescent="0.5">
      <c r="A47" s="477">
        <v>43</v>
      </c>
      <c r="B47" s="822" t="s">
        <v>187</v>
      </c>
      <c r="C47" s="251">
        <v>913499.05</v>
      </c>
      <c r="D47" s="836">
        <v>0</v>
      </c>
      <c r="E47" s="836">
        <v>0</v>
      </c>
      <c r="F47" s="836">
        <f t="shared" si="1"/>
        <v>0</v>
      </c>
      <c r="G47" s="642">
        <f t="shared" si="2"/>
        <v>0</v>
      </c>
      <c r="I47" s="394">
        <f t="shared" si="3"/>
        <v>0</v>
      </c>
    </row>
    <row r="48" spans="1:9" x14ac:dyDescent="0.5">
      <c r="A48" s="477">
        <v>44</v>
      </c>
      <c r="B48" s="822" t="s">
        <v>188</v>
      </c>
      <c r="C48" s="251">
        <v>265007.28999999998</v>
      </c>
      <c r="D48" s="836">
        <v>588</v>
      </c>
      <c r="E48" s="836">
        <v>588</v>
      </c>
      <c r="F48" s="836">
        <f t="shared" si="1"/>
        <v>588</v>
      </c>
      <c r="G48" s="642">
        <f t="shared" si="2"/>
        <v>0</v>
      </c>
      <c r="I48" s="394">
        <f t="shared" si="3"/>
        <v>1</v>
      </c>
    </row>
    <row r="49" spans="1:9" x14ac:dyDescent="0.5">
      <c r="A49" s="477">
        <v>45</v>
      </c>
      <c r="B49" s="822" t="s">
        <v>189</v>
      </c>
      <c r="C49" s="251">
        <v>341763.89</v>
      </c>
      <c r="D49" s="836">
        <v>10</v>
      </c>
      <c r="E49" s="836">
        <v>10</v>
      </c>
      <c r="F49" s="836">
        <f t="shared" si="1"/>
        <v>10</v>
      </c>
      <c r="G49" s="642">
        <f t="shared" si="2"/>
        <v>0</v>
      </c>
      <c r="I49" s="394">
        <f t="shared" si="3"/>
        <v>1</v>
      </c>
    </row>
    <row r="50" spans="1:9" x14ac:dyDescent="0.5">
      <c r="A50" s="477">
        <v>46</v>
      </c>
      <c r="B50" s="822" t="s">
        <v>190</v>
      </c>
      <c r="C50" s="251">
        <v>959830</v>
      </c>
      <c r="D50" s="836">
        <v>0</v>
      </c>
      <c r="E50" s="836">
        <v>0</v>
      </c>
      <c r="F50" s="836">
        <f t="shared" si="1"/>
        <v>0</v>
      </c>
      <c r="G50" s="642">
        <f t="shared" si="2"/>
        <v>0</v>
      </c>
      <c r="I50" s="394">
        <f t="shared" si="3"/>
        <v>0</v>
      </c>
    </row>
    <row r="51" spans="1:9" x14ac:dyDescent="0.5">
      <c r="A51" s="477">
        <v>47</v>
      </c>
      <c r="B51" s="822" t="s">
        <v>191</v>
      </c>
      <c r="C51" s="251">
        <v>62939</v>
      </c>
      <c r="D51" s="836">
        <v>0</v>
      </c>
      <c r="E51" s="836">
        <v>0</v>
      </c>
      <c r="F51" s="836">
        <f t="shared" si="1"/>
        <v>0</v>
      </c>
      <c r="G51" s="642">
        <f t="shared" si="2"/>
        <v>0</v>
      </c>
      <c r="I51" s="394">
        <f t="shared" si="3"/>
        <v>0</v>
      </c>
    </row>
    <row r="52" spans="1:9" x14ac:dyDescent="0.5">
      <c r="A52" s="477">
        <v>48</v>
      </c>
      <c r="B52" s="822" t="s">
        <v>192</v>
      </c>
      <c r="C52" s="251">
        <v>1163018</v>
      </c>
      <c r="D52" s="836">
        <v>0</v>
      </c>
      <c r="E52" s="836">
        <v>0</v>
      </c>
      <c r="F52" s="836">
        <f t="shared" si="1"/>
        <v>0</v>
      </c>
      <c r="G52" s="642">
        <f t="shared" si="2"/>
        <v>0</v>
      </c>
      <c r="I52" s="394">
        <f t="shared" si="3"/>
        <v>0</v>
      </c>
    </row>
    <row r="53" spans="1:9" x14ac:dyDescent="0.5">
      <c r="A53" s="477">
        <v>49</v>
      </c>
      <c r="B53" s="822" t="s">
        <v>193</v>
      </c>
      <c r="C53" s="251">
        <v>235351.48</v>
      </c>
      <c r="D53" s="836">
        <v>0</v>
      </c>
      <c r="E53" s="836">
        <v>0</v>
      </c>
      <c r="F53" s="836">
        <f t="shared" si="1"/>
        <v>0</v>
      </c>
      <c r="G53" s="642">
        <f t="shared" si="2"/>
        <v>0</v>
      </c>
      <c r="I53" s="394">
        <f t="shared" si="3"/>
        <v>0</v>
      </c>
    </row>
    <row r="54" spans="1:9" x14ac:dyDescent="0.5">
      <c r="A54" s="477">
        <v>50</v>
      </c>
      <c r="B54" s="822" t="s">
        <v>194</v>
      </c>
      <c r="C54" s="251">
        <v>1751126</v>
      </c>
      <c r="D54" s="836">
        <v>0</v>
      </c>
      <c r="E54" s="836">
        <v>0</v>
      </c>
      <c r="F54" s="836">
        <f t="shared" si="1"/>
        <v>0</v>
      </c>
      <c r="G54" s="642">
        <f t="shared" si="2"/>
        <v>0</v>
      </c>
      <c r="I54" s="394">
        <f t="shared" si="3"/>
        <v>0</v>
      </c>
    </row>
    <row r="55" spans="1:9" x14ac:dyDescent="0.5">
      <c r="A55" s="477">
        <v>51</v>
      </c>
      <c r="B55" s="822" t="s">
        <v>195</v>
      </c>
      <c r="C55" s="251">
        <v>531329.06000000006</v>
      </c>
      <c r="D55" s="836">
        <v>0</v>
      </c>
      <c r="E55" s="836">
        <v>0</v>
      </c>
      <c r="F55" s="836">
        <f t="shared" si="1"/>
        <v>0</v>
      </c>
      <c r="G55" s="642">
        <f t="shared" si="2"/>
        <v>0</v>
      </c>
      <c r="I55" s="394">
        <f t="shared" si="3"/>
        <v>0</v>
      </c>
    </row>
    <row r="56" spans="1:9" x14ac:dyDescent="0.5">
      <c r="A56" s="477">
        <v>52</v>
      </c>
      <c r="B56" s="828" t="s">
        <v>196</v>
      </c>
      <c r="C56" s="252">
        <v>2018417.87</v>
      </c>
      <c r="D56" s="832">
        <v>452</v>
      </c>
      <c r="E56" s="832">
        <v>452</v>
      </c>
      <c r="F56" s="832">
        <f t="shared" si="1"/>
        <v>452</v>
      </c>
      <c r="G56" s="642">
        <f t="shared" si="2"/>
        <v>0</v>
      </c>
      <c r="I56" s="394">
        <f t="shared" si="3"/>
        <v>1</v>
      </c>
    </row>
    <row r="57" spans="1:9" x14ac:dyDescent="0.5">
      <c r="A57" s="477">
        <v>53</v>
      </c>
      <c r="B57" s="827" t="s">
        <v>116</v>
      </c>
      <c r="C57" s="255">
        <v>17242</v>
      </c>
      <c r="D57" s="823">
        <v>0</v>
      </c>
      <c r="E57" s="823">
        <v>0</v>
      </c>
      <c r="F57" s="823">
        <f t="shared" si="1"/>
        <v>0</v>
      </c>
      <c r="G57" s="642">
        <f t="shared" si="2"/>
        <v>0</v>
      </c>
      <c r="I57" s="394">
        <f t="shared" si="3"/>
        <v>0</v>
      </c>
    </row>
    <row r="58" spans="1:9" x14ac:dyDescent="0.5">
      <c r="A58" s="477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1"/>
        <v>0</v>
      </c>
      <c r="G58" s="642">
        <f t="shared" si="2"/>
        <v>0</v>
      </c>
      <c r="I58" s="394">
        <f t="shared" si="3"/>
        <v>0</v>
      </c>
    </row>
    <row r="59" spans="1:9" x14ac:dyDescent="0.5">
      <c r="A59" s="477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1"/>
        <v>0</v>
      </c>
      <c r="G59" s="642">
        <f t="shared" si="2"/>
        <v>0</v>
      </c>
      <c r="I59" s="394">
        <f t="shared" si="3"/>
        <v>0</v>
      </c>
    </row>
    <row r="60" spans="1:9" x14ac:dyDescent="0.5">
      <c r="A60" s="477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1"/>
        <v>0</v>
      </c>
      <c r="G60" s="642">
        <f t="shared" si="2"/>
        <v>0</v>
      </c>
      <c r="I60" s="394">
        <f t="shared" si="3"/>
        <v>0</v>
      </c>
    </row>
    <row r="61" spans="1:9" x14ac:dyDescent="0.5">
      <c r="A61" s="477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1"/>
        <v>0</v>
      </c>
      <c r="G61" s="642">
        <f t="shared" si="2"/>
        <v>0</v>
      </c>
      <c r="I61" s="394">
        <f t="shared" si="3"/>
        <v>0</v>
      </c>
    </row>
    <row r="62" spans="1:9" x14ac:dyDescent="0.5">
      <c r="A62" s="477">
        <v>58</v>
      </c>
      <c r="B62" s="822" t="s">
        <v>121</v>
      </c>
      <c r="C62" s="251">
        <v>169588.13</v>
      </c>
      <c r="D62" s="836">
        <v>0</v>
      </c>
      <c r="E62" s="836">
        <v>0</v>
      </c>
      <c r="F62" s="836">
        <f t="shared" si="1"/>
        <v>0</v>
      </c>
      <c r="G62" s="642">
        <f t="shared" si="2"/>
        <v>0</v>
      </c>
      <c r="I62" s="394">
        <f t="shared" si="3"/>
        <v>0</v>
      </c>
    </row>
    <row r="63" spans="1:9" x14ac:dyDescent="0.5">
      <c r="A63" s="477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1"/>
        <v>0</v>
      </c>
      <c r="G63" s="642">
        <f t="shared" si="2"/>
        <v>0</v>
      </c>
      <c r="I63" s="394">
        <f t="shared" si="3"/>
        <v>0</v>
      </c>
    </row>
    <row r="64" spans="1:9" x14ac:dyDescent="0.5">
      <c r="A64" s="477">
        <v>60</v>
      </c>
      <c r="B64" s="822" t="s">
        <v>123</v>
      </c>
      <c r="C64" s="251">
        <v>296.75</v>
      </c>
      <c r="D64" s="836">
        <v>0</v>
      </c>
      <c r="E64" s="836">
        <v>0</v>
      </c>
      <c r="F64" s="836">
        <f t="shared" si="1"/>
        <v>0</v>
      </c>
      <c r="G64" s="642">
        <f t="shared" si="2"/>
        <v>0</v>
      </c>
      <c r="I64" s="394">
        <f t="shared" si="3"/>
        <v>0</v>
      </c>
    </row>
    <row r="65" spans="1:9" x14ac:dyDescent="0.5">
      <c r="A65" s="477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1"/>
        <v>0</v>
      </c>
      <c r="G65" s="642">
        <f t="shared" si="2"/>
        <v>0</v>
      </c>
      <c r="I65" s="394">
        <f t="shared" si="3"/>
        <v>0</v>
      </c>
    </row>
    <row r="66" spans="1:9" x14ac:dyDescent="0.5">
      <c r="A66" s="477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1"/>
        <v>0</v>
      </c>
      <c r="G66" s="642">
        <f t="shared" si="2"/>
        <v>0</v>
      </c>
      <c r="I66" s="394">
        <f t="shared" si="3"/>
        <v>0</v>
      </c>
    </row>
    <row r="67" spans="1:9" x14ac:dyDescent="0.5">
      <c r="A67" s="477">
        <v>63</v>
      </c>
      <c r="B67" s="822" t="s">
        <v>126</v>
      </c>
      <c r="C67" s="251">
        <v>41582.269999999997</v>
      </c>
      <c r="D67" s="836">
        <v>20</v>
      </c>
      <c r="E67" s="836">
        <v>0</v>
      </c>
      <c r="F67" s="836">
        <f t="shared" si="1"/>
        <v>20</v>
      </c>
      <c r="G67" s="642">
        <f t="shared" si="2"/>
        <v>20</v>
      </c>
      <c r="I67" s="394">
        <f t="shared" si="3"/>
        <v>1</v>
      </c>
    </row>
    <row r="68" spans="1:9" x14ac:dyDescent="0.5">
      <c r="A68" s="477">
        <v>64</v>
      </c>
      <c r="B68" s="822" t="s">
        <v>128</v>
      </c>
      <c r="C68" s="251">
        <v>23505.89</v>
      </c>
      <c r="D68" s="836">
        <v>0</v>
      </c>
      <c r="E68" s="836">
        <v>0</v>
      </c>
      <c r="F68" s="836">
        <f t="shared" si="1"/>
        <v>0</v>
      </c>
      <c r="G68" s="642">
        <f t="shared" si="2"/>
        <v>0</v>
      </c>
      <c r="I68" s="394">
        <f t="shared" si="3"/>
        <v>0</v>
      </c>
    </row>
    <row r="69" spans="1:9" x14ac:dyDescent="0.5">
      <c r="A69" s="477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si="1"/>
        <v>0</v>
      </c>
      <c r="G69" s="642">
        <f t="shared" si="2"/>
        <v>0</v>
      </c>
      <c r="I69" s="394">
        <f t="shared" si="3"/>
        <v>0</v>
      </c>
    </row>
    <row r="70" spans="1:9" x14ac:dyDescent="0.5">
      <c r="A70" s="477">
        <v>66</v>
      </c>
      <c r="B70" s="827" t="s">
        <v>130</v>
      </c>
      <c r="C70" s="255">
        <v>35353</v>
      </c>
      <c r="D70" s="836">
        <v>250</v>
      </c>
      <c r="E70" s="836">
        <v>250</v>
      </c>
      <c r="F70" s="836">
        <f t="shared" ref="F70:F72" si="4">D70</f>
        <v>250</v>
      </c>
      <c r="G70" s="642">
        <f t="shared" si="2"/>
        <v>0</v>
      </c>
      <c r="I70" s="394">
        <f t="shared" si="3"/>
        <v>1</v>
      </c>
    </row>
    <row r="71" spans="1:9" x14ac:dyDescent="0.5">
      <c r="A71" s="477">
        <v>67</v>
      </c>
      <c r="B71" s="827" t="s">
        <v>132</v>
      </c>
      <c r="C71" s="255">
        <v>16145.82</v>
      </c>
      <c r="D71" s="836">
        <v>206</v>
      </c>
      <c r="E71" s="836">
        <v>206</v>
      </c>
      <c r="F71" s="836">
        <f t="shared" si="4"/>
        <v>206</v>
      </c>
      <c r="G71" s="642">
        <f t="shared" si="2"/>
        <v>0</v>
      </c>
      <c r="I71" s="394">
        <f t="shared" si="3"/>
        <v>1</v>
      </c>
    </row>
    <row r="72" spans="1:9" x14ac:dyDescent="0.5">
      <c r="A72" s="477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si="4"/>
        <v>0</v>
      </c>
      <c r="G72" s="642">
        <f t="shared" si="2"/>
        <v>0</v>
      </c>
      <c r="I72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5.375" style="394" customWidth="1"/>
    <col min="4" max="4" width="14.375" style="394" customWidth="1"/>
    <col min="5" max="5" width="14.875" style="394" customWidth="1"/>
    <col min="6" max="6" width="15.375" style="394" customWidth="1"/>
    <col min="7" max="7" width="13.375" style="394" customWidth="1"/>
    <col min="8" max="16384" width="9" style="394"/>
  </cols>
  <sheetData>
    <row r="1" spans="1:9" x14ac:dyDescent="0.5">
      <c r="A1" s="1253" t="s">
        <v>543</v>
      </c>
      <c r="B1" s="1255"/>
      <c r="C1" s="1255"/>
      <c r="D1" s="1255"/>
      <c r="E1" s="1255"/>
      <c r="F1" s="1255"/>
      <c r="G1" s="1255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4" t="s">
        <v>272</v>
      </c>
    </row>
    <row r="4" spans="1:9" x14ac:dyDescent="0.5">
      <c r="A4" s="1267"/>
      <c r="B4" s="1267"/>
      <c r="C4" s="418">
        <f>SUM(C5:C72)</f>
        <v>18379269.209999997</v>
      </c>
      <c r="D4" s="418">
        <f t="shared" ref="D4:I4" si="0">SUM(D5:D72)</f>
        <v>760</v>
      </c>
      <c r="E4" s="418">
        <f t="shared" si="0"/>
        <v>760</v>
      </c>
      <c r="F4" s="418">
        <f t="shared" si="0"/>
        <v>760</v>
      </c>
      <c r="G4" s="418">
        <f t="shared" si="0"/>
        <v>0</v>
      </c>
      <c r="I4" s="643">
        <f t="shared" si="0"/>
        <v>2</v>
      </c>
    </row>
    <row r="5" spans="1:9" x14ac:dyDescent="0.5">
      <c r="A5" s="477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>D5</f>
        <v>0</v>
      </c>
      <c r="G5" s="642">
        <f>+F5-E5</f>
        <v>0</v>
      </c>
      <c r="I5" s="394">
        <f>IF(F5&gt;0,1,0)</f>
        <v>0</v>
      </c>
    </row>
    <row r="6" spans="1:9" x14ac:dyDescent="0.5">
      <c r="A6" s="477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>D6</f>
        <v>0</v>
      </c>
      <c r="G6" s="642">
        <f t="shared" ref="G6:G72" si="1">+F6-E6</f>
        <v>0</v>
      </c>
      <c r="I6" s="394">
        <f t="shared" ref="I6:I72" si="2">IF(F6&gt;0,1,0)</f>
        <v>0</v>
      </c>
    </row>
    <row r="7" spans="1:9" x14ac:dyDescent="0.5">
      <c r="A7" s="477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ref="F7:F71" si="3">D7</f>
        <v>0</v>
      </c>
      <c r="G7" s="642">
        <f t="shared" si="1"/>
        <v>0</v>
      </c>
      <c r="I7" s="394">
        <f t="shared" si="2"/>
        <v>0</v>
      </c>
    </row>
    <row r="8" spans="1:9" x14ac:dyDescent="0.5">
      <c r="A8" s="477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3"/>
        <v>0</v>
      </c>
      <c r="G8" s="642">
        <f t="shared" si="1"/>
        <v>0</v>
      </c>
      <c r="I8" s="394">
        <f t="shared" si="2"/>
        <v>0</v>
      </c>
    </row>
    <row r="9" spans="1:9" x14ac:dyDescent="0.5">
      <c r="A9" s="477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3"/>
        <v>0</v>
      </c>
      <c r="G9" s="642">
        <f t="shared" si="1"/>
        <v>0</v>
      </c>
      <c r="I9" s="394">
        <f t="shared" si="2"/>
        <v>0</v>
      </c>
    </row>
    <row r="10" spans="1:9" x14ac:dyDescent="0.5">
      <c r="A10" s="477">
        <v>6</v>
      </c>
      <c r="B10" s="831" t="s">
        <v>174</v>
      </c>
      <c r="C10" s="249">
        <v>98338.25</v>
      </c>
      <c r="D10" s="823">
        <v>0</v>
      </c>
      <c r="E10" s="838">
        <v>0</v>
      </c>
      <c r="F10" s="823">
        <f t="shared" si="3"/>
        <v>0</v>
      </c>
      <c r="G10" s="642">
        <f t="shared" si="1"/>
        <v>0</v>
      </c>
      <c r="I10" s="394">
        <f t="shared" si="2"/>
        <v>0</v>
      </c>
    </row>
    <row r="11" spans="1:9" x14ac:dyDescent="0.5">
      <c r="A11" s="477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3"/>
        <v>0</v>
      </c>
      <c r="G11" s="642">
        <f t="shared" si="1"/>
        <v>0</v>
      </c>
      <c r="I11" s="394">
        <f t="shared" si="2"/>
        <v>0</v>
      </c>
    </row>
    <row r="12" spans="1:9" x14ac:dyDescent="0.5">
      <c r="A12" s="477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3"/>
        <v>0</v>
      </c>
      <c r="G12" s="642">
        <f t="shared" si="1"/>
        <v>0</v>
      </c>
      <c r="I12" s="394">
        <f t="shared" si="2"/>
        <v>0</v>
      </c>
    </row>
    <row r="13" spans="1:9" x14ac:dyDescent="0.5">
      <c r="A13" s="477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3"/>
        <v>0</v>
      </c>
      <c r="G13" s="642">
        <f t="shared" si="1"/>
        <v>0</v>
      </c>
      <c r="I13" s="394">
        <f t="shared" si="2"/>
        <v>0</v>
      </c>
    </row>
    <row r="14" spans="1:9" x14ac:dyDescent="0.5">
      <c r="A14" s="477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3"/>
        <v>0</v>
      </c>
      <c r="G14" s="642">
        <f t="shared" si="1"/>
        <v>0</v>
      </c>
      <c r="I14" s="394">
        <f t="shared" si="2"/>
        <v>0</v>
      </c>
    </row>
    <row r="15" spans="1:9" x14ac:dyDescent="0.5">
      <c r="A15" s="477">
        <v>11</v>
      </c>
      <c r="B15" s="828" t="s">
        <v>181</v>
      </c>
      <c r="C15" s="248">
        <v>5951</v>
      </c>
      <c r="D15" s="832">
        <v>0</v>
      </c>
      <c r="E15" s="832">
        <v>0</v>
      </c>
      <c r="F15" s="832">
        <f t="shared" si="3"/>
        <v>0</v>
      </c>
      <c r="G15" s="642">
        <f t="shared" si="1"/>
        <v>0</v>
      </c>
      <c r="I15" s="394">
        <f t="shared" si="2"/>
        <v>0</v>
      </c>
    </row>
    <row r="16" spans="1:9" x14ac:dyDescent="0.5">
      <c r="A16" s="477">
        <v>12</v>
      </c>
      <c r="B16" s="831" t="s">
        <v>164</v>
      </c>
      <c r="C16" s="249">
        <v>411918.15</v>
      </c>
      <c r="D16" s="823">
        <v>0</v>
      </c>
      <c r="E16" s="823">
        <v>0</v>
      </c>
      <c r="F16" s="823">
        <f t="shared" si="3"/>
        <v>0</v>
      </c>
      <c r="G16" s="642">
        <f t="shared" si="1"/>
        <v>0</v>
      </c>
      <c r="I16" s="394">
        <f t="shared" si="2"/>
        <v>0</v>
      </c>
    </row>
    <row r="17" spans="1:9" x14ac:dyDescent="0.5">
      <c r="A17" s="477">
        <v>13</v>
      </c>
      <c r="B17" s="822" t="s">
        <v>166</v>
      </c>
      <c r="C17" s="243">
        <v>145204.69</v>
      </c>
      <c r="D17" s="836">
        <v>0</v>
      </c>
      <c r="E17" s="836">
        <v>0</v>
      </c>
      <c r="F17" s="836">
        <f t="shared" si="3"/>
        <v>0</v>
      </c>
      <c r="G17" s="642">
        <f t="shared" si="1"/>
        <v>0</v>
      </c>
      <c r="I17" s="394">
        <f t="shared" si="2"/>
        <v>0</v>
      </c>
    </row>
    <row r="18" spans="1:9" x14ac:dyDescent="0.5">
      <c r="A18" s="477">
        <v>14</v>
      </c>
      <c r="B18" s="822" t="s">
        <v>167</v>
      </c>
      <c r="C18" s="243">
        <v>270273</v>
      </c>
      <c r="D18" s="836">
        <v>0</v>
      </c>
      <c r="E18" s="836">
        <v>0</v>
      </c>
      <c r="F18" s="836">
        <f t="shared" si="3"/>
        <v>0</v>
      </c>
      <c r="G18" s="642">
        <f t="shared" si="1"/>
        <v>0</v>
      </c>
      <c r="I18" s="394">
        <f t="shared" si="2"/>
        <v>0</v>
      </c>
    </row>
    <row r="19" spans="1:9" x14ac:dyDescent="0.5">
      <c r="A19" s="477">
        <v>15</v>
      </c>
      <c r="B19" s="822" t="s">
        <v>168</v>
      </c>
      <c r="C19" s="243">
        <v>610</v>
      </c>
      <c r="D19" s="836">
        <v>0</v>
      </c>
      <c r="E19" s="836">
        <v>0</v>
      </c>
      <c r="F19" s="836">
        <f t="shared" si="3"/>
        <v>0</v>
      </c>
      <c r="G19" s="642">
        <f t="shared" si="1"/>
        <v>0</v>
      </c>
      <c r="I19" s="394">
        <f t="shared" si="2"/>
        <v>0</v>
      </c>
    </row>
    <row r="20" spans="1:9" x14ac:dyDescent="0.5">
      <c r="A20" s="477">
        <v>16</v>
      </c>
      <c r="B20" s="822" t="s">
        <v>169</v>
      </c>
      <c r="C20" s="243">
        <v>28055</v>
      </c>
      <c r="D20" s="836">
        <v>0</v>
      </c>
      <c r="E20" s="836">
        <v>0</v>
      </c>
      <c r="F20" s="836">
        <f t="shared" si="3"/>
        <v>0</v>
      </c>
      <c r="G20" s="642">
        <f t="shared" si="1"/>
        <v>0</v>
      </c>
      <c r="I20" s="394">
        <f t="shared" si="2"/>
        <v>0</v>
      </c>
    </row>
    <row r="21" spans="1:9" x14ac:dyDescent="0.5">
      <c r="A21" s="477">
        <v>17</v>
      </c>
      <c r="B21" s="822" t="s">
        <v>170</v>
      </c>
      <c r="C21" s="243">
        <v>411799.09</v>
      </c>
      <c r="D21" s="836">
        <v>0</v>
      </c>
      <c r="E21" s="836">
        <v>0</v>
      </c>
      <c r="F21" s="836">
        <f t="shared" si="3"/>
        <v>0</v>
      </c>
      <c r="G21" s="642">
        <f t="shared" si="1"/>
        <v>0</v>
      </c>
      <c r="I21" s="394">
        <f t="shared" si="2"/>
        <v>0</v>
      </c>
    </row>
    <row r="22" spans="1:9" x14ac:dyDescent="0.5">
      <c r="A22" s="477">
        <v>18</v>
      </c>
      <c r="B22" s="828" t="s">
        <v>172</v>
      </c>
      <c r="C22" s="252">
        <v>60157</v>
      </c>
      <c r="D22" s="832">
        <v>0</v>
      </c>
      <c r="E22" s="832">
        <v>0</v>
      </c>
      <c r="F22" s="832">
        <f t="shared" si="3"/>
        <v>0</v>
      </c>
      <c r="G22" s="642">
        <f t="shared" si="1"/>
        <v>0</v>
      </c>
      <c r="I22" s="394">
        <f t="shared" si="2"/>
        <v>0</v>
      </c>
    </row>
    <row r="23" spans="1:9" x14ac:dyDescent="0.5">
      <c r="A23" s="477">
        <v>19</v>
      </c>
      <c r="B23" s="831" t="s">
        <v>134</v>
      </c>
      <c r="C23" s="254">
        <v>179890.31</v>
      </c>
      <c r="D23" s="823">
        <v>0</v>
      </c>
      <c r="E23" s="823">
        <v>0</v>
      </c>
      <c r="F23" s="823">
        <f t="shared" si="3"/>
        <v>0</v>
      </c>
      <c r="G23" s="642">
        <f t="shared" si="1"/>
        <v>0</v>
      </c>
      <c r="I23" s="394">
        <f t="shared" si="2"/>
        <v>0</v>
      </c>
    </row>
    <row r="24" spans="1:9" x14ac:dyDescent="0.5">
      <c r="A24" s="477">
        <v>20</v>
      </c>
      <c r="B24" s="822" t="s">
        <v>135</v>
      </c>
      <c r="C24" s="251">
        <v>21675.7</v>
      </c>
      <c r="D24" s="836">
        <v>0</v>
      </c>
      <c r="E24" s="836">
        <v>0</v>
      </c>
      <c r="F24" s="836">
        <f t="shared" si="3"/>
        <v>0</v>
      </c>
      <c r="G24" s="642">
        <f t="shared" si="1"/>
        <v>0</v>
      </c>
      <c r="I24" s="394">
        <f t="shared" si="2"/>
        <v>0</v>
      </c>
    </row>
    <row r="25" spans="1:9" x14ac:dyDescent="0.5">
      <c r="A25" s="477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3"/>
        <v>0</v>
      </c>
      <c r="G25" s="642">
        <f t="shared" si="1"/>
        <v>0</v>
      </c>
      <c r="I25" s="394">
        <f t="shared" si="2"/>
        <v>0</v>
      </c>
    </row>
    <row r="26" spans="1:9" x14ac:dyDescent="0.5">
      <c r="A26" s="477">
        <v>22</v>
      </c>
      <c r="B26" s="822" t="s">
        <v>137</v>
      </c>
      <c r="C26" s="251">
        <v>252744.37</v>
      </c>
      <c r="D26" s="836">
        <v>0</v>
      </c>
      <c r="E26" s="836">
        <v>0</v>
      </c>
      <c r="F26" s="836">
        <f t="shared" si="3"/>
        <v>0</v>
      </c>
      <c r="G26" s="642">
        <f t="shared" si="1"/>
        <v>0</v>
      </c>
      <c r="I26" s="394">
        <f t="shared" si="2"/>
        <v>0</v>
      </c>
    </row>
    <row r="27" spans="1:9" x14ac:dyDescent="0.5">
      <c r="A27" s="477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3"/>
        <v>0</v>
      </c>
      <c r="G27" s="642">
        <f t="shared" si="1"/>
        <v>0</v>
      </c>
      <c r="I27" s="394">
        <f t="shared" si="2"/>
        <v>0</v>
      </c>
    </row>
    <row r="28" spans="1:9" x14ac:dyDescent="0.5">
      <c r="A28" s="477">
        <v>24</v>
      </c>
      <c r="B28" s="822" t="s">
        <v>139</v>
      </c>
      <c r="C28" s="251">
        <v>921512.24</v>
      </c>
      <c r="D28" s="836">
        <v>0</v>
      </c>
      <c r="E28" s="836">
        <v>0</v>
      </c>
      <c r="F28" s="836">
        <f t="shared" si="3"/>
        <v>0</v>
      </c>
      <c r="G28" s="642">
        <f t="shared" si="1"/>
        <v>0</v>
      </c>
      <c r="I28" s="394">
        <f t="shared" si="2"/>
        <v>0</v>
      </c>
    </row>
    <row r="29" spans="1:9" x14ac:dyDescent="0.5">
      <c r="A29" s="477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3"/>
        <v>0</v>
      </c>
      <c r="G29" s="642">
        <f t="shared" si="1"/>
        <v>0</v>
      </c>
      <c r="I29" s="394">
        <f t="shared" si="2"/>
        <v>0</v>
      </c>
    </row>
    <row r="30" spans="1:9" x14ac:dyDescent="0.5">
      <c r="A30" s="477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3"/>
        <v>0</v>
      </c>
      <c r="G30" s="642">
        <f t="shared" si="1"/>
        <v>0</v>
      </c>
      <c r="I30" s="394">
        <f t="shared" si="2"/>
        <v>0</v>
      </c>
    </row>
    <row r="31" spans="1:9" x14ac:dyDescent="0.5">
      <c r="A31" s="477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3"/>
        <v>0</v>
      </c>
      <c r="G31" s="642">
        <f t="shared" si="1"/>
        <v>0</v>
      </c>
      <c r="I31" s="394">
        <f t="shared" si="2"/>
        <v>0</v>
      </c>
    </row>
    <row r="32" spans="1:9" x14ac:dyDescent="0.5">
      <c r="A32" s="477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3"/>
        <v>0</v>
      </c>
      <c r="G32" s="642">
        <f t="shared" si="1"/>
        <v>0</v>
      </c>
      <c r="I32" s="394">
        <f t="shared" si="2"/>
        <v>0</v>
      </c>
    </row>
    <row r="33" spans="1:9" x14ac:dyDescent="0.5">
      <c r="A33" s="477">
        <v>29</v>
      </c>
      <c r="B33" s="822" t="s">
        <v>145</v>
      </c>
      <c r="C33" s="251">
        <v>575.83000000000004</v>
      </c>
      <c r="D33" s="836">
        <v>0</v>
      </c>
      <c r="E33" s="836">
        <v>0</v>
      </c>
      <c r="F33" s="836">
        <f t="shared" si="3"/>
        <v>0</v>
      </c>
      <c r="G33" s="642">
        <f t="shared" si="1"/>
        <v>0</v>
      </c>
      <c r="I33" s="394">
        <f t="shared" si="2"/>
        <v>0</v>
      </c>
    </row>
    <row r="34" spans="1:9" x14ac:dyDescent="0.5">
      <c r="A34" s="477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f t="shared" si="3"/>
        <v>0</v>
      </c>
      <c r="G34" s="642">
        <f t="shared" si="1"/>
        <v>0</v>
      </c>
      <c r="I34" s="394">
        <f t="shared" si="2"/>
        <v>0</v>
      </c>
    </row>
    <row r="35" spans="1:9" x14ac:dyDescent="0.5">
      <c r="A35" s="477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3"/>
        <v>0</v>
      </c>
      <c r="G35" s="642">
        <f t="shared" si="1"/>
        <v>0</v>
      </c>
      <c r="I35" s="394">
        <f t="shared" si="2"/>
        <v>0</v>
      </c>
    </row>
    <row r="36" spans="1:9" x14ac:dyDescent="0.5">
      <c r="A36" s="477">
        <v>32</v>
      </c>
      <c r="B36" s="822" t="s">
        <v>147</v>
      </c>
      <c r="C36" s="251">
        <v>292408.51</v>
      </c>
      <c r="D36" s="836">
        <v>0</v>
      </c>
      <c r="E36" s="836">
        <v>0</v>
      </c>
      <c r="F36" s="836">
        <f t="shared" si="3"/>
        <v>0</v>
      </c>
      <c r="G36" s="642">
        <f t="shared" si="1"/>
        <v>0</v>
      </c>
      <c r="I36" s="394">
        <f t="shared" si="2"/>
        <v>0</v>
      </c>
    </row>
    <row r="37" spans="1:9" x14ac:dyDescent="0.5">
      <c r="A37" s="477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3"/>
        <v>0</v>
      </c>
      <c r="G37" s="642">
        <f t="shared" si="1"/>
        <v>0</v>
      </c>
      <c r="I37" s="394">
        <f t="shared" si="2"/>
        <v>0</v>
      </c>
    </row>
    <row r="38" spans="1:9" x14ac:dyDescent="0.5">
      <c r="A38" s="477">
        <v>34</v>
      </c>
      <c r="B38" s="822" t="s">
        <v>149</v>
      </c>
      <c r="C38" s="251">
        <v>107657.97</v>
      </c>
      <c r="D38" s="836">
        <v>0</v>
      </c>
      <c r="E38" s="836">
        <v>0</v>
      </c>
      <c r="F38" s="836">
        <f t="shared" si="3"/>
        <v>0</v>
      </c>
      <c r="G38" s="642">
        <f t="shared" si="1"/>
        <v>0</v>
      </c>
      <c r="I38" s="394">
        <f t="shared" si="2"/>
        <v>0</v>
      </c>
    </row>
    <row r="39" spans="1:9" x14ac:dyDescent="0.5">
      <c r="A39" s="477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3"/>
        <v>0</v>
      </c>
      <c r="G39" s="642">
        <f t="shared" si="1"/>
        <v>0</v>
      </c>
      <c r="I39" s="394">
        <f t="shared" si="2"/>
        <v>0</v>
      </c>
    </row>
    <row r="40" spans="1:9" x14ac:dyDescent="0.5">
      <c r="A40" s="477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3"/>
        <v>0</v>
      </c>
      <c r="G40" s="642">
        <f t="shared" si="1"/>
        <v>0</v>
      </c>
      <c r="I40" s="394">
        <f t="shared" si="2"/>
        <v>0</v>
      </c>
    </row>
    <row r="41" spans="1:9" x14ac:dyDescent="0.5">
      <c r="A41" s="477">
        <v>37</v>
      </c>
      <c r="B41" s="822" t="s">
        <v>152</v>
      </c>
      <c r="C41" s="251">
        <v>409277.79</v>
      </c>
      <c r="D41" s="836">
        <v>0</v>
      </c>
      <c r="E41" s="836">
        <v>0</v>
      </c>
      <c r="F41" s="836">
        <f t="shared" si="3"/>
        <v>0</v>
      </c>
      <c r="G41" s="642">
        <f t="shared" si="1"/>
        <v>0</v>
      </c>
      <c r="I41" s="394">
        <f t="shared" si="2"/>
        <v>0</v>
      </c>
    </row>
    <row r="42" spans="1:9" x14ac:dyDescent="0.5">
      <c r="A42" s="477">
        <v>38</v>
      </c>
      <c r="B42" s="828" t="s">
        <v>153</v>
      </c>
      <c r="C42" s="252">
        <v>273563.07</v>
      </c>
      <c r="D42" s="832">
        <v>0</v>
      </c>
      <c r="E42" s="832">
        <v>0</v>
      </c>
      <c r="F42" s="832">
        <f t="shared" si="3"/>
        <v>0</v>
      </c>
      <c r="G42" s="642">
        <f t="shared" si="1"/>
        <v>0</v>
      </c>
      <c r="I42" s="394">
        <f t="shared" si="2"/>
        <v>0</v>
      </c>
    </row>
    <row r="43" spans="1:9" x14ac:dyDescent="0.5">
      <c r="A43" s="477">
        <v>39</v>
      </c>
      <c r="B43" s="831" t="s">
        <v>183</v>
      </c>
      <c r="C43" s="254">
        <v>582437.32999999996</v>
      </c>
      <c r="D43" s="823">
        <v>0</v>
      </c>
      <c r="E43" s="823">
        <v>0</v>
      </c>
      <c r="F43" s="823">
        <f t="shared" si="3"/>
        <v>0</v>
      </c>
      <c r="G43" s="642">
        <f t="shared" si="1"/>
        <v>0</v>
      </c>
      <c r="I43" s="394">
        <f t="shared" si="2"/>
        <v>0</v>
      </c>
    </row>
    <row r="44" spans="1:9" x14ac:dyDescent="0.5">
      <c r="A44" s="477">
        <v>40</v>
      </c>
      <c r="B44" s="822" t="s">
        <v>184</v>
      </c>
      <c r="C44" s="251">
        <v>525907.82999999996</v>
      </c>
      <c r="D44" s="836">
        <v>0</v>
      </c>
      <c r="E44" s="836">
        <v>0</v>
      </c>
      <c r="F44" s="836">
        <f t="shared" si="3"/>
        <v>0</v>
      </c>
      <c r="G44" s="642">
        <f t="shared" si="1"/>
        <v>0</v>
      </c>
      <c r="I44" s="394">
        <f t="shared" si="2"/>
        <v>0</v>
      </c>
    </row>
    <row r="45" spans="1:9" x14ac:dyDescent="0.5">
      <c r="A45" s="477">
        <v>41</v>
      </c>
      <c r="B45" s="822" t="s">
        <v>185</v>
      </c>
      <c r="C45" s="251">
        <v>1492461.39</v>
      </c>
      <c r="D45" s="836">
        <v>0</v>
      </c>
      <c r="E45" s="836">
        <v>0</v>
      </c>
      <c r="F45" s="836">
        <f t="shared" si="3"/>
        <v>0</v>
      </c>
      <c r="G45" s="642">
        <f t="shared" si="1"/>
        <v>0</v>
      </c>
      <c r="I45" s="394">
        <f t="shared" si="2"/>
        <v>0</v>
      </c>
    </row>
    <row r="46" spans="1:9" x14ac:dyDescent="0.5">
      <c r="A46" s="477">
        <v>42</v>
      </c>
      <c r="B46" s="822" t="s">
        <v>186</v>
      </c>
      <c r="C46" s="251">
        <v>950794.93</v>
      </c>
      <c r="D46" s="836">
        <v>10</v>
      </c>
      <c r="E46" s="836">
        <v>10</v>
      </c>
      <c r="F46" s="836">
        <f t="shared" si="3"/>
        <v>10</v>
      </c>
      <c r="G46" s="642">
        <f t="shared" si="1"/>
        <v>0</v>
      </c>
      <c r="I46" s="394">
        <f t="shared" si="2"/>
        <v>1</v>
      </c>
    </row>
    <row r="47" spans="1:9" x14ac:dyDescent="0.5">
      <c r="A47" s="477">
        <v>43</v>
      </c>
      <c r="B47" s="822" t="s">
        <v>187</v>
      </c>
      <c r="C47" s="251">
        <v>913499.05</v>
      </c>
      <c r="D47" s="836">
        <v>0</v>
      </c>
      <c r="E47" s="836">
        <v>0</v>
      </c>
      <c r="F47" s="836">
        <f t="shared" si="3"/>
        <v>0</v>
      </c>
      <c r="G47" s="642">
        <f t="shared" si="1"/>
        <v>0</v>
      </c>
      <c r="I47" s="394">
        <f t="shared" si="2"/>
        <v>0</v>
      </c>
    </row>
    <row r="48" spans="1:9" x14ac:dyDescent="0.5">
      <c r="A48" s="477">
        <v>44</v>
      </c>
      <c r="B48" s="822" t="s">
        <v>188</v>
      </c>
      <c r="C48" s="251">
        <v>265007.28999999998</v>
      </c>
      <c r="D48" s="836">
        <v>750</v>
      </c>
      <c r="E48" s="836">
        <v>750</v>
      </c>
      <c r="F48" s="836">
        <f t="shared" si="3"/>
        <v>750</v>
      </c>
      <c r="G48" s="642">
        <f t="shared" si="1"/>
        <v>0</v>
      </c>
      <c r="I48" s="394">
        <f t="shared" si="2"/>
        <v>1</v>
      </c>
    </row>
    <row r="49" spans="1:9" x14ac:dyDescent="0.5">
      <c r="A49" s="477">
        <v>45</v>
      </c>
      <c r="B49" s="822" t="s">
        <v>189</v>
      </c>
      <c r="C49" s="251">
        <v>341763.89</v>
      </c>
      <c r="D49" s="836">
        <v>0</v>
      </c>
      <c r="E49" s="836">
        <v>0</v>
      </c>
      <c r="F49" s="836">
        <f t="shared" si="3"/>
        <v>0</v>
      </c>
      <c r="G49" s="642">
        <f t="shared" si="1"/>
        <v>0</v>
      </c>
      <c r="I49" s="394">
        <f t="shared" si="2"/>
        <v>0</v>
      </c>
    </row>
    <row r="50" spans="1:9" x14ac:dyDescent="0.5">
      <c r="A50" s="477">
        <v>46</v>
      </c>
      <c r="B50" s="822" t="s">
        <v>190</v>
      </c>
      <c r="C50" s="251">
        <v>959830</v>
      </c>
      <c r="D50" s="836">
        <v>0</v>
      </c>
      <c r="E50" s="836">
        <v>0</v>
      </c>
      <c r="F50" s="836">
        <f t="shared" si="3"/>
        <v>0</v>
      </c>
      <c r="G50" s="642">
        <f t="shared" si="1"/>
        <v>0</v>
      </c>
      <c r="I50" s="394">
        <f t="shared" si="2"/>
        <v>0</v>
      </c>
    </row>
    <row r="51" spans="1:9" x14ac:dyDescent="0.5">
      <c r="A51" s="477">
        <v>47</v>
      </c>
      <c r="B51" s="822" t="s">
        <v>191</v>
      </c>
      <c r="C51" s="251">
        <v>62939</v>
      </c>
      <c r="D51" s="836">
        <v>0</v>
      </c>
      <c r="E51" s="836">
        <v>0</v>
      </c>
      <c r="F51" s="836">
        <f t="shared" si="3"/>
        <v>0</v>
      </c>
      <c r="G51" s="642">
        <f t="shared" si="1"/>
        <v>0</v>
      </c>
      <c r="I51" s="394">
        <f t="shared" si="2"/>
        <v>0</v>
      </c>
    </row>
    <row r="52" spans="1:9" x14ac:dyDescent="0.5">
      <c r="A52" s="477">
        <v>48</v>
      </c>
      <c r="B52" s="822" t="s">
        <v>192</v>
      </c>
      <c r="C52" s="251">
        <v>1163018</v>
      </c>
      <c r="D52" s="836">
        <v>0</v>
      </c>
      <c r="E52" s="836">
        <v>0</v>
      </c>
      <c r="F52" s="836">
        <f t="shared" si="3"/>
        <v>0</v>
      </c>
      <c r="G52" s="642">
        <f t="shared" si="1"/>
        <v>0</v>
      </c>
      <c r="I52" s="394">
        <f t="shared" si="2"/>
        <v>0</v>
      </c>
    </row>
    <row r="53" spans="1:9" x14ac:dyDescent="0.5">
      <c r="A53" s="477">
        <v>49</v>
      </c>
      <c r="B53" s="822" t="s">
        <v>193</v>
      </c>
      <c r="C53" s="251">
        <v>235351.48</v>
      </c>
      <c r="D53" s="836">
        <v>0</v>
      </c>
      <c r="E53" s="836">
        <v>0</v>
      </c>
      <c r="F53" s="836">
        <f t="shared" si="3"/>
        <v>0</v>
      </c>
      <c r="G53" s="642">
        <f t="shared" si="1"/>
        <v>0</v>
      </c>
      <c r="I53" s="394">
        <f t="shared" si="2"/>
        <v>0</v>
      </c>
    </row>
    <row r="54" spans="1:9" x14ac:dyDescent="0.5">
      <c r="A54" s="477">
        <v>50</v>
      </c>
      <c r="B54" s="822" t="s">
        <v>194</v>
      </c>
      <c r="C54" s="251">
        <v>1751126</v>
      </c>
      <c r="D54" s="836">
        <v>0</v>
      </c>
      <c r="E54" s="836">
        <v>0</v>
      </c>
      <c r="F54" s="836">
        <f t="shared" si="3"/>
        <v>0</v>
      </c>
      <c r="G54" s="642">
        <f t="shared" si="1"/>
        <v>0</v>
      </c>
      <c r="I54" s="394">
        <f t="shared" si="2"/>
        <v>0</v>
      </c>
    </row>
    <row r="55" spans="1:9" x14ac:dyDescent="0.5">
      <c r="A55" s="477">
        <v>51</v>
      </c>
      <c r="B55" s="822" t="s">
        <v>195</v>
      </c>
      <c r="C55" s="251">
        <v>531329.06000000006</v>
      </c>
      <c r="D55" s="836">
        <v>0</v>
      </c>
      <c r="E55" s="836">
        <v>0</v>
      </c>
      <c r="F55" s="836">
        <f t="shared" si="3"/>
        <v>0</v>
      </c>
      <c r="G55" s="642">
        <f t="shared" si="1"/>
        <v>0</v>
      </c>
      <c r="I55" s="394">
        <f t="shared" si="2"/>
        <v>0</v>
      </c>
    </row>
    <row r="56" spans="1:9" x14ac:dyDescent="0.5">
      <c r="A56" s="477">
        <v>52</v>
      </c>
      <c r="B56" s="828" t="s">
        <v>196</v>
      </c>
      <c r="C56" s="252">
        <v>2018417.87</v>
      </c>
      <c r="D56" s="832">
        <v>0</v>
      </c>
      <c r="E56" s="832">
        <v>0</v>
      </c>
      <c r="F56" s="832">
        <f t="shared" si="3"/>
        <v>0</v>
      </c>
      <c r="G56" s="642">
        <f t="shared" si="1"/>
        <v>0</v>
      </c>
      <c r="I56" s="394">
        <f t="shared" si="2"/>
        <v>0</v>
      </c>
    </row>
    <row r="57" spans="1:9" x14ac:dyDescent="0.5">
      <c r="A57" s="477">
        <v>53</v>
      </c>
      <c r="B57" s="827" t="s">
        <v>116</v>
      </c>
      <c r="C57" s="255">
        <v>17242</v>
      </c>
      <c r="D57" s="823">
        <v>0</v>
      </c>
      <c r="E57" s="823">
        <v>0</v>
      </c>
      <c r="F57" s="823">
        <f t="shared" si="3"/>
        <v>0</v>
      </c>
      <c r="G57" s="642">
        <f t="shared" si="1"/>
        <v>0</v>
      </c>
      <c r="I57" s="394">
        <f t="shared" si="2"/>
        <v>0</v>
      </c>
    </row>
    <row r="58" spans="1:9" x14ac:dyDescent="0.5">
      <c r="A58" s="477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3"/>
        <v>0</v>
      </c>
      <c r="G58" s="642">
        <f t="shared" si="1"/>
        <v>0</v>
      </c>
      <c r="I58" s="394">
        <f t="shared" si="2"/>
        <v>0</v>
      </c>
    </row>
    <row r="59" spans="1:9" x14ac:dyDescent="0.5">
      <c r="A59" s="477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3"/>
        <v>0</v>
      </c>
      <c r="G59" s="642">
        <f t="shared" si="1"/>
        <v>0</v>
      </c>
      <c r="I59" s="394">
        <f t="shared" si="2"/>
        <v>0</v>
      </c>
    </row>
    <row r="60" spans="1:9" x14ac:dyDescent="0.5">
      <c r="A60" s="477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3"/>
        <v>0</v>
      </c>
      <c r="G60" s="642">
        <f t="shared" si="1"/>
        <v>0</v>
      </c>
      <c r="I60" s="394">
        <f t="shared" si="2"/>
        <v>0</v>
      </c>
    </row>
    <row r="61" spans="1:9" x14ac:dyDescent="0.5">
      <c r="A61" s="477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3"/>
        <v>0</v>
      </c>
      <c r="G61" s="642">
        <f t="shared" si="1"/>
        <v>0</v>
      </c>
      <c r="I61" s="394">
        <f t="shared" si="2"/>
        <v>0</v>
      </c>
    </row>
    <row r="62" spans="1:9" x14ac:dyDescent="0.5">
      <c r="A62" s="477">
        <v>58</v>
      </c>
      <c r="B62" s="822" t="s">
        <v>121</v>
      </c>
      <c r="C62" s="251">
        <v>169588.13</v>
      </c>
      <c r="D62" s="836">
        <v>0</v>
      </c>
      <c r="E62" s="836">
        <v>0</v>
      </c>
      <c r="F62" s="836">
        <f t="shared" si="3"/>
        <v>0</v>
      </c>
      <c r="G62" s="642">
        <f t="shared" si="1"/>
        <v>0</v>
      </c>
      <c r="I62" s="394">
        <f t="shared" si="2"/>
        <v>0</v>
      </c>
    </row>
    <row r="63" spans="1:9" x14ac:dyDescent="0.5">
      <c r="A63" s="477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3"/>
        <v>0</v>
      </c>
      <c r="G63" s="642">
        <f t="shared" si="1"/>
        <v>0</v>
      </c>
      <c r="I63" s="394">
        <f t="shared" si="2"/>
        <v>0</v>
      </c>
    </row>
    <row r="64" spans="1:9" x14ac:dyDescent="0.5">
      <c r="A64" s="477">
        <v>60</v>
      </c>
      <c r="B64" s="822" t="s">
        <v>123</v>
      </c>
      <c r="C64" s="251">
        <v>296.75</v>
      </c>
      <c r="D64" s="836">
        <v>0</v>
      </c>
      <c r="E64" s="836">
        <v>0</v>
      </c>
      <c r="F64" s="836">
        <f t="shared" si="3"/>
        <v>0</v>
      </c>
      <c r="G64" s="642">
        <f t="shared" si="1"/>
        <v>0</v>
      </c>
      <c r="I64" s="394">
        <f t="shared" si="2"/>
        <v>0</v>
      </c>
    </row>
    <row r="65" spans="1:9" x14ac:dyDescent="0.5">
      <c r="A65" s="477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3"/>
        <v>0</v>
      </c>
      <c r="G65" s="642">
        <f t="shared" si="1"/>
        <v>0</v>
      </c>
      <c r="I65" s="394">
        <f t="shared" si="2"/>
        <v>0</v>
      </c>
    </row>
    <row r="66" spans="1:9" x14ac:dyDescent="0.5">
      <c r="A66" s="477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3"/>
        <v>0</v>
      </c>
      <c r="G66" s="642">
        <f t="shared" si="1"/>
        <v>0</v>
      </c>
      <c r="I66" s="394">
        <f t="shared" si="2"/>
        <v>0</v>
      </c>
    </row>
    <row r="67" spans="1:9" x14ac:dyDescent="0.5">
      <c r="A67" s="477">
        <v>63</v>
      </c>
      <c r="B67" s="822" t="s">
        <v>126</v>
      </c>
      <c r="C67" s="251">
        <v>41582.269999999997</v>
      </c>
      <c r="D67" s="836">
        <v>0</v>
      </c>
      <c r="E67" s="836">
        <v>0</v>
      </c>
      <c r="F67" s="836">
        <f t="shared" si="3"/>
        <v>0</v>
      </c>
      <c r="G67" s="642">
        <f t="shared" si="1"/>
        <v>0</v>
      </c>
      <c r="I67" s="394">
        <f t="shared" si="2"/>
        <v>0</v>
      </c>
    </row>
    <row r="68" spans="1:9" x14ac:dyDescent="0.5">
      <c r="A68" s="477">
        <v>64</v>
      </c>
      <c r="B68" s="822" t="s">
        <v>128</v>
      </c>
      <c r="C68" s="251">
        <v>23505.89</v>
      </c>
      <c r="D68" s="836">
        <v>0</v>
      </c>
      <c r="E68" s="836">
        <v>0</v>
      </c>
      <c r="F68" s="836">
        <f t="shared" si="3"/>
        <v>0</v>
      </c>
      <c r="G68" s="642">
        <f t="shared" si="1"/>
        <v>0</v>
      </c>
      <c r="I68" s="394">
        <f t="shared" si="2"/>
        <v>0</v>
      </c>
    </row>
    <row r="69" spans="1:9" x14ac:dyDescent="0.5">
      <c r="A69" s="477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si="3"/>
        <v>0</v>
      </c>
      <c r="G69" s="642">
        <f t="shared" si="1"/>
        <v>0</v>
      </c>
      <c r="I69" s="394">
        <f t="shared" si="2"/>
        <v>0</v>
      </c>
    </row>
    <row r="70" spans="1:9" x14ac:dyDescent="0.5">
      <c r="A70" s="477">
        <v>66</v>
      </c>
      <c r="B70" s="827" t="s">
        <v>130</v>
      </c>
      <c r="C70" s="255">
        <v>35353</v>
      </c>
      <c r="D70" s="836">
        <v>0</v>
      </c>
      <c r="E70" s="836">
        <v>0</v>
      </c>
      <c r="F70" s="836">
        <f t="shared" si="3"/>
        <v>0</v>
      </c>
      <c r="G70" s="642">
        <f t="shared" si="1"/>
        <v>0</v>
      </c>
      <c r="I70" s="394">
        <f t="shared" si="2"/>
        <v>0</v>
      </c>
    </row>
    <row r="71" spans="1:9" x14ac:dyDescent="0.5">
      <c r="A71" s="477">
        <v>67</v>
      </c>
      <c r="B71" s="827" t="s">
        <v>132</v>
      </c>
      <c r="C71" s="255">
        <v>16145.82</v>
      </c>
      <c r="D71" s="836">
        <v>0</v>
      </c>
      <c r="E71" s="836">
        <v>0</v>
      </c>
      <c r="F71" s="836">
        <f t="shared" si="3"/>
        <v>0</v>
      </c>
      <c r="G71" s="642">
        <f t="shared" si="1"/>
        <v>0</v>
      </c>
      <c r="I71" s="394">
        <f t="shared" si="2"/>
        <v>0</v>
      </c>
    </row>
    <row r="72" spans="1:9" x14ac:dyDescent="0.5">
      <c r="A72" s="477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ref="F72" si="4">D72</f>
        <v>0</v>
      </c>
      <c r="G72" s="642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75" style="394" customWidth="1"/>
    <col min="3" max="3" width="14.875" style="394" customWidth="1"/>
    <col min="4" max="4" width="14" style="394" customWidth="1"/>
    <col min="5" max="5" width="14.25" style="394" customWidth="1"/>
    <col min="6" max="6" width="13.875" style="394" customWidth="1"/>
    <col min="7" max="7" width="14.25" style="394" customWidth="1"/>
    <col min="8" max="16384" width="9" style="394"/>
  </cols>
  <sheetData>
    <row r="1" spans="1:9" x14ac:dyDescent="0.5">
      <c r="A1" s="1253" t="s">
        <v>544</v>
      </c>
      <c r="B1" s="1255"/>
      <c r="C1" s="1255"/>
      <c r="D1" s="1255"/>
      <c r="E1" s="1255"/>
      <c r="F1" s="1255"/>
      <c r="G1" s="1255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4" t="s">
        <v>272</v>
      </c>
    </row>
    <row r="4" spans="1:9" x14ac:dyDescent="0.5">
      <c r="A4" s="1267"/>
      <c r="B4" s="1267"/>
      <c r="C4" s="418">
        <f>SUM(C5:C72)</f>
        <v>18379269.209999997</v>
      </c>
      <c r="D4" s="418">
        <f t="shared" ref="D4:I4" si="0">SUM(D5:D72)</f>
        <v>147</v>
      </c>
      <c r="E4" s="418">
        <f t="shared" si="0"/>
        <v>145</v>
      </c>
      <c r="F4" s="418">
        <f t="shared" si="0"/>
        <v>147</v>
      </c>
      <c r="G4" s="418">
        <f t="shared" si="0"/>
        <v>2</v>
      </c>
      <c r="I4" s="643">
        <f t="shared" si="0"/>
        <v>6</v>
      </c>
    </row>
    <row r="5" spans="1:9" x14ac:dyDescent="0.5">
      <c r="A5" s="477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>D5</f>
        <v>0</v>
      </c>
      <c r="G5" s="642">
        <f>+F5-E5</f>
        <v>0</v>
      </c>
      <c r="I5" s="394">
        <f>IF(F5&gt;0,1,0)</f>
        <v>0</v>
      </c>
    </row>
    <row r="6" spans="1:9" x14ac:dyDescent="0.5">
      <c r="A6" s="477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 t="shared" ref="F6:F72" si="1">D6</f>
        <v>0</v>
      </c>
      <c r="G6" s="642">
        <f t="shared" ref="G6:G69" si="2">+F6-E6</f>
        <v>0</v>
      </c>
      <c r="I6" s="394">
        <f t="shared" ref="I6:I72" si="3">IF(F6&gt;0,1,0)</f>
        <v>0</v>
      </c>
    </row>
    <row r="7" spans="1:9" x14ac:dyDescent="0.5">
      <c r="A7" s="477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si="1"/>
        <v>0</v>
      </c>
      <c r="G7" s="642">
        <f t="shared" si="2"/>
        <v>0</v>
      </c>
      <c r="I7" s="394">
        <f t="shared" si="3"/>
        <v>0</v>
      </c>
    </row>
    <row r="8" spans="1:9" x14ac:dyDescent="0.5">
      <c r="A8" s="477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1"/>
        <v>0</v>
      </c>
      <c r="G8" s="642">
        <f t="shared" si="2"/>
        <v>0</v>
      </c>
      <c r="I8" s="394">
        <f t="shared" si="3"/>
        <v>0</v>
      </c>
    </row>
    <row r="9" spans="1:9" x14ac:dyDescent="0.5">
      <c r="A9" s="477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1"/>
        <v>0</v>
      </c>
      <c r="G9" s="642">
        <f t="shared" si="2"/>
        <v>0</v>
      </c>
      <c r="I9" s="394">
        <f t="shared" si="3"/>
        <v>0</v>
      </c>
    </row>
    <row r="10" spans="1:9" x14ac:dyDescent="0.5">
      <c r="A10" s="477">
        <v>6</v>
      </c>
      <c r="B10" s="831" t="s">
        <v>174</v>
      </c>
      <c r="C10" s="249">
        <v>98338.25</v>
      </c>
      <c r="D10" s="823">
        <v>0</v>
      </c>
      <c r="E10" s="838">
        <v>0</v>
      </c>
      <c r="F10" s="823">
        <f t="shared" si="1"/>
        <v>0</v>
      </c>
      <c r="G10" s="642">
        <f t="shared" si="2"/>
        <v>0</v>
      </c>
      <c r="I10" s="394">
        <f t="shared" si="3"/>
        <v>0</v>
      </c>
    </row>
    <row r="11" spans="1:9" x14ac:dyDescent="0.5">
      <c r="A11" s="477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1"/>
        <v>0</v>
      </c>
      <c r="G11" s="642">
        <f t="shared" si="2"/>
        <v>0</v>
      </c>
      <c r="I11" s="394">
        <f t="shared" si="3"/>
        <v>0</v>
      </c>
    </row>
    <row r="12" spans="1:9" x14ac:dyDescent="0.5">
      <c r="A12" s="477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1"/>
        <v>0</v>
      </c>
      <c r="G12" s="642">
        <f t="shared" si="2"/>
        <v>0</v>
      </c>
      <c r="I12" s="394">
        <f t="shared" si="3"/>
        <v>0</v>
      </c>
    </row>
    <row r="13" spans="1:9" x14ac:dyDescent="0.5">
      <c r="A13" s="477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1"/>
        <v>0</v>
      </c>
      <c r="G13" s="642">
        <f t="shared" si="2"/>
        <v>0</v>
      </c>
      <c r="I13" s="394">
        <f t="shared" si="3"/>
        <v>0</v>
      </c>
    </row>
    <row r="14" spans="1:9" x14ac:dyDescent="0.5">
      <c r="A14" s="477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1"/>
        <v>0</v>
      </c>
      <c r="G14" s="642">
        <f t="shared" si="2"/>
        <v>0</v>
      </c>
      <c r="I14" s="394">
        <f t="shared" si="3"/>
        <v>0</v>
      </c>
    </row>
    <row r="15" spans="1:9" x14ac:dyDescent="0.5">
      <c r="A15" s="477">
        <v>11</v>
      </c>
      <c r="B15" s="828" t="s">
        <v>181</v>
      </c>
      <c r="C15" s="248">
        <v>5951</v>
      </c>
      <c r="D15" s="832">
        <v>0</v>
      </c>
      <c r="E15" s="832">
        <v>0</v>
      </c>
      <c r="F15" s="832">
        <f t="shared" si="1"/>
        <v>0</v>
      </c>
      <c r="G15" s="642">
        <f t="shared" si="2"/>
        <v>0</v>
      </c>
      <c r="I15" s="394">
        <f t="shared" si="3"/>
        <v>0</v>
      </c>
    </row>
    <row r="16" spans="1:9" x14ac:dyDescent="0.5">
      <c r="A16" s="477">
        <v>12</v>
      </c>
      <c r="B16" s="831" t="s">
        <v>164</v>
      </c>
      <c r="C16" s="249">
        <v>411918.15</v>
      </c>
      <c r="D16" s="823">
        <v>100</v>
      </c>
      <c r="E16" s="823">
        <v>98</v>
      </c>
      <c r="F16" s="823">
        <f t="shared" si="1"/>
        <v>100</v>
      </c>
      <c r="G16" s="642">
        <f t="shared" si="2"/>
        <v>2</v>
      </c>
      <c r="I16" s="394">
        <f t="shared" si="3"/>
        <v>1</v>
      </c>
    </row>
    <row r="17" spans="1:9" x14ac:dyDescent="0.5">
      <c r="A17" s="477">
        <v>13</v>
      </c>
      <c r="B17" s="822" t="s">
        <v>166</v>
      </c>
      <c r="C17" s="243">
        <v>145204.69</v>
      </c>
      <c r="D17" s="836">
        <v>0</v>
      </c>
      <c r="E17" s="836">
        <v>0</v>
      </c>
      <c r="F17" s="836">
        <f t="shared" si="1"/>
        <v>0</v>
      </c>
      <c r="G17" s="642">
        <f t="shared" si="2"/>
        <v>0</v>
      </c>
      <c r="I17" s="394">
        <f t="shared" si="3"/>
        <v>0</v>
      </c>
    </row>
    <row r="18" spans="1:9" x14ac:dyDescent="0.5">
      <c r="A18" s="477">
        <v>14</v>
      </c>
      <c r="B18" s="822" t="s">
        <v>167</v>
      </c>
      <c r="C18" s="243">
        <v>270273</v>
      </c>
      <c r="D18" s="836">
        <v>2</v>
      </c>
      <c r="E18" s="836">
        <v>2</v>
      </c>
      <c r="F18" s="836">
        <f t="shared" si="1"/>
        <v>2</v>
      </c>
      <c r="G18" s="642">
        <f t="shared" si="2"/>
        <v>0</v>
      </c>
      <c r="I18" s="394">
        <f t="shared" si="3"/>
        <v>1</v>
      </c>
    </row>
    <row r="19" spans="1:9" x14ac:dyDescent="0.5">
      <c r="A19" s="477">
        <v>15</v>
      </c>
      <c r="B19" s="822" t="s">
        <v>168</v>
      </c>
      <c r="C19" s="243">
        <v>610</v>
      </c>
      <c r="D19" s="836">
        <v>0</v>
      </c>
      <c r="E19" s="836">
        <v>0</v>
      </c>
      <c r="F19" s="836">
        <f t="shared" si="1"/>
        <v>0</v>
      </c>
      <c r="G19" s="642">
        <f t="shared" si="2"/>
        <v>0</v>
      </c>
      <c r="I19" s="394">
        <f t="shared" si="3"/>
        <v>0</v>
      </c>
    </row>
    <row r="20" spans="1:9" x14ac:dyDescent="0.5">
      <c r="A20" s="477">
        <v>16</v>
      </c>
      <c r="B20" s="822" t="s">
        <v>169</v>
      </c>
      <c r="C20" s="243">
        <v>28055</v>
      </c>
      <c r="D20" s="836">
        <v>0</v>
      </c>
      <c r="E20" s="836">
        <v>0</v>
      </c>
      <c r="F20" s="836">
        <f t="shared" si="1"/>
        <v>0</v>
      </c>
      <c r="G20" s="642">
        <f t="shared" si="2"/>
        <v>0</v>
      </c>
      <c r="I20" s="394">
        <f t="shared" si="3"/>
        <v>0</v>
      </c>
    </row>
    <row r="21" spans="1:9" x14ac:dyDescent="0.5">
      <c r="A21" s="477">
        <v>17</v>
      </c>
      <c r="B21" s="822" t="s">
        <v>170</v>
      </c>
      <c r="C21" s="243">
        <v>411799.09</v>
      </c>
      <c r="D21" s="836">
        <v>0</v>
      </c>
      <c r="E21" s="836">
        <v>0</v>
      </c>
      <c r="F21" s="836">
        <f t="shared" si="1"/>
        <v>0</v>
      </c>
      <c r="G21" s="642">
        <f t="shared" si="2"/>
        <v>0</v>
      </c>
      <c r="I21" s="394">
        <f t="shared" si="3"/>
        <v>0</v>
      </c>
    </row>
    <row r="22" spans="1:9" x14ac:dyDescent="0.5">
      <c r="A22" s="477">
        <v>18</v>
      </c>
      <c r="B22" s="828" t="s">
        <v>172</v>
      </c>
      <c r="C22" s="252">
        <v>60157</v>
      </c>
      <c r="D22" s="832">
        <v>0</v>
      </c>
      <c r="E22" s="832">
        <v>0</v>
      </c>
      <c r="F22" s="832">
        <f t="shared" si="1"/>
        <v>0</v>
      </c>
      <c r="G22" s="642">
        <f t="shared" si="2"/>
        <v>0</v>
      </c>
      <c r="I22" s="394">
        <f t="shared" si="3"/>
        <v>0</v>
      </c>
    </row>
    <row r="23" spans="1:9" x14ac:dyDescent="0.5">
      <c r="A23" s="477">
        <v>19</v>
      </c>
      <c r="B23" s="831" t="s">
        <v>134</v>
      </c>
      <c r="C23" s="254">
        <v>179890.31</v>
      </c>
      <c r="D23" s="823">
        <v>0</v>
      </c>
      <c r="E23" s="823">
        <v>0</v>
      </c>
      <c r="F23" s="823">
        <f t="shared" si="1"/>
        <v>0</v>
      </c>
      <c r="G23" s="642">
        <f t="shared" si="2"/>
        <v>0</v>
      </c>
      <c r="I23" s="394">
        <f t="shared" si="3"/>
        <v>0</v>
      </c>
    </row>
    <row r="24" spans="1:9" x14ac:dyDescent="0.5">
      <c r="A24" s="477">
        <v>20</v>
      </c>
      <c r="B24" s="822" t="s">
        <v>135</v>
      </c>
      <c r="C24" s="251">
        <v>21675.7</v>
      </c>
      <c r="D24" s="836">
        <v>0</v>
      </c>
      <c r="E24" s="836">
        <v>0</v>
      </c>
      <c r="F24" s="836">
        <f t="shared" si="1"/>
        <v>0</v>
      </c>
      <c r="G24" s="642">
        <f t="shared" si="2"/>
        <v>0</v>
      </c>
      <c r="I24" s="394">
        <f t="shared" si="3"/>
        <v>0</v>
      </c>
    </row>
    <row r="25" spans="1:9" x14ac:dyDescent="0.5">
      <c r="A25" s="477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1"/>
        <v>0</v>
      </c>
      <c r="G25" s="642">
        <f t="shared" si="2"/>
        <v>0</v>
      </c>
      <c r="I25" s="394">
        <f t="shared" si="3"/>
        <v>0</v>
      </c>
    </row>
    <row r="26" spans="1:9" x14ac:dyDescent="0.5">
      <c r="A26" s="477">
        <v>22</v>
      </c>
      <c r="B26" s="822" t="s">
        <v>137</v>
      </c>
      <c r="C26" s="251">
        <v>252744.37</v>
      </c>
      <c r="D26" s="836">
        <v>0</v>
      </c>
      <c r="E26" s="836">
        <v>0</v>
      </c>
      <c r="F26" s="836">
        <f t="shared" si="1"/>
        <v>0</v>
      </c>
      <c r="G26" s="642">
        <f t="shared" si="2"/>
        <v>0</v>
      </c>
      <c r="I26" s="394">
        <f t="shared" si="3"/>
        <v>0</v>
      </c>
    </row>
    <row r="27" spans="1:9" x14ac:dyDescent="0.5">
      <c r="A27" s="477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1"/>
        <v>0</v>
      </c>
      <c r="G27" s="642">
        <f t="shared" si="2"/>
        <v>0</v>
      </c>
      <c r="I27" s="394">
        <f t="shared" si="3"/>
        <v>0</v>
      </c>
    </row>
    <row r="28" spans="1:9" x14ac:dyDescent="0.5">
      <c r="A28" s="477">
        <v>24</v>
      </c>
      <c r="B28" s="822" t="s">
        <v>139</v>
      </c>
      <c r="C28" s="251">
        <v>921512.24</v>
      </c>
      <c r="D28" s="836">
        <v>0</v>
      </c>
      <c r="E28" s="836">
        <v>0</v>
      </c>
      <c r="F28" s="836">
        <f t="shared" si="1"/>
        <v>0</v>
      </c>
      <c r="G28" s="642">
        <f t="shared" si="2"/>
        <v>0</v>
      </c>
      <c r="I28" s="394">
        <f t="shared" si="3"/>
        <v>0</v>
      </c>
    </row>
    <row r="29" spans="1:9" x14ac:dyDescent="0.5">
      <c r="A29" s="477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1"/>
        <v>0</v>
      </c>
      <c r="G29" s="642">
        <f t="shared" si="2"/>
        <v>0</v>
      </c>
      <c r="I29" s="394">
        <f t="shared" si="3"/>
        <v>0</v>
      </c>
    </row>
    <row r="30" spans="1:9" x14ac:dyDescent="0.5">
      <c r="A30" s="477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1"/>
        <v>0</v>
      </c>
      <c r="G30" s="642">
        <f t="shared" si="2"/>
        <v>0</v>
      </c>
      <c r="I30" s="394">
        <f t="shared" si="3"/>
        <v>0</v>
      </c>
    </row>
    <row r="31" spans="1:9" x14ac:dyDescent="0.5">
      <c r="A31" s="477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1"/>
        <v>0</v>
      </c>
      <c r="G31" s="642">
        <f t="shared" si="2"/>
        <v>0</v>
      </c>
      <c r="I31" s="394">
        <f t="shared" si="3"/>
        <v>0</v>
      </c>
    </row>
    <row r="32" spans="1:9" x14ac:dyDescent="0.5">
      <c r="A32" s="477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1"/>
        <v>0</v>
      </c>
      <c r="G32" s="642">
        <f t="shared" si="2"/>
        <v>0</v>
      </c>
      <c r="I32" s="394">
        <f t="shared" si="3"/>
        <v>0</v>
      </c>
    </row>
    <row r="33" spans="1:9" x14ac:dyDescent="0.5">
      <c r="A33" s="477">
        <v>29</v>
      </c>
      <c r="B33" s="822" t="s">
        <v>145</v>
      </c>
      <c r="C33" s="251">
        <v>575.83000000000004</v>
      </c>
      <c r="D33" s="836">
        <v>0</v>
      </c>
      <c r="E33" s="836">
        <v>0</v>
      </c>
      <c r="F33" s="836">
        <f t="shared" si="1"/>
        <v>0</v>
      </c>
      <c r="G33" s="642">
        <f t="shared" si="2"/>
        <v>0</v>
      </c>
      <c r="I33" s="394">
        <f t="shared" si="3"/>
        <v>0</v>
      </c>
    </row>
    <row r="34" spans="1:9" x14ac:dyDescent="0.5">
      <c r="A34" s="477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f t="shared" si="1"/>
        <v>0</v>
      </c>
      <c r="G34" s="642">
        <f t="shared" si="2"/>
        <v>0</v>
      </c>
      <c r="I34" s="394">
        <f t="shared" si="3"/>
        <v>0</v>
      </c>
    </row>
    <row r="35" spans="1:9" x14ac:dyDescent="0.5">
      <c r="A35" s="477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1"/>
        <v>0</v>
      </c>
      <c r="G35" s="642">
        <f t="shared" si="2"/>
        <v>0</v>
      </c>
      <c r="I35" s="394">
        <f t="shared" si="3"/>
        <v>0</v>
      </c>
    </row>
    <row r="36" spans="1:9" x14ac:dyDescent="0.5">
      <c r="A36" s="477">
        <v>32</v>
      </c>
      <c r="B36" s="822" t="s">
        <v>147</v>
      </c>
      <c r="C36" s="251">
        <v>292408.51</v>
      </c>
      <c r="D36" s="836">
        <v>1</v>
      </c>
      <c r="E36" s="836">
        <v>1</v>
      </c>
      <c r="F36" s="836">
        <f>D36</f>
        <v>1</v>
      </c>
      <c r="G36" s="642">
        <f t="shared" si="2"/>
        <v>0</v>
      </c>
      <c r="I36" s="394">
        <f t="shared" si="3"/>
        <v>1</v>
      </c>
    </row>
    <row r="37" spans="1:9" x14ac:dyDescent="0.5">
      <c r="A37" s="477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1"/>
        <v>0</v>
      </c>
      <c r="G37" s="642">
        <f t="shared" si="2"/>
        <v>0</v>
      </c>
      <c r="I37" s="394">
        <f t="shared" si="3"/>
        <v>0</v>
      </c>
    </row>
    <row r="38" spans="1:9" x14ac:dyDescent="0.5">
      <c r="A38" s="477">
        <v>34</v>
      </c>
      <c r="B38" s="822" t="s">
        <v>149</v>
      </c>
      <c r="C38" s="251">
        <v>107657.97</v>
      </c>
      <c r="D38" s="836">
        <v>0</v>
      </c>
      <c r="E38" s="836">
        <v>0</v>
      </c>
      <c r="F38" s="836">
        <f t="shared" si="1"/>
        <v>0</v>
      </c>
      <c r="G38" s="642">
        <f t="shared" si="2"/>
        <v>0</v>
      </c>
      <c r="I38" s="394">
        <f t="shared" si="3"/>
        <v>0</v>
      </c>
    </row>
    <row r="39" spans="1:9" x14ac:dyDescent="0.5">
      <c r="A39" s="477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1"/>
        <v>0</v>
      </c>
      <c r="G39" s="642">
        <f t="shared" si="2"/>
        <v>0</v>
      </c>
      <c r="I39" s="394">
        <f t="shared" si="3"/>
        <v>0</v>
      </c>
    </row>
    <row r="40" spans="1:9" x14ac:dyDescent="0.5">
      <c r="A40" s="477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1"/>
        <v>0</v>
      </c>
      <c r="G40" s="642">
        <f t="shared" si="2"/>
        <v>0</v>
      </c>
      <c r="I40" s="394">
        <f t="shared" si="3"/>
        <v>0</v>
      </c>
    </row>
    <row r="41" spans="1:9" x14ac:dyDescent="0.5">
      <c r="A41" s="477">
        <v>37</v>
      </c>
      <c r="B41" s="822" t="s">
        <v>152</v>
      </c>
      <c r="C41" s="251">
        <v>409277.79</v>
      </c>
      <c r="D41" s="836">
        <v>0</v>
      </c>
      <c r="E41" s="836">
        <v>0</v>
      </c>
      <c r="F41" s="836">
        <f t="shared" si="1"/>
        <v>0</v>
      </c>
      <c r="G41" s="642">
        <f t="shared" si="2"/>
        <v>0</v>
      </c>
      <c r="I41" s="394">
        <f t="shared" si="3"/>
        <v>0</v>
      </c>
    </row>
    <row r="42" spans="1:9" x14ac:dyDescent="0.5">
      <c r="A42" s="477">
        <v>38</v>
      </c>
      <c r="B42" s="828" t="s">
        <v>153</v>
      </c>
      <c r="C42" s="252">
        <v>273563.07</v>
      </c>
      <c r="D42" s="832">
        <v>0</v>
      </c>
      <c r="E42" s="832">
        <v>0</v>
      </c>
      <c r="F42" s="832">
        <f t="shared" si="1"/>
        <v>0</v>
      </c>
      <c r="G42" s="642">
        <f t="shared" si="2"/>
        <v>0</v>
      </c>
      <c r="I42" s="394">
        <f t="shared" si="3"/>
        <v>0</v>
      </c>
    </row>
    <row r="43" spans="1:9" x14ac:dyDescent="0.5">
      <c r="A43" s="477">
        <v>39</v>
      </c>
      <c r="B43" s="831" t="s">
        <v>183</v>
      </c>
      <c r="C43" s="254">
        <v>582437.32999999996</v>
      </c>
      <c r="D43" s="823">
        <v>5</v>
      </c>
      <c r="E43" s="823">
        <v>5</v>
      </c>
      <c r="F43" s="823">
        <f t="shared" si="1"/>
        <v>5</v>
      </c>
      <c r="G43" s="642">
        <f t="shared" si="2"/>
        <v>0</v>
      </c>
      <c r="I43" s="394">
        <f t="shared" si="3"/>
        <v>1</v>
      </c>
    </row>
    <row r="44" spans="1:9" x14ac:dyDescent="0.5">
      <c r="A44" s="477">
        <v>40</v>
      </c>
      <c r="B44" s="822" t="s">
        <v>184</v>
      </c>
      <c r="C44" s="251">
        <v>525907.82999999996</v>
      </c>
      <c r="D44" s="836">
        <v>0</v>
      </c>
      <c r="E44" s="836">
        <v>0</v>
      </c>
      <c r="F44" s="836">
        <f t="shared" si="1"/>
        <v>0</v>
      </c>
      <c r="G44" s="642">
        <f t="shared" si="2"/>
        <v>0</v>
      </c>
      <c r="I44" s="394">
        <f t="shared" si="3"/>
        <v>0</v>
      </c>
    </row>
    <row r="45" spans="1:9" x14ac:dyDescent="0.5">
      <c r="A45" s="477">
        <v>41</v>
      </c>
      <c r="B45" s="822" t="s">
        <v>185</v>
      </c>
      <c r="C45" s="251">
        <v>1492461.39</v>
      </c>
      <c r="D45" s="836">
        <v>0</v>
      </c>
      <c r="E45" s="836">
        <v>0</v>
      </c>
      <c r="F45" s="836">
        <f t="shared" si="1"/>
        <v>0</v>
      </c>
      <c r="G45" s="642">
        <f t="shared" si="2"/>
        <v>0</v>
      </c>
      <c r="I45" s="394">
        <f t="shared" si="3"/>
        <v>0</v>
      </c>
    </row>
    <row r="46" spans="1:9" x14ac:dyDescent="0.5">
      <c r="A46" s="477">
        <v>42</v>
      </c>
      <c r="B46" s="822" t="s">
        <v>186</v>
      </c>
      <c r="C46" s="251">
        <v>950794.93</v>
      </c>
      <c r="D46" s="836">
        <v>0</v>
      </c>
      <c r="E46" s="836">
        <v>0</v>
      </c>
      <c r="F46" s="836">
        <f t="shared" si="1"/>
        <v>0</v>
      </c>
      <c r="G46" s="642">
        <f t="shared" si="2"/>
        <v>0</v>
      </c>
      <c r="I46" s="394">
        <f t="shared" si="3"/>
        <v>0</v>
      </c>
    </row>
    <row r="47" spans="1:9" x14ac:dyDescent="0.5">
      <c r="A47" s="477">
        <v>43</v>
      </c>
      <c r="B47" s="822" t="s">
        <v>187</v>
      </c>
      <c r="C47" s="251">
        <v>913499.05</v>
      </c>
      <c r="D47" s="836">
        <v>4</v>
      </c>
      <c r="E47" s="836">
        <v>4</v>
      </c>
      <c r="F47" s="836">
        <f t="shared" si="1"/>
        <v>4</v>
      </c>
      <c r="G47" s="642">
        <f t="shared" si="2"/>
        <v>0</v>
      </c>
      <c r="I47" s="394">
        <f t="shared" si="3"/>
        <v>1</v>
      </c>
    </row>
    <row r="48" spans="1:9" x14ac:dyDescent="0.5">
      <c r="A48" s="477">
        <v>44</v>
      </c>
      <c r="B48" s="822" t="s">
        <v>188</v>
      </c>
      <c r="C48" s="251">
        <v>265007.28999999998</v>
      </c>
      <c r="D48" s="836">
        <v>0</v>
      </c>
      <c r="E48" s="836">
        <v>0</v>
      </c>
      <c r="F48" s="836">
        <f t="shared" si="1"/>
        <v>0</v>
      </c>
      <c r="G48" s="642">
        <f t="shared" si="2"/>
        <v>0</v>
      </c>
      <c r="I48" s="394">
        <f t="shared" si="3"/>
        <v>0</v>
      </c>
    </row>
    <row r="49" spans="1:9" x14ac:dyDescent="0.5">
      <c r="A49" s="477">
        <v>45</v>
      </c>
      <c r="B49" s="822" t="s">
        <v>189</v>
      </c>
      <c r="C49" s="251">
        <v>341763.89</v>
      </c>
      <c r="D49" s="836">
        <v>0</v>
      </c>
      <c r="E49" s="836">
        <v>0</v>
      </c>
      <c r="F49" s="836">
        <f t="shared" si="1"/>
        <v>0</v>
      </c>
      <c r="G49" s="642">
        <f t="shared" si="2"/>
        <v>0</v>
      </c>
      <c r="I49" s="394">
        <f t="shared" si="3"/>
        <v>0</v>
      </c>
    </row>
    <row r="50" spans="1:9" x14ac:dyDescent="0.5">
      <c r="A50" s="477">
        <v>46</v>
      </c>
      <c r="B50" s="822" t="s">
        <v>190</v>
      </c>
      <c r="C50" s="251">
        <v>959830</v>
      </c>
      <c r="D50" s="836">
        <v>0</v>
      </c>
      <c r="E50" s="836">
        <v>0</v>
      </c>
      <c r="F50" s="836">
        <f t="shared" si="1"/>
        <v>0</v>
      </c>
      <c r="G50" s="642">
        <f t="shared" si="2"/>
        <v>0</v>
      </c>
      <c r="I50" s="394">
        <f t="shared" si="3"/>
        <v>0</v>
      </c>
    </row>
    <row r="51" spans="1:9" x14ac:dyDescent="0.5">
      <c r="A51" s="477">
        <v>47</v>
      </c>
      <c r="B51" s="822" t="s">
        <v>191</v>
      </c>
      <c r="C51" s="251">
        <v>62939</v>
      </c>
      <c r="D51" s="836">
        <v>0</v>
      </c>
      <c r="E51" s="836">
        <v>0</v>
      </c>
      <c r="F51" s="836">
        <f t="shared" si="1"/>
        <v>0</v>
      </c>
      <c r="G51" s="642">
        <f t="shared" si="2"/>
        <v>0</v>
      </c>
      <c r="I51" s="394">
        <f t="shared" si="3"/>
        <v>0</v>
      </c>
    </row>
    <row r="52" spans="1:9" x14ac:dyDescent="0.5">
      <c r="A52" s="477">
        <v>48</v>
      </c>
      <c r="B52" s="822" t="s">
        <v>192</v>
      </c>
      <c r="C52" s="251">
        <v>1163018</v>
      </c>
      <c r="D52" s="836">
        <v>0</v>
      </c>
      <c r="E52" s="836">
        <v>0</v>
      </c>
      <c r="F52" s="836">
        <f t="shared" si="1"/>
        <v>0</v>
      </c>
      <c r="G52" s="642">
        <f t="shared" si="2"/>
        <v>0</v>
      </c>
      <c r="I52" s="394">
        <f t="shared" si="3"/>
        <v>0</v>
      </c>
    </row>
    <row r="53" spans="1:9" x14ac:dyDescent="0.5">
      <c r="A53" s="477">
        <v>49</v>
      </c>
      <c r="B53" s="822" t="s">
        <v>193</v>
      </c>
      <c r="C53" s="251">
        <v>235351.48</v>
      </c>
      <c r="D53" s="836">
        <v>0</v>
      </c>
      <c r="E53" s="836">
        <v>0</v>
      </c>
      <c r="F53" s="836">
        <f t="shared" si="1"/>
        <v>0</v>
      </c>
      <c r="G53" s="642">
        <f t="shared" si="2"/>
        <v>0</v>
      </c>
      <c r="I53" s="394">
        <f t="shared" si="3"/>
        <v>0</v>
      </c>
    </row>
    <row r="54" spans="1:9" x14ac:dyDescent="0.5">
      <c r="A54" s="477">
        <v>50</v>
      </c>
      <c r="B54" s="822" t="s">
        <v>194</v>
      </c>
      <c r="C54" s="251">
        <v>1751126</v>
      </c>
      <c r="D54" s="836">
        <v>0</v>
      </c>
      <c r="E54" s="836">
        <v>0</v>
      </c>
      <c r="F54" s="836">
        <f t="shared" si="1"/>
        <v>0</v>
      </c>
      <c r="G54" s="642">
        <f t="shared" si="2"/>
        <v>0</v>
      </c>
      <c r="I54" s="394">
        <f t="shared" si="3"/>
        <v>0</v>
      </c>
    </row>
    <row r="55" spans="1:9" x14ac:dyDescent="0.5">
      <c r="A55" s="477">
        <v>51</v>
      </c>
      <c r="B55" s="822" t="s">
        <v>195</v>
      </c>
      <c r="C55" s="251">
        <v>531329.06000000006</v>
      </c>
      <c r="D55" s="836">
        <v>0</v>
      </c>
      <c r="E55" s="836">
        <v>0</v>
      </c>
      <c r="F55" s="836">
        <f t="shared" si="1"/>
        <v>0</v>
      </c>
      <c r="G55" s="642">
        <f t="shared" si="2"/>
        <v>0</v>
      </c>
      <c r="I55" s="394">
        <f t="shared" si="3"/>
        <v>0</v>
      </c>
    </row>
    <row r="56" spans="1:9" x14ac:dyDescent="0.5">
      <c r="A56" s="477">
        <v>52</v>
      </c>
      <c r="B56" s="828" t="s">
        <v>196</v>
      </c>
      <c r="C56" s="252">
        <v>2018417.87</v>
      </c>
      <c r="D56" s="832">
        <v>35</v>
      </c>
      <c r="E56" s="832">
        <v>35</v>
      </c>
      <c r="F56" s="832">
        <f t="shared" si="1"/>
        <v>35</v>
      </c>
      <c r="G56" s="642">
        <f t="shared" si="2"/>
        <v>0</v>
      </c>
      <c r="I56" s="394">
        <f t="shared" si="3"/>
        <v>1</v>
      </c>
    </row>
    <row r="57" spans="1:9" x14ac:dyDescent="0.5">
      <c r="A57" s="477">
        <v>53</v>
      </c>
      <c r="B57" s="827" t="s">
        <v>116</v>
      </c>
      <c r="C57" s="255">
        <v>17242</v>
      </c>
      <c r="D57" s="823">
        <v>0</v>
      </c>
      <c r="E57" s="823">
        <v>0</v>
      </c>
      <c r="F57" s="823">
        <f t="shared" si="1"/>
        <v>0</v>
      </c>
      <c r="G57" s="642">
        <f t="shared" si="2"/>
        <v>0</v>
      </c>
      <c r="I57" s="394">
        <f t="shared" si="3"/>
        <v>0</v>
      </c>
    </row>
    <row r="58" spans="1:9" x14ac:dyDescent="0.5">
      <c r="A58" s="477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1"/>
        <v>0</v>
      </c>
      <c r="G58" s="642">
        <f t="shared" si="2"/>
        <v>0</v>
      </c>
      <c r="I58" s="394">
        <f t="shared" si="3"/>
        <v>0</v>
      </c>
    </row>
    <row r="59" spans="1:9" x14ac:dyDescent="0.5">
      <c r="A59" s="477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1"/>
        <v>0</v>
      </c>
      <c r="G59" s="642">
        <f t="shared" si="2"/>
        <v>0</v>
      </c>
      <c r="I59" s="394">
        <f t="shared" si="3"/>
        <v>0</v>
      </c>
    </row>
    <row r="60" spans="1:9" x14ac:dyDescent="0.5">
      <c r="A60" s="477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1"/>
        <v>0</v>
      </c>
      <c r="G60" s="642">
        <f t="shared" si="2"/>
        <v>0</v>
      </c>
      <c r="I60" s="394">
        <f t="shared" si="3"/>
        <v>0</v>
      </c>
    </row>
    <row r="61" spans="1:9" x14ac:dyDescent="0.5">
      <c r="A61" s="477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1"/>
        <v>0</v>
      </c>
      <c r="G61" s="642">
        <f t="shared" si="2"/>
        <v>0</v>
      </c>
      <c r="I61" s="394">
        <f t="shared" si="3"/>
        <v>0</v>
      </c>
    </row>
    <row r="62" spans="1:9" x14ac:dyDescent="0.5">
      <c r="A62" s="477">
        <v>58</v>
      </c>
      <c r="B62" s="822" t="s">
        <v>121</v>
      </c>
      <c r="C62" s="251">
        <v>169588.13</v>
      </c>
      <c r="D62" s="836">
        <v>0</v>
      </c>
      <c r="E62" s="836">
        <v>0</v>
      </c>
      <c r="F62" s="836">
        <f t="shared" si="1"/>
        <v>0</v>
      </c>
      <c r="G62" s="642">
        <f t="shared" si="2"/>
        <v>0</v>
      </c>
      <c r="I62" s="394">
        <f t="shared" si="3"/>
        <v>0</v>
      </c>
    </row>
    <row r="63" spans="1:9" x14ac:dyDescent="0.5">
      <c r="A63" s="477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1"/>
        <v>0</v>
      </c>
      <c r="G63" s="642">
        <f t="shared" si="2"/>
        <v>0</v>
      </c>
      <c r="I63" s="394">
        <f t="shared" si="3"/>
        <v>0</v>
      </c>
    </row>
    <row r="64" spans="1:9" x14ac:dyDescent="0.5">
      <c r="A64" s="477">
        <v>60</v>
      </c>
      <c r="B64" s="822" t="s">
        <v>123</v>
      </c>
      <c r="C64" s="251">
        <v>296.75</v>
      </c>
      <c r="D64" s="836">
        <v>0</v>
      </c>
      <c r="E64" s="836">
        <v>0</v>
      </c>
      <c r="F64" s="836">
        <f t="shared" si="1"/>
        <v>0</v>
      </c>
      <c r="G64" s="642">
        <f t="shared" si="2"/>
        <v>0</v>
      </c>
      <c r="I64" s="394">
        <f t="shared" si="3"/>
        <v>0</v>
      </c>
    </row>
    <row r="65" spans="1:9" x14ac:dyDescent="0.5">
      <c r="A65" s="477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1"/>
        <v>0</v>
      </c>
      <c r="G65" s="642">
        <f t="shared" si="2"/>
        <v>0</v>
      </c>
      <c r="I65" s="394">
        <f t="shared" si="3"/>
        <v>0</v>
      </c>
    </row>
    <row r="66" spans="1:9" x14ac:dyDescent="0.5">
      <c r="A66" s="477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1"/>
        <v>0</v>
      </c>
      <c r="G66" s="642">
        <f t="shared" si="2"/>
        <v>0</v>
      </c>
      <c r="I66" s="394">
        <f t="shared" si="3"/>
        <v>0</v>
      </c>
    </row>
    <row r="67" spans="1:9" x14ac:dyDescent="0.5">
      <c r="A67" s="477">
        <v>63</v>
      </c>
      <c r="B67" s="822" t="s">
        <v>126</v>
      </c>
      <c r="C67" s="251">
        <v>41582.269999999997</v>
      </c>
      <c r="D67" s="836">
        <v>0</v>
      </c>
      <c r="E67" s="836">
        <v>0</v>
      </c>
      <c r="F67" s="836">
        <f t="shared" si="1"/>
        <v>0</v>
      </c>
      <c r="G67" s="642">
        <f t="shared" si="2"/>
        <v>0</v>
      </c>
      <c r="I67" s="394">
        <f t="shared" si="3"/>
        <v>0</v>
      </c>
    </row>
    <row r="68" spans="1:9" x14ac:dyDescent="0.5">
      <c r="A68" s="477">
        <v>64</v>
      </c>
      <c r="B68" s="822" t="s">
        <v>128</v>
      </c>
      <c r="C68" s="251">
        <v>23505.89</v>
      </c>
      <c r="D68" s="836">
        <v>0</v>
      </c>
      <c r="E68" s="836">
        <v>0</v>
      </c>
      <c r="F68" s="836">
        <f t="shared" si="1"/>
        <v>0</v>
      </c>
      <c r="G68" s="642">
        <f t="shared" si="2"/>
        <v>0</v>
      </c>
      <c r="I68" s="394">
        <f t="shared" si="3"/>
        <v>0</v>
      </c>
    </row>
    <row r="69" spans="1:9" x14ac:dyDescent="0.5">
      <c r="A69" s="477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si="1"/>
        <v>0</v>
      </c>
      <c r="G69" s="642">
        <f t="shared" si="2"/>
        <v>0</v>
      </c>
      <c r="I69" s="394">
        <f t="shared" si="3"/>
        <v>0</v>
      </c>
    </row>
    <row r="70" spans="1:9" x14ac:dyDescent="0.5">
      <c r="A70" s="477">
        <v>66</v>
      </c>
      <c r="B70" s="827" t="s">
        <v>130</v>
      </c>
      <c r="C70" s="255">
        <v>35353</v>
      </c>
      <c r="D70" s="836">
        <v>0</v>
      </c>
      <c r="E70" s="836">
        <v>0</v>
      </c>
      <c r="F70" s="836">
        <f t="shared" si="1"/>
        <v>0</v>
      </c>
      <c r="G70" s="642">
        <f t="shared" ref="G70:G72" si="4">+F70-E70</f>
        <v>0</v>
      </c>
      <c r="I70" s="394">
        <f t="shared" si="3"/>
        <v>0</v>
      </c>
    </row>
    <row r="71" spans="1:9" x14ac:dyDescent="0.5">
      <c r="A71" s="477">
        <v>67</v>
      </c>
      <c r="B71" s="827" t="s">
        <v>132</v>
      </c>
      <c r="C71" s="255">
        <v>16145.82</v>
      </c>
      <c r="D71" s="836">
        <v>0</v>
      </c>
      <c r="E71" s="836">
        <v>0</v>
      </c>
      <c r="F71" s="836">
        <f t="shared" si="1"/>
        <v>0</v>
      </c>
      <c r="G71" s="642">
        <f t="shared" si="4"/>
        <v>0</v>
      </c>
      <c r="I71" s="394">
        <f t="shared" si="3"/>
        <v>0</v>
      </c>
    </row>
    <row r="72" spans="1:9" x14ac:dyDescent="0.5">
      <c r="A72" s="477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si="1"/>
        <v>0</v>
      </c>
      <c r="G72" s="642">
        <f t="shared" si="4"/>
        <v>0</v>
      </c>
      <c r="I72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75" style="394" customWidth="1"/>
    <col min="3" max="3" width="14.875" style="394" customWidth="1"/>
    <col min="4" max="4" width="14" style="394" customWidth="1"/>
    <col min="5" max="5" width="14.25" style="394" customWidth="1"/>
    <col min="6" max="6" width="13.875" style="394" customWidth="1"/>
    <col min="7" max="7" width="14.25" style="394" customWidth="1"/>
    <col min="8" max="16384" width="9" style="394"/>
  </cols>
  <sheetData>
    <row r="1" spans="1:9" x14ac:dyDescent="0.5">
      <c r="A1" s="1253" t="s">
        <v>545</v>
      </c>
      <c r="B1" s="1255"/>
      <c r="C1" s="1255"/>
      <c r="D1" s="1255"/>
      <c r="E1" s="1255"/>
      <c r="F1" s="1255"/>
      <c r="G1" s="1255"/>
    </row>
    <row r="2" spans="1:9" x14ac:dyDescent="0.5">
      <c r="A2" s="1267" t="s">
        <v>227</v>
      </c>
      <c r="B2" s="1267" t="s">
        <v>4</v>
      </c>
      <c r="C2" s="1291" t="s">
        <v>228</v>
      </c>
      <c r="D2" s="1267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1267"/>
      <c r="B3" s="1267"/>
      <c r="C3" s="1291"/>
      <c r="D3" s="1267"/>
      <c r="E3" s="415" t="s">
        <v>236</v>
      </c>
      <c r="F3" s="415" t="s">
        <v>235</v>
      </c>
      <c r="G3" s="424" t="s">
        <v>272</v>
      </c>
    </row>
    <row r="4" spans="1:9" x14ac:dyDescent="0.5">
      <c r="A4" s="1267"/>
      <c r="B4" s="1267"/>
      <c r="C4" s="418">
        <f>SUM(C5:C72)</f>
        <v>18379269.209999997</v>
      </c>
      <c r="D4" s="418">
        <f t="shared" ref="D4:I4" si="0">SUM(D5:D72)</f>
        <v>8475.25</v>
      </c>
      <c r="E4" s="418">
        <f t="shared" si="0"/>
        <v>8301.25</v>
      </c>
      <c r="F4" s="418">
        <f t="shared" si="0"/>
        <v>8475.25</v>
      </c>
      <c r="G4" s="418">
        <f>SUM(G5:G72)</f>
        <v>174</v>
      </c>
      <c r="I4" s="643">
        <f t="shared" si="0"/>
        <v>7</v>
      </c>
    </row>
    <row r="5" spans="1:9" x14ac:dyDescent="0.5">
      <c r="A5" s="477">
        <v>1</v>
      </c>
      <c r="B5" s="827" t="s">
        <v>156</v>
      </c>
      <c r="C5" s="245">
        <v>1028.93</v>
      </c>
      <c r="D5" s="836">
        <v>0</v>
      </c>
      <c r="E5" s="836">
        <v>0</v>
      </c>
      <c r="F5" s="836">
        <f>D5</f>
        <v>0</v>
      </c>
      <c r="G5" s="642">
        <f>+F5-E5</f>
        <v>0</v>
      </c>
      <c r="I5" s="394">
        <f>IF(F5&gt;0,1,0)</f>
        <v>0</v>
      </c>
    </row>
    <row r="6" spans="1:9" x14ac:dyDescent="0.5">
      <c r="A6" s="477">
        <v>2</v>
      </c>
      <c r="B6" s="827" t="s">
        <v>217</v>
      </c>
      <c r="C6" s="245">
        <v>295</v>
      </c>
      <c r="D6" s="836">
        <v>0</v>
      </c>
      <c r="E6" s="836">
        <v>0</v>
      </c>
      <c r="F6" s="836">
        <f t="shared" ref="F6:F72" si="1">D6</f>
        <v>0</v>
      </c>
      <c r="G6" s="642">
        <f t="shared" ref="G6:G69" si="2">+F6-E6</f>
        <v>0</v>
      </c>
      <c r="I6" s="394">
        <f t="shared" ref="I6:I72" si="3">IF(F6&gt;0,1,0)</f>
        <v>0</v>
      </c>
    </row>
    <row r="7" spans="1:9" x14ac:dyDescent="0.5">
      <c r="A7" s="477">
        <v>3</v>
      </c>
      <c r="B7" s="837" t="s">
        <v>158</v>
      </c>
      <c r="C7" s="245">
        <v>5</v>
      </c>
      <c r="D7" s="836">
        <v>0</v>
      </c>
      <c r="E7" s="836">
        <v>0</v>
      </c>
      <c r="F7" s="836">
        <f t="shared" si="1"/>
        <v>0</v>
      </c>
      <c r="G7" s="642">
        <f t="shared" si="2"/>
        <v>0</v>
      </c>
      <c r="I7" s="394">
        <f t="shared" si="3"/>
        <v>0</v>
      </c>
    </row>
    <row r="8" spans="1:9" x14ac:dyDescent="0.5">
      <c r="A8" s="477">
        <v>4</v>
      </c>
      <c r="B8" s="827" t="s">
        <v>159</v>
      </c>
      <c r="C8" s="245">
        <v>1019</v>
      </c>
      <c r="D8" s="836">
        <v>0</v>
      </c>
      <c r="E8" s="836">
        <v>0</v>
      </c>
      <c r="F8" s="836">
        <f t="shared" si="1"/>
        <v>0</v>
      </c>
      <c r="G8" s="642">
        <f t="shared" si="2"/>
        <v>0</v>
      </c>
      <c r="I8" s="394">
        <f t="shared" si="3"/>
        <v>0</v>
      </c>
    </row>
    <row r="9" spans="1:9" x14ac:dyDescent="0.5">
      <c r="A9" s="477">
        <v>5</v>
      </c>
      <c r="B9" s="828" t="s">
        <v>160</v>
      </c>
      <c r="C9" s="248">
        <v>1904</v>
      </c>
      <c r="D9" s="832">
        <v>0</v>
      </c>
      <c r="E9" s="832">
        <v>0</v>
      </c>
      <c r="F9" s="832">
        <f t="shared" si="1"/>
        <v>0</v>
      </c>
      <c r="G9" s="642">
        <f t="shared" si="2"/>
        <v>0</v>
      </c>
      <c r="I9" s="394">
        <f t="shared" si="3"/>
        <v>0</v>
      </c>
    </row>
    <row r="10" spans="1:9" x14ac:dyDescent="0.5">
      <c r="A10" s="477">
        <v>6</v>
      </c>
      <c r="B10" s="831" t="s">
        <v>174</v>
      </c>
      <c r="C10" s="249">
        <v>98338.25</v>
      </c>
      <c r="D10" s="823">
        <v>0</v>
      </c>
      <c r="E10" s="838">
        <v>0</v>
      </c>
      <c r="F10" s="823">
        <f t="shared" si="1"/>
        <v>0</v>
      </c>
      <c r="G10" s="642">
        <f t="shared" si="2"/>
        <v>0</v>
      </c>
      <c r="I10" s="394">
        <f t="shared" si="3"/>
        <v>0</v>
      </c>
    </row>
    <row r="11" spans="1:9" x14ac:dyDescent="0.5">
      <c r="A11" s="477">
        <v>7</v>
      </c>
      <c r="B11" s="822" t="s">
        <v>175</v>
      </c>
      <c r="C11" s="243">
        <v>11.2</v>
      </c>
      <c r="D11" s="836">
        <v>0</v>
      </c>
      <c r="E11" s="835">
        <v>0</v>
      </c>
      <c r="F11" s="836">
        <f t="shared" si="1"/>
        <v>0</v>
      </c>
      <c r="G11" s="642">
        <f t="shared" si="2"/>
        <v>0</v>
      </c>
      <c r="I11" s="394">
        <f t="shared" si="3"/>
        <v>0</v>
      </c>
    </row>
    <row r="12" spans="1:9" x14ac:dyDescent="0.5">
      <c r="A12" s="477">
        <v>8</v>
      </c>
      <c r="B12" s="822" t="s">
        <v>176</v>
      </c>
      <c r="C12" s="243">
        <v>35189.75</v>
      </c>
      <c r="D12" s="836">
        <v>0</v>
      </c>
      <c r="E12" s="836">
        <v>0</v>
      </c>
      <c r="F12" s="836">
        <f t="shared" si="1"/>
        <v>0</v>
      </c>
      <c r="G12" s="642">
        <f t="shared" si="2"/>
        <v>0</v>
      </c>
      <c r="I12" s="394">
        <f t="shared" si="3"/>
        <v>0</v>
      </c>
    </row>
    <row r="13" spans="1:9" x14ac:dyDescent="0.5">
      <c r="A13" s="477">
        <v>9</v>
      </c>
      <c r="B13" s="822" t="s">
        <v>177</v>
      </c>
      <c r="C13" s="243">
        <v>20580.75</v>
      </c>
      <c r="D13" s="836">
        <v>0</v>
      </c>
      <c r="E13" s="836">
        <v>0</v>
      </c>
      <c r="F13" s="836">
        <f t="shared" si="1"/>
        <v>0</v>
      </c>
      <c r="G13" s="642">
        <f t="shared" si="2"/>
        <v>0</v>
      </c>
      <c r="I13" s="394">
        <f t="shared" si="3"/>
        <v>0</v>
      </c>
    </row>
    <row r="14" spans="1:9" x14ac:dyDescent="0.5">
      <c r="A14" s="477">
        <v>10</v>
      </c>
      <c r="B14" s="822" t="s">
        <v>178</v>
      </c>
      <c r="C14" s="243">
        <v>33388.5</v>
      </c>
      <c r="D14" s="836">
        <v>0</v>
      </c>
      <c r="E14" s="836">
        <v>0</v>
      </c>
      <c r="F14" s="836">
        <f t="shared" si="1"/>
        <v>0</v>
      </c>
      <c r="G14" s="642">
        <f t="shared" si="2"/>
        <v>0</v>
      </c>
      <c r="I14" s="394">
        <f t="shared" si="3"/>
        <v>0</v>
      </c>
    </row>
    <row r="15" spans="1:9" x14ac:dyDescent="0.5">
      <c r="A15" s="477">
        <v>11</v>
      </c>
      <c r="B15" s="828" t="s">
        <v>181</v>
      </c>
      <c r="C15" s="248">
        <v>5951</v>
      </c>
      <c r="D15" s="832">
        <v>0</v>
      </c>
      <c r="E15" s="832">
        <v>0</v>
      </c>
      <c r="F15" s="832">
        <f t="shared" si="1"/>
        <v>0</v>
      </c>
      <c r="G15" s="642">
        <f t="shared" si="2"/>
        <v>0</v>
      </c>
      <c r="I15" s="394">
        <f t="shared" si="3"/>
        <v>0</v>
      </c>
    </row>
    <row r="16" spans="1:9" x14ac:dyDescent="0.5">
      <c r="A16" s="477">
        <v>12</v>
      </c>
      <c r="B16" s="831" t="s">
        <v>164</v>
      </c>
      <c r="C16" s="249">
        <v>411918.15</v>
      </c>
      <c r="D16" s="823">
        <v>0</v>
      </c>
      <c r="E16" s="823">
        <v>0</v>
      </c>
      <c r="F16" s="823">
        <f t="shared" si="1"/>
        <v>0</v>
      </c>
      <c r="G16" s="642">
        <f t="shared" si="2"/>
        <v>0</v>
      </c>
      <c r="I16" s="394">
        <f t="shared" si="3"/>
        <v>0</v>
      </c>
    </row>
    <row r="17" spans="1:9" x14ac:dyDescent="0.5">
      <c r="A17" s="477">
        <v>13</v>
      </c>
      <c r="B17" s="822" t="s">
        <v>166</v>
      </c>
      <c r="C17" s="243">
        <v>145204.69</v>
      </c>
      <c r="D17" s="836">
        <v>2</v>
      </c>
      <c r="E17" s="836">
        <v>2</v>
      </c>
      <c r="F17" s="836">
        <f t="shared" si="1"/>
        <v>2</v>
      </c>
      <c r="G17" s="642">
        <f t="shared" si="2"/>
        <v>0</v>
      </c>
      <c r="I17" s="394">
        <f t="shared" si="3"/>
        <v>1</v>
      </c>
    </row>
    <row r="18" spans="1:9" x14ac:dyDescent="0.5">
      <c r="A18" s="477">
        <v>14</v>
      </c>
      <c r="B18" s="822" t="s">
        <v>167</v>
      </c>
      <c r="C18" s="243">
        <v>270273</v>
      </c>
      <c r="D18" s="836">
        <v>3</v>
      </c>
      <c r="E18" s="836">
        <v>3</v>
      </c>
      <c r="F18" s="836">
        <f t="shared" si="1"/>
        <v>3</v>
      </c>
      <c r="G18" s="642">
        <f t="shared" si="2"/>
        <v>0</v>
      </c>
      <c r="I18" s="394">
        <f t="shared" si="3"/>
        <v>1</v>
      </c>
    </row>
    <row r="19" spans="1:9" x14ac:dyDescent="0.5">
      <c r="A19" s="477">
        <v>15</v>
      </c>
      <c r="B19" s="822" t="s">
        <v>168</v>
      </c>
      <c r="C19" s="243">
        <v>610</v>
      </c>
      <c r="D19" s="836">
        <v>0</v>
      </c>
      <c r="E19" s="836">
        <v>0</v>
      </c>
      <c r="F19" s="836">
        <f t="shared" si="1"/>
        <v>0</v>
      </c>
      <c r="G19" s="642">
        <f t="shared" si="2"/>
        <v>0</v>
      </c>
      <c r="I19" s="394">
        <f t="shared" si="3"/>
        <v>0</v>
      </c>
    </row>
    <row r="20" spans="1:9" x14ac:dyDescent="0.5">
      <c r="A20" s="477">
        <v>16</v>
      </c>
      <c r="B20" s="822" t="s">
        <v>169</v>
      </c>
      <c r="C20" s="243">
        <v>28055</v>
      </c>
      <c r="D20" s="836">
        <v>0</v>
      </c>
      <c r="E20" s="836">
        <v>0</v>
      </c>
      <c r="F20" s="836">
        <f t="shared" si="1"/>
        <v>0</v>
      </c>
      <c r="G20" s="642">
        <f t="shared" si="2"/>
        <v>0</v>
      </c>
      <c r="I20" s="394">
        <f t="shared" si="3"/>
        <v>0</v>
      </c>
    </row>
    <row r="21" spans="1:9" x14ac:dyDescent="0.5">
      <c r="A21" s="477">
        <v>17</v>
      </c>
      <c r="B21" s="822" t="s">
        <v>170</v>
      </c>
      <c r="C21" s="243">
        <v>411799.09</v>
      </c>
      <c r="D21" s="836">
        <v>0</v>
      </c>
      <c r="E21" s="836">
        <v>0</v>
      </c>
      <c r="F21" s="836">
        <f t="shared" si="1"/>
        <v>0</v>
      </c>
      <c r="G21" s="642">
        <f t="shared" si="2"/>
        <v>0</v>
      </c>
      <c r="I21" s="394">
        <f t="shared" si="3"/>
        <v>0</v>
      </c>
    </row>
    <row r="22" spans="1:9" x14ac:dyDescent="0.5">
      <c r="A22" s="477">
        <v>18</v>
      </c>
      <c r="B22" s="828" t="s">
        <v>172</v>
      </c>
      <c r="C22" s="252">
        <v>60157</v>
      </c>
      <c r="D22" s="832">
        <v>0</v>
      </c>
      <c r="E22" s="832">
        <v>0</v>
      </c>
      <c r="F22" s="832">
        <f t="shared" si="1"/>
        <v>0</v>
      </c>
      <c r="G22" s="642">
        <f t="shared" si="2"/>
        <v>0</v>
      </c>
      <c r="I22" s="394">
        <f t="shared" si="3"/>
        <v>0</v>
      </c>
    </row>
    <row r="23" spans="1:9" x14ac:dyDescent="0.5">
      <c r="A23" s="477">
        <v>19</v>
      </c>
      <c r="B23" s="831" t="s">
        <v>134</v>
      </c>
      <c r="C23" s="254">
        <v>179890.31</v>
      </c>
      <c r="D23" s="823">
        <v>0</v>
      </c>
      <c r="E23" s="823">
        <v>0</v>
      </c>
      <c r="F23" s="823">
        <f t="shared" si="1"/>
        <v>0</v>
      </c>
      <c r="G23" s="642">
        <f t="shared" si="2"/>
        <v>0</v>
      </c>
      <c r="I23" s="394">
        <f t="shared" si="3"/>
        <v>0</v>
      </c>
    </row>
    <row r="24" spans="1:9" x14ac:dyDescent="0.5">
      <c r="A24" s="477">
        <v>20</v>
      </c>
      <c r="B24" s="822" t="s">
        <v>135</v>
      </c>
      <c r="C24" s="251">
        <v>21675.7</v>
      </c>
      <c r="D24" s="836">
        <v>0</v>
      </c>
      <c r="E24" s="836">
        <v>0</v>
      </c>
      <c r="F24" s="836">
        <f t="shared" si="1"/>
        <v>0</v>
      </c>
      <c r="G24" s="642">
        <f t="shared" si="2"/>
        <v>0</v>
      </c>
      <c r="I24" s="394">
        <f t="shared" si="3"/>
        <v>0</v>
      </c>
    </row>
    <row r="25" spans="1:9" x14ac:dyDescent="0.5">
      <c r="A25" s="477">
        <v>21</v>
      </c>
      <c r="B25" s="822" t="s">
        <v>136</v>
      </c>
      <c r="C25" s="251">
        <v>47954.47</v>
      </c>
      <c r="D25" s="836">
        <v>0</v>
      </c>
      <c r="E25" s="836">
        <v>0</v>
      </c>
      <c r="F25" s="836">
        <f t="shared" si="1"/>
        <v>0</v>
      </c>
      <c r="G25" s="642">
        <f t="shared" si="2"/>
        <v>0</v>
      </c>
      <c r="I25" s="394">
        <f t="shared" si="3"/>
        <v>0</v>
      </c>
    </row>
    <row r="26" spans="1:9" x14ac:dyDescent="0.5">
      <c r="A26" s="477">
        <v>22</v>
      </c>
      <c r="B26" s="822" t="s">
        <v>137</v>
      </c>
      <c r="C26" s="251">
        <v>252744.37</v>
      </c>
      <c r="D26" s="836">
        <v>0</v>
      </c>
      <c r="E26" s="836">
        <v>0</v>
      </c>
      <c r="F26" s="836">
        <f t="shared" si="1"/>
        <v>0</v>
      </c>
      <c r="G26" s="642">
        <f t="shared" si="2"/>
        <v>0</v>
      </c>
      <c r="I26" s="394">
        <f t="shared" si="3"/>
        <v>0</v>
      </c>
    </row>
    <row r="27" spans="1:9" x14ac:dyDescent="0.5">
      <c r="A27" s="477">
        <v>23</v>
      </c>
      <c r="B27" s="822" t="s">
        <v>138</v>
      </c>
      <c r="C27" s="251">
        <v>16193.86</v>
      </c>
      <c r="D27" s="836">
        <v>0</v>
      </c>
      <c r="E27" s="836">
        <v>0</v>
      </c>
      <c r="F27" s="836">
        <f t="shared" si="1"/>
        <v>0</v>
      </c>
      <c r="G27" s="642">
        <f t="shared" si="2"/>
        <v>0</v>
      </c>
      <c r="I27" s="394">
        <f t="shared" si="3"/>
        <v>0</v>
      </c>
    </row>
    <row r="28" spans="1:9" x14ac:dyDescent="0.5">
      <c r="A28" s="477">
        <v>24</v>
      </c>
      <c r="B28" s="822" t="s">
        <v>139</v>
      </c>
      <c r="C28" s="251">
        <v>921512.24</v>
      </c>
      <c r="D28" s="836">
        <v>0</v>
      </c>
      <c r="E28" s="836">
        <v>0</v>
      </c>
      <c r="F28" s="836">
        <f t="shared" si="1"/>
        <v>0</v>
      </c>
      <c r="G28" s="642">
        <f t="shared" si="2"/>
        <v>0</v>
      </c>
      <c r="I28" s="394">
        <f t="shared" si="3"/>
        <v>0</v>
      </c>
    </row>
    <row r="29" spans="1:9" x14ac:dyDescent="0.5">
      <c r="A29" s="477">
        <v>25</v>
      </c>
      <c r="B29" s="822" t="s">
        <v>140</v>
      </c>
      <c r="C29" s="251">
        <v>103790.37</v>
      </c>
      <c r="D29" s="836">
        <v>0</v>
      </c>
      <c r="E29" s="836">
        <v>0</v>
      </c>
      <c r="F29" s="836">
        <f t="shared" si="1"/>
        <v>0</v>
      </c>
      <c r="G29" s="642">
        <f t="shared" si="2"/>
        <v>0</v>
      </c>
      <c r="I29" s="394">
        <f t="shared" si="3"/>
        <v>0</v>
      </c>
    </row>
    <row r="30" spans="1:9" x14ac:dyDescent="0.5">
      <c r="A30" s="477">
        <v>26</v>
      </c>
      <c r="B30" s="822" t="s">
        <v>141</v>
      </c>
      <c r="C30" s="251">
        <v>3835.08</v>
      </c>
      <c r="D30" s="836">
        <v>0</v>
      </c>
      <c r="E30" s="836">
        <v>0</v>
      </c>
      <c r="F30" s="836">
        <f t="shared" si="1"/>
        <v>0</v>
      </c>
      <c r="G30" s="642">
        <f t="shared" si="2"/>
        <v>0</v>
      </c>
      <c r="I30" s="394">
        <f t="shared" si="3"/>
        <v>0</v>
      </c>
    </row>
    <row r="31" spans="1:9" x14ac:dyDescent="0.5">
      <c r="A31" s="477">
        <v>27</v>
      </c>
      <c r="B31" s="822" t="s">
        <v>142</v>
      </c>
      <c r="C31" s="251">
        <v>261675.75</v>
      </c>
      <c r="D31" s="836">
        <v>0</v>
      </c>
      <c r="E31" s="836">
        <v>0</v>
      </c>
      <c r="F31" s="836">
        <f t="shared" si="1"/>
        <v>0</v>
      </c>
      <c r="G31" s="642">
        <f t="shared" si="2"/>
        <v>0</v>
      </c>
      <c r="I31" s="394">
        <f t="shared" si="3"/>
        <v>0</v>
      </c>
    </row>
    <row r="32" spans="1:9" x14ac:dyDescent="0.5">
      <c r="A32" s="477">
        <v>28</v>
      </c>
      <c r="B32" s="822" t="s">
        <v>143</v>
      </c>
      <c r="C32" s="251">
        <v>102193</v>
      </c>
      <c r="D32" s="836">
        <v>0</v>
      </c>
      <c r="E32" s="836">
        <v>0</v>
      </c>
      <c r="F32" s="836">
        <f t="shared" si="1"/>
        <v>0</v>
      </c>
      <c r="G32" s="642">
        <f t="shared" si="2"/>
        <v>0</v>
      </c>
      <c r="I32" s="394">
        <f t="shared" si="3"/>
        <v>0</v>
      </c>
    </row>
    <row r="33" spans="1:9" x14ac:dyDescent="0.5">
      <c r="A33" s="477">
        <v>29</v>
      </c>
      <c r="B33" s="822" t="s">
        <v>145</v>
      </c>
      <c r="C33" s="251">
        <v>575.83000000000004</v>
      </c>
      <c r="D33" s="836">
        <v>0</v>
      </c>
      <c r="E33" s="836">
        <v>0</v>
      </c>
      <c r="F33" s="836">
        <f t="shared" si="1"/>
        <v>0</v>
      </c>
      <c r="G33" s="642">
        <f t="shared" si="2"/>
        <v>0</v>
      </c>
      <c r="I33" s="394">
        <f t="shared" si="3"/>
        <v>0</v>
      </c>
    </row>
    <row r="34" spans="1:9" x14ac:dyDescent="0.5">
      <c r="A34" s="477">
        <v>30</v>
      </c>
      <c r="B34" s="822" t="s">
        <v>144</v>
      </c>
      <c r="C34" s="251">
        <v>687096.63</v>
      </c>
      <c r="D34" s="836">
        <v>0</v>
      </c>
      <c r="E34" s="836">
        <v>0</v>
      </c>
      <c r="F34" s="836">
        <f t="shared" si="1"/>
        <v>0</v>
      </c>
      <c r="G34" s="642">
        <f t="shared" si="2"/>
        <v>0</v>
      </c>
      <c r="I34" s="394">
        <f t="shared" si="3"/>
        <v>0</v>
      </c>
    </row>
    <row r="35" spans="1:9" x14ac:dyDescent="0.5">
      <c r="A35" s="477">
        <v>31</v>
      </c>
      <c r="B35" s="822" t="s">
        <v>269</v>
      </c>
      <c r="C35" s="251">
        <v>162943.29</v>
      </c>
      <c r="D35" s="836">
        <v>0</v>
      </c>
      <c r="E35" s="836">
        <v>0</v>
      </c>
      <c r="F35" s="836">
        <f t="shared" si="1"/>
        <v>0</v>
      </c>
      <c r="G35" s="642">
        <f t="shared" si="2"/>
        <v>0</v>
      </c>
      <c r="I35" s="394">
        <f t="shared" si="3"/>
        <v>0</v>
      </c>
    </row>
    <row r="36" spans="1:9" x14ac:dyDescent="0.5">
      <c r="A36" s="477">
        <v>32</v>
      </c>
      <c r="B36" s="822" t="s">
        <v>147</v>
      </c>
      <c r="C36" s="251">
        <v>292408.51</v>
      </c>
      <c r="D36" s="836">
        <v>1458</v>
      </c>
      <c r="E36" s="836">
        <v>1458</v>
      </c>
      <c r="F36" s="836">
        <f>D36</f>
        <v>1458</v>
      </c>
      <c r="G36" s="642">
        <f t="shared" si="2"/>
        <v>0</v>
      </c>
      <c r="I36" s="394">
        <f t="shared" si="3"/>
        <v>1</v>
      </c>
    </row>
    <row r="37" spans="1:9" x14ac:dyDescent="0.5">
      <c r="A37" s="477">
        <v>33</v>
      </c>
      <c r="B37" s="822" t="s">
        <v>148</v>
      </c>
      <c r="C37" s="251">
        <v>176259.04</v>
      </c>
      <c r="D37" s="836">
        <v>0</v>
      </c>
      <c r="E37" s="836">
        <v>0</v>
      </c>
      <c r="F37" s="836">
        <f t="shared" si="1"/>
        <v>0</v>
      </c>
      <c r="G37" s="642">
        <f t="shared" si="2"/>
        <v>0</v>
      </c>
      <c r="I37" s="394">
        <f t="shared" si="3"/>
        <v>0</v>
      </c>
    </row>
    <row r="38" spans="1:9" x14ac:dyDescent="0.5">
      <c r="A38" s="477">
        <v>34</v>
      </c>
      <c r="B38" s="822" t="s">
        <v>149</v>
      </c>
      <c r="C38" s="251">
        <v>107657.97</v>
      </c>
      <c r="D38" s="836">
        <v>0</v>
      </c>
      <c r="E38" s="836">
        <v>0</v>
      </c>
      <c r="F38" s="836">
        <f t="shared" si="1"/>
        <v>0</v>
      </c>
      <c r="G38" s="642">
        <f t="shared" si="2"/>
        <v>0</v>
      </c>
      <c r="I38" s="394">
        <f t="shared" si="3"/>
        <v>0</v>
      </c>
    </row>
    <row r="39" spans="1:9" x14ac:dyDescent="0.5">
      <c r="A39" s="477">
        <v>35</v>
      </c>
      <c r="B39" s="822" t="s">
        <v>150</v>
      </c>
      <c r="C39" s="251">
        <v>185510</v>
      </c>
      <c r="D39" s="836">
        <v>0</v>
      </c>
      <c r="E39" s="836">
        <v>0</v>
      </c>
      <c r="F39" s="836">
        <f t="shared" si="1"/>
        <v>0</v>
      </c>
      <c r="G39" s="642">
        <f t="shared" si="2"/>
        <v>0</v>
      </c>
      <c r="I39" s="394">
        <f t="shared" si="3"/>
        <v>0</v>
      </c>
    </row>
    <row r="40" spans="1:9" x14ac:dyDescent="0.5">
      <c r="A40" s="477">
        <v>36</v>
      </c>
      <c r="B40" s="822" t="s">
        <v>151</v>
      </c>
      <c r="C40" s="243">
        <v>75421.52</v>
      </c>
      <c r="D40" s="836">
        <v>0</v>
      </c>
      <c r="E40" s="836">
        <v>0</v>
      </c>
      <c r="F40" s="836">
        <f t="shared" si="1"/>
        <v>0</v>
      </c>
      <c r="G40" s="642">
        <f t="shared" si="2"/>
        <v>0</v>
      </c>
      <c r="I40" s="394">
        <f t="shared" si="3"/>
        <v>0</v>
      </c>
    </row>
    <row r="41" spans="1:9" x14ac:dyDescent="0.5">
      <c r="A41" s="477">
        <v>37</v>
      </c>
      <c r="B41" s="822" t="s">
        <v>152</v>
      </c>
      <c r="C41" s="251">
        <v>409277.79</v>
      </c>
      <c r="D41" s="836">
        <v>0</v>
      </c>
      <c r="E41" s="836">
        <v>0</v>
      </c>
      <c r="F41" s="836">
        <f t="shared" si="1"/>
        <v>0</v>
      </c>
      <c r="G41" s="642">
        <f t="shared" si="2"/>
        <v>0</v>
      </c>
      <c r="I41" s="394">
        <f t="shared" si="3"/>
        <v>0</v>
      </c>
    </row>
    <row r="42" spans="1:9" x14ac:dyDescent="0.5">
      <c r="A42" s="477">
        <v>38</v>
      </c>
      <c r="B42" s="828" t="s">
        <v>153</v>
      </c>
      <c r="C42" s="252">
        <v>273563.07</v>
      </c>
      <c r="D42" s="832">
        <v>0</v>
      </c>
      <c r="E42" s="832">
        <v>0</v>
      </c>
      <c r="F42" s="832">
        <f t="shared" si="1"/>
        <v>0</v>
      </c>
      <c r="G42" s="642">
        <f t="shared" si="2"/>
        <v>0</v>
      </c>
      <c r="I42" s="394">
        <f t="shared" si="3"/>
        <v>0</v>
      </c>
    </row>
    <row r="43" spans="1:9" x14ac:dyDescent="0.5">
      <c r="A43" s="477">
        <v>39</v>
      </c>
      <c r="B43" s="831" t="s">
        <v>183</v>
      </c>
      <c r="C43" s="254">
        <v>582437.32999999996</v>
      </c>
      <c r="D43" s="823">
        <v>0</v>
      </c>
      <c r="E43" s="823">
        <v>0</v>
      </c>
      <c r="F43" s="823">
        <f t="shared" si="1"/>
        <v>0</v>
      </c>
      <c r="G43" s="642">
        <f t="shared" si="2"/>
        <v>0</v>
      </c>
      <c r="I43" s="394">
        <f t="shared" si="3"/>
        <v>0</v>
      </c>
    </row>
    <row r="44" spans="1:9" x14ac:dyDescent="0.5">
      <c r="A44" s="477">
        <v>40</v>
      </c>
      <c r="B44" s="822" t="s">
        <v>184</v>
      </c>
      <c r="C44" s="251">
        <v>525907.82999999996</v>
      </c>
      <c r="D44" s="836">
        <v>50</v>
      </c>
      <c r="E44" s="836">
        <v>50</v>
      </c>
      <c r="F44" s="836">
        <f t="shared" si="1"/>
        <v>50</v>
      </c>
      <c r="G44" s="642">
        <f t="shared" si="2"/>
        <v>0</v>
      </c>
      <c r="I44" s="394">
        <f t="shared" si="3"/>
        <v>1</v>
      </c>
    </row>
    <row r="45" spans="1:9" x14ac:dyDescent="0.5">
      <c r="A45" s="477">
        <v>41</v>
      </c>
      <c r="B45" s="822" t="s">
        <v>185</v>
      </c>
      <c r="C45" s="251">
        <v>1492461.39</v>
      </c>
      <c r="D45" s="836">
        <v>6844.25</v>
      </c>
      <c r="E45" s="836">
        <v>6670.25</v>
      </c>
      <c r="F45" s="836">
        <f t="shared" si="1"/>
        <v>6844.25</v>
      </c>
      <c r="G45" s="642">
        <f t="shared" si="2"/>
        <v>174</v>
      </c>
      <c r="I45" s="394">
        <f t="shared" si="3"/>
        <v>1</v>
      </c>
    </row>
    <row r="46" spans="1:9" x14ac:dyDescent="0.5">
      <c r="A46" s="477">
        <v>42</v>
      </c>
      <c r="B46" s="822" t="s">
        <v>186</v>
      </c>
      <c r="C46" s="251">
        <v>950794.93</v>
      </c>
      <c r="D46" s="836">
        <v>3</v>
      </c>
      <c r="E46" s="836">
        <v>3</v>
      </c>
      <c r="F46" s="836">
        <f t="shared" si="1"/>
        <v>3</v>
      </c>
      <c r="G46" s="642">
        <f t="shared" si="2"/>
        <v>0</v>
      </c>
      <c r="I46" s="394">
        <f t="shared" si="3"/>
        <v>1</v>
      </c>
    </row>
    <row r="47" spans="1:9" x14ac:dyDescent="0.5">
      <c r="A47" s="477">
        <v>43</v>
      </c>
      <c r="B47" s="822" t="s">
        <v>187</v>
      </c>
      <c r="C47" s="251">
        <v>913499.05</v>
      </c>
      <c r="D47" s="836">
        <v>0</v>
      </c>
      <c r="E47" s="836">
        <v>0</v>
      </c>
      <c r="F47" s="836">
        <f t="shared" si="1"/>
        <v>0</v>
      </c>
      <c r="G47" s="642">
        <f t="shared" si="2"/>
        <v>0</v>
      </c>
      <c r="I47" s="394">
        <f t="shared" si="3"/>
        <v>0</v>
      </c>
    </row>
    <row r="48" spans="1:9" x14ac:dyDescent="0.5">
      <c r="A48" s="477">
        <v>44</v>
      </c>
      <c r="B48" s="822" t="s">
        <v>188</v>
      </c>
      <c r="C48" s="251">
        <v>265007.28999999998</v>
      </c>
      <c r="D48" s="836">
        <v>0</v>
      </c>
      <c r="E48" s="836">
        <v>0</v>
      </c>
      <c r="F48" s="836">
        <f t="shared" si="1"/>
        <v>0</v>
      </c>
      <c r="G48" s="642">
        <f t="shared" si="2"/>
        <v>0</v>
      </c>
      <c r="I48" s="394">
        <f t="shared" si="3"/>
        <v>0</v>
      </c>
    </row>
    <row r="49" spans="1:9" x14ac:dyDescent="0.5">
      <c r="A49" s="477">
        <v>45</v>
      </c>
      <c r="B49" s="822" t="s">
        <v>189</v>
      </c>
      <c r="C49" s="251">
        <v>341763.89</v>
      </c>
      <c r="D49" s="836">
        <v>0</v>
      </c>
      <c r="E49" s="836">
        <v>0</v>
      </c>
      <c r="F49" s="836">
        <f t="shared" si="1"/>
        <v>0</v>
      </c>
      <c r="G49" s="642">
        <f t="shared" si="2"/>
        <v>0</v>
      </c>
      <c r="I49" s="394">
        <f t="shared" si="3"/>
        <v>0</v>
      </c>
    </row>
    <row r="50" spans="1:9" x14ac:dyDescent="0.5">
      <c r="A50" s="477">
        <v>46</v>
      </c>
      <c r="B50" s="822" t="s">
        <v>190</v>
      </c>
      <c r="C50" s="251">
        <v>959830</v>
      </c>
      <c r="D50" s="836">
        <v>0</v>
      </c>
      <c r="E50" s="836">
        <v>0</v>
      </c>
      <c r="F50" s="836">
        <f t="shared" si="1"/>
        <v>0</v>
      </c>
      <c r="G50" s="642">
        <f t="shared" si="2"/>
        <v>0</v>
      </c>
      <c r="I50" s="394">
        <f t="shared" si="3"/>
        <v>0</v>
      </c>
    </row>
    <row r="51" spans="1:9" x14ac:dyDescent="0.5">
      <c r="A51" s="477">
        <v>47</v>
      </c>
      <c r="B51" s="822" t="s">
        <v>191</v>
      </c>
      <c r="C51" s="251">
        <v>62939</v>
      </c>
      <c r="D51" s="836">
        <v>0</v>
      </c>
      <c r="E51" s="836">
        <v>0</v>
      </c>
      <c r="F51" s="836">
        <f t="shared" si="1"/>
        <v>0</v>
      </c>
      <c r="G51" s="642">
        <f t="shared" si="2"/>
        <v>0</v>
      </c>
      <c r="I51" s="394">
        <f t="shared" si="3"/>
        <v>0</v>
      </c>
    </row>
    <row r="52" spans="1:9" x14ac:dyDescent="0.5">
      <c r="A52" s="477">
        <v>48</v>
      </c>
      <c r="B52" s="822" t="s">
        <v>192</v>
      </c>
      <c r="C52" s="251">
        <v>1163018</v>
      </c>
      <c r="D52" s="836">
        <v>0</v>
      </c>
      <c r="E52" s="836">
        <v>0</v>
      </c>
      <c r="F52" s="836">
        <f t="shared" si="1"/>
        <v>0</v>
      </c>
      <c r="G52" s="642">
        <f t="shared" si="2"/>
        <v>0</v>
      </c>
      <c r="I52" s="394">
        <f t="shared" si="3"/>
        <v>0</v>
      </c>
    </row>
    <row r="53" spans="1:9" x14ac:dyDescent="0.5">
      <c r="A53" s="477">
        <v>49</v>
      </c>
      <c r="B53" s="822" t="s">
        <v>193</v>
      </c>
      <c r="C53" s="251">
        <v>235351.48</v>
      </c>
      <c r="D53" s="836">
        <v>0</v>
      </c>
      <c r="E53" s="836">
        <v>0</v>
      </c>
      <c r="F53" s="836">
        <f t="shared" si="1"/>
        <v>0</v>
      </c>
      <c r="G53" s="642">
        <f t="shared" si="2"/>
        <v>0</v>
      </c>
      <c r="I53" s="394">
        <f t="shared" si="3"/>
        <v>0</v>
      </c>
    </row>
    <row r="54" spans="1:9" x14ac:dyDescent="0.5">
      <c r="A54" s="477">
        <v>50</v>
      </c>
      <c r="B54" s="822" t="s">
        <v>194</v>
      </c>
      <c r="C54" s="251">
        <v>1751126</v>
      </c>
      <c r="D54" s="836">
        <v>0</v>
      </c>
      <c r="E54" s="836">
        <v>0</v>
      </c>
      <c r="F54" s="836">
        <f t="shared" si="1"/>
        <v>0</v>
      </c>
      <c r="G54" s="642">
        <f t="shared" si="2"/>
        <v>0</v>
      </c>
      <c r="I54" s="394">
        <f t="shared" si="3"/>
        <v>0</v>
      </c>
    </row>
    <row r="55" spans="1:9" x14ac:dyDescent="0.5">
      <c r="A55" s="477">
        <v>51</v>
      </c>
      <c r="B55" s="822" t="s">
        <v>195</v>
      </c>
      <c r="C55" s="251">
        <v>531329.06000000006</v>
      </c>
      <c r="D55" s="836">
        <v>0</v>
      </c>
      <c r="E55" s="836">
        <v>0</v>
      </c>
      <c r="F55" s="836">
        <f t="shared" si="1"/>
        <v>0</v>
      </c>
      <c r="G55" s="642">
        <f t="shared" si="2"/>
        <v>0</v>
      </c>
      <c r="I55" s="394">
        <f t="shared" si="3"/>
        <v>0</v>
      </c>
    </row>
    <row r="56" spans="1:9" x14ac:dyDescent="0.5">
      <c r="A56" s="477">
        <v>52</v>
      </c>
      <c r="B56" s="828" t="s">
        <v>196</v>
      </c>
      <c r="C56" s="252">
        <v>2018417.87</v>
      </c>
      <c r="D56" s="832">
        <v>115</v>
      </c>
      <c r="E56" s="832">
        <v>115</v>
      </c>
      <c r="F56" s="832">
        <f t="shared" si="1"/>
        <v>115</v>
      </c>
      <c r="G56" s="642">
        <f t="shared" si="2"/>
        <v>0</v>
      </c>
      <c r="I56" s="394">
        <f t="shared" si="3"/>
        <v>1</v>
      </c>
    </row>
    <row r="57" spans="1:9" x14ac:dyDescent="0.5">
      <c r="A57" s="477">
        <v>53</v>
      </c>
      <c r="B57" s="827" t="s">
        <v>116</v>
      </c>
      <c r="C57" s="255">
        <v>17242</v>
      </c>
      <c r="D57" s="823">
        <v>0</v>
      </c>
      <c r="E57" s="823">
        <v>0</v>
      </c>
      <c r="F57" s="823">
        <f t="shared" si="1"/>
        <v>0</v>
      </c>
      <c r="G57" s="642">
        <f t="shared" si="2"/>
        <v>0</v>
      </c>
      <c r="I57" s="394">
        <f t="shared" si="3"/>
        <v>0</v>
      </c>
    </row>
    <row r="58" spans="1:9" x14ac:dyDescent="0.5">
      <c r="A58" s="477">
        <v>54</v>
      </c>
      <c r="B58" s="827" t="s">
        <v>118</v>
      </c>
      <c r="C58" s="255">
        <v>147665.24</v>
      </c>
      <c r="D58" s="836">
        <v>0</v>
      </c>
      <c r="E58" s="836">
        <v>0</v>
      </c>
      <c r="F58" s="836">
        <f t="shared" si="1"/>
        <v>0</v>
      </c>
      <c r="G58" s="642">
        <f t="shared" si="2"/>
        <v>0</v>
      </c>
      <c r="I58" s="394">
        <f t="shared" si="3"/>
        <v>0</v>
      </c>
    </row>
    <row r="59" spans="1:9" x14ac:dyDescent="0.5">
      <c r="A59" s="477">
        <v>55</v>
      </c>
      <c r="B59" s="827" t="s">
        <v>117</v>
      </c>
      <c r="C59" s="255">
        <v>447.5</v>
      </c>
      <c r="D59" s="836">
        <v>0</v>
      </c>
      <c r="E59" s="836">
        <v>0</v>
      </c>
      <c r="F59" s="836">
        <f t="shared" si="1"/>
        <v>0</v>
      </c>
      <c r="G59" s="642">
        <f t="shared" si="2"/>
        <v>0</v>
      </c>
      <c r="I59" s="394">
        <f t="shared" si="3"/>
        <v>0</v>
      </c>
    </row>
    <row r="60" spans="1:9" x14ac:dyDescent="0.5">
      <c r="A60" s="477">
        <v>56</v>
      </c>
      <c r="B60" s="827" t="s">
        <v>119</v>
      </c>
      <c r="C60" s="255">
        <v>2407</v>
      </c>
      <c r="D60" s="836">
        <v>0</v>
      </c>
      <c r="E60" s="836">
        <v>0</v>
      </c>
      <c r="F60" s="836">
        <f t="shared" si="1"/>
        <v>0</v>
      </c>
      <c r="G60" s="642">
        <f t="shared" si="2"/>
        <v>0</v>
      </c>
      <c r="I60" s="394">
        <f t="shared" si="3"/>
        <v>0</v>
      </c>
    </row>
    <row r="61" spans="1:9" x14ac:dyDescent="0.5">
      <c r="A61" s="477">
        <v>57</v>
      </c>
      <c r="B61" s="822" t="s">
        <v>120</v>
      </c>
      <c r="C61" s="251">
        <v>2695.75</v>
      </c>
      <c r="D61" s="836">
        <v>0</v>
      </c>
      <c r="E61" s="836">
        <v>0</v>
      </c>
      <c r="F61" s="836">
        <f t="shared" si="1"/>
        <v>0</v>
      </c>
      <c r="G61" s="642">
        <f t="shared" si="2"/>
        <v>0</v>
      </c>
      <c r="I61" s="394">
        <f t="shared" si="3"/>
        <v>0</v>
      </c>
    </row>
    <row r="62" spans="1:9" x14ac:dyDescent="0.5">
      <c r="A62" s="477">
        <v>58</v>
      </c>
      <c r="B62" s="822" t="s">
        <v>121</v>
      </c>
      <c r="C62" s="251">
        <v>169588.13</v>
      </c>
      <c r="D62" s="836">
        <v>0</v>
      </c>
      <c r="E62" s="836">
        <v>0</v>
      </c>
      <c r="F62" s="836">
        <f t="shared" si="1"/>
        <v>0</v>
      </c>
      <c r="G62" s="642">
        <f t="shared" si="2"/>
        <v>0</v>
      </c>
      <c r="I62" s="394">
        <f t="shared" si="3"/>
        <v>0</v>
      </c>
    </row>
    <row r="63" spans="1:9" x14ac:dyDescent="0.5">
      <c r="A63" s="477">
        <v>59</v>
      </c>
      <c r="B63" s="822" t="s">
        <v>122</v>
      </c>
      <c r="C63" s="251">
        <v>133105.16</v>
      </c>
      <c r="D63" s="836">
        <v>0</v>
      </c>
      <c r="E63" s="836">
        <v>0</v>
      </c>
      <c r="F63" s="836">
        <f t="shared" si="1"/>
        <v>0</v>
      </c>
      <c r="G63" s="642">
        <f t="shared" si="2"/>
        <v>0</v>
      </c>
      <c r="I63" s="394">
        <f t="shared" si="3"/>
        <v>0</v>
      </c>
    </row>
    <row r="64" spans="1:9" x14ac:dyDescent="0.5">
      <c r="A64" s="477">
        <v>60</v>
      </c>
      <c r="B64" s="822" t="s">
        <v>123</v>
      </c>
      <c r="C64" s="251">
        <v>296.75</v>
      </c>
      <c r="D64" s="836">
        <v>0</v>
      </c>
      <c r="E64" s="836">
        <v>0</v>
      </c>
      <c r="F64" s="836">
        <f t="shared" si="1"/>
        <v>0</v>
      </c>
      <c r="G64" s="642">
        <f t="shared" si="2"/>
        <v>0</v>
      </c>
      <c r="I64" s="394">
        <f t="shared" si="3"/>
        <v>0</v>
      </c>
    </row>
    <row r="65" spans="1:9" x14ac:dyDescent="0.5">
      <c r="A65" s="477">
        <v>61</v>
      </c>
      <c r="B65" s="822" t="s">
        <v>124</v>
      </c>
      <c r="C65" s="251">
        <v>107726.5</v>
      </c>
      <c r="D65" s="836">
        <v>0</v>
      </c>
      <c r="E65" s="836">
        <v>0</v>
      </c>
      <c r="F65" s="836">
        <f t="shared" si="1"/>
        <v>0</v>
      </c>
      <c r="G65" s="642">
        <f t="shared" si="2"/>
        <v>0</v>
      </c>
      <c r="I65" s="394">
        <f t="shared" si="3"/>
        <v>0</v>
      </c>
    </row>
    <row r="66" spans="1:9" x14ac:dyDescent="0.5">
      <c r="A66" s="477">
        <v>62</v>
      </c>
      <c r="B66" s="822" t="s">
        <v>125</v>
      </c>
      <c r="C66" s="251">
        <v>47824.97</v>
      </c>
      <c r="D66" s="836">
        <v>0</v>
      </c>
      <c r="E66" s="836">
        <v>0</v>
      </c>
      <c r="F66" s="836">
        <f t="shared" si="1"/>
        <v>0</v>
      </c>
      <c r="G66" s="642">
        <f t="shared" si="2"/>
        <v>0</v>
      </c>
      <c r="I66" s="394">
        <f t="shared" si="3"/>
        <v>0</v>
      </c>
    </row>
    <row r="67" spans="1:9" x14ac:dyDescent="0.5">
      <c r="A67" s="477">
        <v>63</v>
      </c>
      <c r="B67" s="822" t="s">
        <v>126</v>
      </c>
      <c r="C67" s="251">
        <v>41582.269999999997</v>
      </c>
      <c r="D67" s="836">
        <v>0</v>
      </c>
      <c r="E67" s="836">
        <v>0</v>
      </c>
      <c r="F67" s="836">
        <f t="shared" si="1"/>
        <v>0</v>
      </c>
      <c r="G67" s="642">
        <f t="shared" si="2"/>
        <v>0</v>
      </c>
      <c r="I67" s="394">
        <f t="shared" si="3"/>
        <v>0</v>
      </c>
    </row>
    <row r="68" spans="1:9" x14ac:dyDescent="0.5">
      <c r="A68" s="477">
        <v>64</v>
      </c>
      <c r="B68" s="822" t="s">
        <v>128</v>
      </c>
      <c r="C68" s="251">
        <v>23505.89</v>
      </c>
      <c r="D68" s="836">
        <v>0</v>
      </c>
      <c r="E68" s="836">
        <v>0</v>
      </c>
      <c r="F68" s="836">
        <f t="shared" si="1"/>
        <v>0</v>
      </c>
      <c r="G68" s="642">
        <f t="shared" si="2"/>
        <v>0</v>
      </c>
      <c r="I68" s="394">
        <f t="shared" si="3"/>
        <v>0</v>
      </c>
    </row>
    <row r="69" spans="1:9" x14ac:dyDescent="0.5">
      <c r="A69" s="477">
        <v>65</v>
      </c>
      <c r="B69" s="822" t="s">
        <v>129</v>
      </c>
      <c r="C69" s="251">
        <v>6598</v>
      </c>
      <c r="D69" s="836">
        <v>0</v>
      </c>
      <c r="E69" s="836">
        <v>0</v>
      </c>
      <c r="F69" s="836">
        <f t="shared" si="1"/>
        <v>0</v>
      </c>
      <c r="G69" s="642">
        <f t="shared" si="2"/>
        <v>0</v>
      </c>
      <c r="I69" s="394">
        <f t="shared" si="3"/>
        <v>0</v>
      </c>
    </row>
    <row r="70" spans="1:9" x14ac:dyDescent="0.5">
      <c r="A70" s="477">
        <v>66</v>
      </c>
      <c r="B70" s="827" t="s">
        <v>130</v>
      </c>
      <c r="C70" s="255">
        <v>35353</v>
      </c>
      <c r="D70" s="836">
        <v>0</v>
      </c>
      <c r="E70" s="836">
        <v>0</v>
      </c>
      <c r="F70" s="836">
        <f t="shared" si="1"/>
        <v>0</v>
      </c>
      <c r="G70" s="642">
        <f t="shared" ref="G70:G72" si="4">+F70-E70</f>
        <v>0</v>
      </c>
      <c r="I70" s="394">
        <f t="shared" si="3"/>
        <v>0</v>
      </c>
    </row>
    <row r="71" spans="1:9" x14ac:dyDescent="0.5">
      <c r="A71" s="477">
        <v>67</v>
      </c>
      <c r="B71" s="827" t="s">
        <v>132</v>
      </c>
      <c r="C71" s="255">
        <v>16145.82</v>
      </c>
      <c r="D71" s="836">
        <v>0</v>
      </c>
      <c r="E71" s="836">
        <v>0</v>
      </c>
      <c r="F71" s="836">
        <f t="shared" si="1"/>
        <v>0</v>
      </c>
      <c r="G71" s="642">
        <f t="shared" si="4"/>
        <v>0</v>
      </c>
      <c r="I71" s="394">
        <f t="shared" si="3"/>
        <v>0</v>
      </c>
    </row>
    <row r="72" spans="1:9" x14ac:dyDescent="0.5">
      <c r="A72" s="477">
        <v>68</v>
      </c>
      <c r="B72" s="828" t="s">
        <v>131</v>
      </c>
      <c r="C72" s="252">
        <v>25295</v>
      </c>
      <c r="D72" s="832">
        <v>0</v>
      </c>
      <c r="E72" s="832">
        <v>0</v>
      </c>
      <c r="F72" s="832">
        <f t="shared" si="1"/>
        <v>0</v>
      </c>
      <c r="G72" s="642">
        <f t="shared" si="4"/>
        <v>0</v>
      </c>
      <c r="I72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21.75" x14ac:dyDescent="0.5"/>
  <cols>
    <col min="1" max="2" width="9.125" style="394"/>
    <col min="3" max="3" width="20.875" style="394" customWidth="1"/>
    <col min="4" max="4" width="12.875" style="394" customWidth="1"/>
    <col min="5" max="5" width="13.625" style="394" customWidth="1"/>
    <col min="6" max="6" width="15" style="394" customWidth="1"/>
    <col min="7" max="7" width="13.125" style="394" customWidth="1"/>
    <col min="8" max="8" width="15" style="394" customWidth="1"/>
    <col min="9" max="16384" width="9.125" style="394"/>
  </cols>
  <sheetData>
    <row r="1" spans="1:10" x14ac:dyDescent="0.5">
      <c r="A1" s="1224" t="s">
        <v>491</v>
      </c>
      <c r="B1" s="1224"/>
      <c r="C1" s="1224"/>
      <c r="D1" s="1224"/>
      <c r="E1" s="1224"/>
      <c r="F1" s="1224"/>
      <c r="G1" s="1224"/>
      <c r="H1" s="1224"/>
    </row>
    <row r="2" spans="1:10" x14ac:dyDescent="0.5">
      <c r="A2" s="1224" t="s">
        <v>237</v>
      </c>
      <c r="B2" s="1224" t="s">
        <v>3</v>
      </c>
      <c r="C2" s="1224" t="s">
        <v>4</v>
      </c>
      <c r="D2" s="1292" t="s">
        <v>228</v>
      </c>
      <c r="E2" s="1224" t="s">
        <v>260</v>
      </c>
      <c r="F2" s="136" t="s">
        <v>230</v>
      </c>
      <c r="G2" s="136" t="s">
        <v>230</v>
      </c>
      <c r="H2" s="1290" t="s">
        <v>261</v>
      </c>
      <c r="J2" s="393" t="s">
        <v>318</v>
      </c>
    </row>
    <row r="3" spans="1:10" x14ac:dyDescent="0.5">
      <c r="A3" s="1224"/>
      <c r="B3" s="1224"/>
      <c r="C3" s="1224"/>
      <c r="D3" s="1292"/>
      <c r="E3" s="1224"/>
      <c r="F3" s="136" t="s">
        <v>236</v>
      </c>
      <c r="G3" s="136" t="s">
        <v>235</v>
      </c>
      <c r="H3" s="1290"/>
    </row>
    <row r="4" spans="1:10" x14ac:dyDescent="0.5">
      <c r="A4" s="1224" t="s">
        <v>40</v>
      </c>
      <c r="B4" s="1224"/>
      <c r="C4" s="1224"/>
      <c r="D4" s="416">
        <f>SUM(D5:D64)</f>
        <v>0</v>
      </c>
      <c r="E4" s="416">
        <f>SUM(E5:E64)</f>
        <v>0</v>
      </c>
      <c r="F4" s="416">
        <f t="shared" ref="F4" si="0">SUM(F5:F64)</f>
        <v>0</v>
      </c>
      <c r="G4" s="416">
        <f>SUM(G5:G64)</f>
        <v>0</v>
      </c>
      <c r="H4" s="416">
        <f>SUM(H5:H64)</f>
        <v>0</v>
      </c>
      <c r="J4" s="395">
        <f>SUM(J5:J64)</f>
        <v>0</v>
      </c>
    </row>
    <row r="5" spans="1:10" ht="24" x14ac:dyDescent="0.5">
      <c r="A5" s="136" t="s">
        <v>248</v>
      </c>
      <c r="B5" s="374">
        <v>1</v>
      </c>
      <c r="C5" s="555"/>
      <c r="D5" s="210"/>
      <c r="E5" s="211"/>
      <c r="F5" s="211"/>
      <c r="G5" s="211"/>
      <c r="H5" s="417">
        <f>+G5-F5</f>
        <v>0</v>
      </c>
      <c r="J5" s="394">
        <f>IF(G5&gt;0,1,0)</f>
        <v>0</v>
      </c>
    </row>
    <row r="6" spans="1:10" ht="24" x14ac:dyDescent="0.5">
      <c r="A6" s="136" t="s">
        <v>262</v>
      </c>
      <c r="B6" s="374">
        <v>2</v>
      </c>
      <c r="C6" s="555"/>
      <c r="D6" s="210"/>
      <c r="E6" s="211"/>
      <c r="F6" s="211"/>
      <c r="G6" s="211"/>
      <c r="H6" s="417">
        <f t="shared" ref="H6:H64" si="1">+G6-F6</f>
        <v>0</v>
      </c>
      <c r="J6" s="394">
        <f t="shared" ref="J6:J64" si="2">IF(G6&gt;0,1,0)</f>
        <v>0</v>
      </c>
    </row>
    <row r="7" spans="1:10" ht="24" x14ac:dyDescent="0.5">
      <c r="A7" s="136"/>
      <c r="B7" s="374">
        <v>3</v>
      </c>
      <c r="C7" s="555"/>
      <c r="D7" s="210"/>
      <c r="E7" s="211"/>
      <c r="F7" s="211"/>
      <c r="G7" s="211"/>
      <c r="H7" s="417">
        <f t="shared" si="1"/>
        <v>0</v>
      </c>
      <c r="J7" s="394">
        <f t="shared" si="2"/>
        <v>0</v>
      </c>
    </row>
    <row r="8" spans="1:10" ht="24" x14ac:dyDescent="0.5">
      <c r="A8" s="136"/>
      <c r="B8" s="374">
        <v>4</v>
      </c>
      <c r="C8" s="557"/>
      <c r="D8" s="210"/>
      <c r="E8" s="211"/>
      <c r="F8" s="211"/>
      <c r="G8" s="211"/>
      <c r="H8" s="417">
        <f t="shared" si="1"/>
        <v>0</v>
      </c>
      <c r="J8" s="394">
        <f t="shared" si="2"/>
        <v>0</v>
      </c>
    </row>
    <row r="9" spans="1:10" ht="24" x14ac:dyDescent="0.5">
      <c r="A9" s="136" t="s">
        <v>250</v>
      </c>
      <c r="B9" s="374">
        <v>5</v>
      </c>
      <c r="C9" s="583"/>
      <c r="D9" s="587"/>
      <c r="E9" s="588"/>
      <c r="F9" s="588"/>
      <c r="G9" s="588"/>
      <c r="H9" s="417">
        <f t="shared" si="1"/>
        <v>0</v>
      </c>
      <c r="J9" s="394">
        <f t="shared" si="2"/>
        <v>0</v>
      </c>
    </row>
    <row r="10" spans="1:10" ht="24" x14ac:dyDescent="0.5">
      <c r="A10" s="136" t="s">
        <v>263</v>
      </c>
      <c r="B10" s="374">
        <v>6</v>
      </c>
      <c r="C10" s="555"/>
      <c r="D10" s="218"/>
      <c r="E10" s="211"/>
      <c r="F10" s="211"/>
      <c r="G10" s="211"/>
      <c r="H10" s="417">
        <f t="shared" si="1"/>
        <v>0</v>
      </c>
      <c r="J10" s="394">
        <f t="shared" si="2"/>
        <v>0</v>
      </c>
    </row>
    <row r="11" spans="1:10" ht="24" x14ac:dyDescent="0.5">
      <c r="A11" s="136"/>
      <c r="B11" s="374">
        <v>7</v>
      </c>
      <c r="C11" s="555"/>
      <c r="D11" s="218"/>
      <c r="E11" s="211"/>
      <c r="F11" s="211"/>
      <c r="G11" s="211"/>
      <c r="H11" s="417">
        <f t="shared" si="1"/>
        <v>0</v>
      </c>
      <c r="J11" s="394">
        <f t="shared" si="2"/>
        <v>0</v>
      </c>
    </row>
    <row r="12" spans="1:10" ht="24" x14ac:dyDescent="0.5">
      <c r="A12" s="136"/>
      <c r="B12" s="374">
        <v>8</v>
      </c>
      <c r="C12" s="555"/>
      <c r="D12" s="218"/>
      <c r="E12" s="211"/>
      <c r="F12" s="211"/>
      <c r="G12" s="211"/>
      <c r="H12" s="417">
        <f t="shared" si="1"/>
        <v>0</v>
      </c>
      <c r="J12" s="394">
        <f t="shared" si="2"/>
        <v>0</v>
      </c>
    </row>
    <row r="13" spans="1:10" ht="24" x14ac:dyDescent="0.5">
      <c r="A13" s="136"/>
      <c r="B13" s="374">
        <v>9</v>
      </c>
      <c r="C13" s="584"/>
      <c r="D13" s="222"/>
      <c r="E13" s="223"/>
      <c r="F13" s="223"/>
      <c r="G13" s="223"/>
      <c r="H13" s="417">
        <f t="shared" si="1"/>
        <v>0</v>
      </c>
      <c r="J13" s="394">
        <f t="shared" si="2"/>
        <v>0</v>
      </c>
    </row>
    <row r="14" spans="1:10" ht="24" x14ac:dyDescent="0.5">
      <c r="A14" s="136" t="s">
        <v>252</v>
      </c>
      <c r="B14" s="374">
        <v>10</v>
      </c>
      <c r="C14" s="556"/>
      <c r="D14" s="226"/>
      <c r="E14" s="227"/>
      <c r="F14" s="227"/>
      <c r="G14" s="227"/>
      <c r="H14" s="417">
        <f t="shared" si="1"/>
        <v>0</v>
      </c>
      <c r="J14" s="394">
        <f t="shared" si="2"/>
        <v>0</v>
      </c>
    </row>
    <row r="15" spans="1:10" ht="24" x14ac:dyDescent="0.5">
      <c r="A15" s="136" t="s">
        <v>264</v>
      </c>
      <c r="B15" s="374">
        <v>11</v>
      </c>
      <c r="C15" s="555"/>
      <c r="D15" s="218"/>
      <c r="E15" s="211"/>
      <c r="F15" s="211"/>
      <c r="G15" s="211"/>
      <c r="H15" s="417">
        <f t="shared" si="1"/>
        <v>0</v>
      </c>
      <c r="J15" s="394">
        <f t="shared" si="2"/>
        <v>0</v>
      </c>
    </row>
    <row r="16" spans="1:10" ht="24" x14ac:dyDescent="0.5">
      <c r="A16" s="136"/>
      <c r="B16" s="374">
        <v>12</v>
      </c>
      <c r="C16" s="555"/>
      <c r="D16" s="218"/>
      <c r="E16" s="211"/>
      <c r="F16" s="211"/>
      <c r="G16" s="211"/>
      <c r="H16" s="417">
        <f t="shared" si="1"/>
        <v>0</v>
      </c>
      <c r="J16" s="394">
        <f t="shared" si="2"/>
        <v>0</v>
      </c>
    </row>
    <row r="17" spans="1:10" ht="24" x14ac:dyDescent="0.5">
      <c r="A17" s="136"/>
      <c r="B17" s="374">
        <v>13</v>
      </c>
      <c r="C17" s="555"/>
      <c r="D17" s="218"/>
      <c r="E17" s="211"/>
      <c r="F17" s="211"/>
      <c r="G17" s="211"/>
      <c r="H17" s="417">
        <f t="shared" si="1"/>
        <v>0</v>
      </c>
      <c r="J17" s="394">
        <f t="shared" si="2"/>
        <v>0</v>
      </c>
    </row>
    <row r="18" spans="1:10" ht="24" x14ac:dyDescent="0.5">
      <c r="A18" s="136"/>
      <c r="B18" s="374">
        <v>14</v>
      </c>
      <c r="C18" s="555"/>
      <c r="D18" s="218"/>
      <c r="E18" s="211"/>
      <c r="F18" s="211"/>
      <c r="G18" s="211"/>
      <c r="H18" s="417">
        <f t="shared" si="1"/>
        <v>0</v>
      </c>
      <c r="J18" s="394">
        <f t="shared" si="2"/>
        <v>0</v>
      </c>
    </row>
    <row r="19" spans="1:10" ht="24" x14ac:dyDescent="0.5">
      <c r="A19" s="136"/>
      <c r="B19" s="374">
        <v>15</v>
      </c>
      <c r="C19" s="584"/>
      <c r="D19" s="222"/>
      <c r="E19" s="228"/>
      <c r="F19" s="228"/>
      <c r="G19" s="228"/>
      <c r="H19" s="417">
        <f t="shared" si="1"/>
        <v>0</v>
      </c>
      <c r="J19" s="394">
        <f t="shared" si="2"/>
        <v>0</v>
      </c>
    </row>
    <row r="20" spans="1:10" ht="24" x14ac:dyDescent="0.5">
      <c r="A20" s="136" t="s">
        <v>254</v>
      </c>
      <c r="B20" s="374">
        <v>16</v>
      </c>
      <c r="C20" s="556"/>
      <c r="D20" s="226"/>
      <c r="E20" s="211"/>
      <c r="F20" s="211"/>
      <c r="G20" s="211"/>
      <c r="H20" s="417">
        <f t="shared" si="1"/>
        <v>0</v>
      </c>
      <c r="J20" s="394">
        <f t="shared" si="2"/>
        <v>0</v>
      </c>
    </row>
    <row r="21" spans="1:10" ht="24" x14ac:dyDescent="0.5">
      <c r="A21" s="136" t="s">
        <v>255</v>
      </c>
      <c r="B21" s="374">
        <v>17</v>
      </c>
      <c r="C21" s="556"/>
      <c r="D21" s="226"/>
      <c r="E21" s="211"/>
      <c r="F21" s="211"/>
      <c r="G21" s="211"/>
      <c r="H21" s="417">
        <f t="shared" si="1"/>
        <v>0</v>
      </c>
      <c r="J21" s="394">
        <f t="shared" si="2"/>
        <v>0</v>
      </c>
    </row>
    <row r="22" spans="1:10" ht="24" x14ac:dyDescent="0.5">
      <c r="A22" s="136"/>
      <c r="B22" s="374">
        <v>18</v>
      </c>
      <c r="C22" s="556"/>
      <c r="D22" s="226"/>
      <c r="E22" s="211"/>
      <c r="F22" s="211"/>
      <c r="G22" s="211"/>
      <c r="H22" s="417">
        <f t="shared" si="1"/>
        <v>0</v>
      </c>
      <c r="J22" s="394">
        <f t="shared" si="2"/>
        <v>0</v>
      </c>
    </row>
    <row r="23" spans="1:10" ht="24" x14ac:dyDescent="0.5">
      <c r="A23" s="136"/>
      <c r="B23" s="374">
        <v>19</v>
      </c>
      <c r="C23" s="556"/>
      <c r="D23" s="226"/>
      <c r="E23" s="211"/>
      <c r="F23" s="211"/>
      <c r="G23" s="211"/>
      <c r="H23" s="417">
        <f t="shared" si="1"/>
        <v>0</v>
      </c>
      <c r="J23" s="394">
        <f t="shared" si="2"/>
        <v>0</v>
      </c>
    </row>
    <row r="24" spans="1:10" ht="24" x14ac:dyDescent="0.5">
      <c r="A24" s="136"/>
      <c r="B24" s="374">
        <v>20</v>
      </c>
      <c r="C24" s="556"/>
      <c r="D24" s="226"/>
      <c r="E24" s="211"/>
      <c r="F24" s="211"/>
      <c r="G24" s="211"/>
      <c r="H24" s="417">
        <f t="shared" si="1"/>
        <v>0</v>
      </c>
      <c r="J24" s="394">
        <f t="shared" si="2"/>
        <v>0</v>
      </c>
    </row>
    <row r="25" spans="1:10" ht="24" x14ac:dyDescent="0.5">
      <c r="A25" s="136"/>
      <c r="B25" s="374">
        <v>21</v>
      </c>
      <c r="C25" s="556"/>
      <c r="D25" s="226"/>
      <c r="E25" s="211"/>
      <c r="F25" s="211"/>
      <c r="G25" s="211"/>
      <c r="H25" s="417">
        <f t="shared" si="1"/>
        <v>0</v>
      </c>
      <c r="J25" s="394">
        <f t="shared" si="2"/>
        <v>0</v>
      </c>
    </row>
    <row r="26" spans="1:10" ht="24" x14ac:dyDescent="0.5">
      <c r="A26" s="136"/>
      <c r="B26" s="374">
        <v>22</v>
      </c>
      <c r="C26" s="556"/>
      <c r="D26" s="226"/>
      <c r="E26" s="211"/>
      <c r="F26" s="211"/>
      <c r="G26" s="211"/>
      <c r="H26" s="417">
        <f t="shared" si="1"/>
        <v>0</v>
      </c>
      <c r="J26" s="394">
        <f t="shared" si="2"/>
        <v>0</v>
      </c>
    </row>
    <row r="27" spans="1:10" ht="24" x14ac:dyDescent="0.5">
      <c r="A27" s="136"/>
      <c r="B27" s="374">
        <v>23</v>
      </c>
      <c r="C27" s="556"/>
      <c r="D27" s="226"/>
      <c r="E27" s="211"/>
      <c r="F27" s="211"/>
      <c r="G27" s="211"/>
      <c r="H27" s="417">
        <f t="shared" si="1"/>
        <v>0</v>
      </c>
      <c r="J27" s="394">
        <f t="shared" si="2"/>
        <v>0</v>
      </c>
    </row>
    <row r="28" spans="1:10" ht="24" x14ac:dyDescent="0.5">
      <c r="A28" s="136"/>
      <c r="B28" s="374">
        <v>24</v>
      </c>
      <c r="C28" s="556"/>
      <c r="D28" s="226"/>
      <c r="E28" s="211"/>
      <c r="F28" s="211"/>
      <c r="G28" s="211"/>
      <c r="H28" s="417">
        <f t="shared" si="1"/>
        <v>0</v>
      </c>
      <c r="J28" s="394">
        <f t="shared" si="2"/>
        <v>0</v>
      </c>
    </row>
    <row r="29" spans="1:10" ht="24" x14ac:dyDescent="0.5">
      <c r="A29" s="136"/>
      <c r="B29" s="374">
        <v>25</v>
      </c>
      <c r="C29" s="556"/>
      <c r="D29" s="226"/>
      <c r="E29" s="211"/>
      <c r="F29" s="211"/>
      <c r="G29" s="211"/>
      <c r="H29" s="417">
        <f t="shared" si="1"/>
        <v>0</v>
      </c>
      <c r="J29" s="394">
        <f t="shared" si="2"/>
        <v>0</v>
      </c>
    </row>
    <row r="30" spans="1:10" ht="24" x14ac:dyDescent="0.5">
      <c r="A30" s="136"/>
      <c r="B30" s="374">
        <v>26</v>
      </c>
      <c r="C30" s="556"/>
      <c r="D30" s="226"/>
      <c r="E30" s="211"/>
      <c r="F30" s="211"/>
      <c r="G30" s="211"/>
      <c r="H30" s="417">
        <f t="shared" si="1"/>
        <v>0</v>
      </c>
      <c r="J30" s="394">
        <f t="shared" si="2"/>
        <v>0</v>
      </c>
    </row>
    <row r="31" spans="1:10" ht="24" x14ac:dyDescent="0.5">
      <c r="A31" s="136"/>
      <c r="B31" s="374">
        <v>27</v>
      </c>
      <c r="C31" s="555"/>
      <c r="D31" s="218"/>
      <c r="E31" s="211"/>
      <c r="F31" s="211"/>
      <c r="G31" s="211"/>
      <c r="H31" s="417">
        <f t="shared" si="1"/>
        <v>0</v>
      </c>
      <c r="J31" s="394">
        <f t="shared" si="2"/>
        <v>0</v>
      </c>
    </row>
    <row r="32" spans="1:10" ht="24" x14ac:dyDescent="0.5">
      <c r="A32" s="136"/>
      <c r="B32" s="374">
        <v>28</v>
      </c>
      <c r="C32" s="555"/>
      <c r="D32" s="218"/>
      <c r="E32" s="211"/>
      <c r="F32" s="211"/>
      <c r="G32" s="211"/>
      <c r="H32" s="417">
        <f t="shared" si="1"/>
        <v>0</v>
      </c>
      <c r="J32" s="394">
        <f t="shared" si="2"/>
        <v>0</v>
      </c>
    </row>
    <row r="33" spans="1:10" ht="24" x14ac:dyDescent="0.5">
      <c r="A33" s="136"/>
      <c r="B33" s="374">
        <v>29</v>
      </c>
      <c r="C33" s="555"/>
      <c r="D33" s="218"/>
      <c r="E33" s="211"/>
      <c r="F33" s="211"/>
      <c r="G33" s="211"/>
      <c r="H33" s="417">
        <f t="shared" si="1"/>
        <v>0</v>
      </c>
      <c r="J33" s="394">
        <f t="shared" si="2"/>
        <v>0</v>
      </c>
    </row>
    <row r="34" spans="1:10" ht="24" x14ac:dyDescent="0.5">
      <c r="A34" s="136"/>
      <c r="B34" s="374">
        <v>30</v>
      </c>
      <c r="C34" s="555"/>
      <c r="D34" s="218"/>
      <c r="E34" s="211"/>
      <c r="F34" s="211"/>
      <c r="G34" s="211"/>
      <c r="H34" s="417">
        <f t="shared" si="1"/>
        <v>0</v>
      </c>
      <c r="J34" s="394">
        <f t="shared" si="2"/>
        <v>0</v>
      </c>
    </row>
    <row r="35" spans="1:10" ht="24" x14ac:dyDescent="0.5">
      <c r="A35" s="136"/>
      <c r="B35" s="374">
        <v>31</v>
      </c>
      <c r="C35" s="584"/>
      <c r="D35" s="222"/>
      <c r="E35" s="228"/>
      <c r="F35" s="228"/>
      <c r="G35" s="228"/>
      <c r="H35" s="417">
        <f t="shared" si="1"/>
        <v>0</v>
      </c>
      <c r="J35" s="394">
        <f t="shared" si="2"/>
        <v>0</v>
      </c>
    </row>
    <row r="36" spans="1:10" ht="24" x14ac:dyDescent="0.5">
      <c r="A36" s="136" t="s">
        <v>256</v>
      </c>
      <c r="B36" s="374">
        <v>32</v>
      </c>
      <c r="C36" s="556"/>
      <c r="D36" s="226"/>
      <c r="E36" s="227"/>
      <c r="F36" s="227"/>
      <c r="G36" s="227"/>
      <c r="H36" s="417">
        <f t="shared" si="1"/>
        <v>0</v>
      </c>
      <c r="J36" s="394">
        <f t="shared" si="2"/>
        <v>0</v>
      </c>
    </row>
    <row r="37" spans="1:10" ht="24" x14ac:dyDescent="0.5">
      <c r="A37" s="136" t="s">
        <v>257</v>
      </c>
      <c r="B37" s="374">
        <v>33</v>
      </c>
      <c r="C37" s="556"/>
      <c r="D37" s="226"/>
      <c r="E37" s="227"/>
      <c r="F37" s="227"/>
      <c r="G37" s="227"/>
      <c r="H37" s="417">
        <f t="shared" si="1"/>
        <v>0</v>
      </c>
      <c r="J37" s="394">
        <f t="shared" si="2"/>
        <v>0</v>
      </c>
    </row>
    <row r="38" spans="1:10" ht="24" x14ac:dyDescent="0.5">
      <c r="A38" s="136"/>
      <c r="B38" s="374">
        <v>34</v>
      </c>
      <c r="C38" s="556"/>
      <c r="D38" s="226"/>
      <c r="E38" s="227"/>
      <c r="F38" s="227"/>
      <c r="G38" s="227"/>
      <c r="H38" s="417">
        <f t="shared" si="1"/>
        <v>0</v>
      </c>
      <c r="J38" s="394">
        <f t="shared" si="2"/>
        <v>0</v>
      </c>
    </row>
    <row r="39" spans="1:10" ht="24" x14ac:dyDescent="0.5">
      <c r="A39" s="136"/>
      <c r="B39" s="374">
        <v>35</v>
      </c>
      <c r="C39" s="556"/>
      <c r="D39" s="218"/>
      <c r="E39" s="211"/>
      <c r="F39" s="211"/>
      <c r="G39" s="211"/>
      <c r="H39" s="417">
        <f t="shared" si="1"/>
        <v>0</v>
      </c>
      <c r="J39" s="394">
        <f t="shared" si="2"/>
        <v>0</v>
      </c>
    </row>
    <row r="40" spans="1:10" ht="24" x14ac:dyDescent="0.5">
      <c r="A40" s="136"/>
      <c r="B40" s="374">
        <v>36</v>
      </c>
      <c r="C40" s="556"/>
      <c r="D40" s="218"/>
      <c r="E40" s="211"/>
      <c r="F40" s="211"/>
      <c r="G40" s="211"/>
      <c r="H40" s="417">
        <f t="shared" si="1"/>
        <v>0</v>
      </c>
      <c r="J40" s="394">
        <f t="shared" si="2"/>
        <v>0</v>
      </c>
    </row>
    <row r="41" spans="1:10" ht="24" x14ac:dyDescent="0.5">
      <c r="A41" s="136"/>
      <c r="B41" s="374">
        <v>37</v>
      </c>
      <c r="C41" s="556"/>
      <c r="D41" s="218"/>
      <c r="E41" s="211"/>
      <c r="F41" s="211"/>
      <c r="G41" s="211"/>
      <c r="H41" s="417">
        <f t="shared" si="1"/>
        <v>0</v>
      </c>
      <c r="J41" s="394">
        <f t="shared" si="2"/>
        <v>0</v>
      </c>
    </row>
    <row r="42" spans="1:10" ht="24" x14ac:dyDescent="0.5">
      <c r="A42" s="136"/>
      <c r="B42" s="374">
        <v>38</v>
      </c>
      <c r="C42" s="556"/>
      <c r="D42" s="218"/>
      <c r="E42" s="211"/>
      <c r="F42" s="211"/>
      <c r="G42" s="211"/>
      <c r="H42" s="417">
        <f t="shared" si="1"/>
        <v>0</v>
      </c>
      <c r="J42" s="394">
        <f t="shared" si="2"/>
        <v>0</v>
      </c>
    </row>
    <row r="43" spans="1:10" ht="24" x14ac:dyDescent="0.5">
      <c r="A43" s="136"/>
      <c r="B43" s="374">
        <v>39</v>
      </c>
      <c r="C43" s="556"/>
      <c r="D43" s="218"/>
      <c r="E43" s="211"/>
      <c r="F43" s="211"/>
      <c r="G43" s="211"/>
      <c r="H43" s="417">
        <f t="shared" si="1"/>
        <v>0</v>
      </c>
      <c r="J43" s="394">
        <f t="shared" si="2"/>
        <v>0</v>
      </c>
    </row>
    <row r="44" spans="1:10" ht="24" x14ac:dyDescent="0.5">
      <c r="A44" s="136"/>
      <c r="B44" s="374">
        <v>40</v>
      </c>
      <c r="C44" s="555"/>
      <c r="D44" s="218"/>
      <c r="E44" s="211"/>
      <c r="F44" s="211"/>
      <c r="G44" s="211"/>
      <c r="H44" s="417">
        <f t="shared" si="1"/>
        <v>0</v>
      </c>
      <c r="J44" s="394">
        <f t="shared" si="2"/>
        <v>0</v>
      </c>
    </row>
    <row r="45" spans="1:10" ht="24" x14ac:dyDescent="0.5">
      <c r="A45" s="136"/>
      <c r="B45" s="374">
        <v>41</v>
      </c>
      <c r="C45" s="555"/>
      <c r="D45" s="218"/>
      <c r="E45" s="211"/>
      <c r="F45" s="211"/>
      <c r="G45" s="211"/>
      <c r="H45" s="417">
        <f t="shared" si="1"/>
        <v>0</v>
      </c>
      <c r="J45" s="394">
        <f t="shared" si="2"/>
        <v>0</v>
      </c>
    </row>
    <row r="46" spans="1:10" ht="24" x14ac:dyDescent="0.5">
      <c r="A46" s="136"/>
      <c r="B46" s="374">
        <v>42</v>
      </c>
      <c r="C46" s="555"/>
      <c r="D46" s="218"/>
      <c r="E46" s="211"/>
      <c r="F46" s="211"/>
      <c r="G46" s="211"/>
      <c r="H46" s="417">
        <f t="shared" si="1"/>
        <v>0</v>
      </c>
      <c r="J46" s="394">
        <f t="shared" si="2"/>
        <v>0</v>
      </c>
    </row>
    <row r="47" spans="1:10" ht="24" x14ac:dyDescent="0.5">
      <c r="A47" s="136"/>
      <c r="B47" s="374">
        <v>43</v>
      </c>
      <c r="C47" s="555"/>
      <c r="D47" s="218"/>
      <c r="E47" s="211"/>
      <c r="F47" s="211"/>
      <c r="G47" s="211"/>
      <c r="H47" s="417">
        <f t="shared" si="1"/>
        <v>0</v>
      </c>
      <c r="J47" s="394">
        <f t="shared" si="2"/>
        <v>0</v>
      </c>
    </row>
    <row r="48" spans="1:10" ht="24" x14ac:dyDescent="0.5">
      <c r="A48" s="136"/>
      <c r="B48" s="374">
        <v>44</v>
      </c>
      <c r="C48" s="555"/>
      <c r="D48" s="218"/>
      <c r="E48" s="211"/>
      <c r="F48" s="211"/>
      <c r="G48" s="211"/>
      <c r="H48" s="417">
        <f t="shared" si="1"/>
        <v>0</v>
      </c>
      <c r="J48" s="394">
        <f t="shared" si="2"/>
        <v>0</v>
      </c>
    </row>
    <row r="49" spans="1:10" ht="24" x14ac:dyDescent="0.5">
      <c r="A49" s="136"/>
      <c r="B49" s="374">
        <v>45</v>
      </c>
      <c r="C49" s="584"/>
      <c r="D49" s="222"/>
      <c r="E49" s="228"/>
      <c r="F49" s="228"/>
      <c r="G49" s="228"/>
      <c r="H49" s="417">
        <f t="shared" si="1"/>
        <v>0</v>
      </c>
      <c r="J49" s="394">
        <f t="shared" si="2"/>
        <v>0</v>
      </c>
    </row>
    <row r="50" spans="1:10" ht="24" x14ac:dyDescent="0.5">
      <c r="A50" s="136" t="s">
        <v>258</v>
      </c>
      <c r="B50" s="374">
        <v>46</v>
      </c>
      <c r="C50" s="557"/>
      <c r="D50" s="218"/>
      <c r="E50" s="227"/>
      <c r="F50" s="227"/>
      <c r="G50" s="227"/>
      <c r="H50" s="417">
        <f t="shared" si="1"/>
        <v>0</v>
      </c>
      <c r="J50" s="394">
        <f t="shared" si="2"/>
        <v>0</v>
      </c>
    </row>
    <row r="51" spans="1:10" ht="24" x14ac:dyDescent="0.5">
      <c r="A51" s="136" t="s">
        <v>265</v>
      </c>
      <c r="B51" s="374">
        <v>47</v>
      </c>
      <c r="C51" s="557"/>
      <c r="D51" s="218"/>
      <c r="E51" s="227"/>
      <c r="F51" s="227"/>
      <c r="G51" s="227"/>
      <c r="H51" s="417">
        <f t="shared" si="1"/>
        <v>0</v>
      </c>
      <c r="J51" s="394">
        <f t="shared" si="2"/>
        <v>0</v>
      </c>
    </row>
    <row r="52" spans="1:10" ht="24" x14ac:dyDescent="0.5">
      <c r="A52" s="136"/>
      <c r="B52" s="374">
        <v>48</v>
      </c>
      <c r="C52" s="557"/>
      <c r="D52" s="218"/>
      <c r="E52" s="227"/>
      <c r="F52" s="227"/>
      <c r="G52" s="227"/>
      <c r="H52" s="417">
        <f t="shared" si="1"/>
        <v>0</v>
      </c>
      <c r="J52" s="394">
        <f t="shared" si="2"/>
        <v>0</v>
      </c>
    </row>
    <row r="53" spans="1:10" ht="24" x14ac:dyDescent="0.5">
      <c r="A53" s="136"/>
      <c r="B53" s="374">
        <v>49</v>
      </c>
      <c r="C53" s="557"/>
      <c r="D53" s="218"/>
      <c r="E53" s="227"/>
      <c r="F53" s="227"/>
      <c r="G53" s="227"/>
      <c r="H53" s="417">
        <f t="shared" si="1"/>
        <v>0</v>
      </c>
      <c r="J53" s="394">
        <f t="shared" si="2"/>
        <v>0</v>
      </c>
    </row>
    <row r="54" spans="1:10" ht="24" x14ac:dyDescent="0.5">
      <c r="A54" s="136"/>
      <c r="B54" s="374">
        <v>50</v>
      </c>
      <c r="C54" s="557"/>
      <c r="D54" s="218"/>
      <c r="E54" s="211"/>
      <c r="F54" s="211"/>
      <c r="G54" s="211"/>
      <c r="H54" s="417">
        <f t="shared" si="1"/>
        <v>0</v>
      </c>
      <c r="J54" s="394">
        <f t="shared" si="2"/>
        <v>0</v>
      </c>
    </row>
    <row r="55" spans="1:10" ht="24" x14ac:dyDescent="0.5">
      <c r="A55" s="136"/>
      <c r="B55" s="374">
        <v>51</v>
      </c>
      <c r="C55" s="558"/>
      <c r="D55" s="218"/>
      <c r="E55" s="211"/>
      <c r="F55" s="211"/>
      <c r="G55" s="211"/>
      <c r="H55" s="417">
        <f t="shared" si="1"/>
        <v>0</v>
      </c>
      <c r="J55" s="394">
        <f t="shared" si="2"/>
        <v>0</v>
      </c>
    </row>
    <row r="56" spans="1:10" ht="24" x14ac:dyDescent="0.5">
      <c r="A56" s="136"/>
      <c r="B56" s="374">
        <v>52</v>
      </c>
      <c r="C56" s="559"/>
      <c r="D56" s="231"/>
      <c r="E56" s="211"/>
      <c r="F56" s="211"/>
      <c r="G56" s="211"/>
      <c r="H56" s="417">
        <f t="shared" si="1"/>
        <v>0</v>
      </c>
      <c r="J56" s="394">
        <f t="shared" si="2"/>
        <v>0</v>
      </c>
    </row>
    <row r="57" spans="1:10" ht="24" x14ac:dyDescent="0.5">
      <c r="A57" s="136"/>
      <c r="B57" s="374">
        <v>53</v>
      </c>
      <c r="C57" s="555"/>
      <c r="D57" s="231"/>
      <c r="E57" s="211"/>
      <c r="F57" s="211"/>
      <c r="G57" s="211"/>
      <c r="H57" s="417">
        <f t="shared" si="1"/>
        <v>0</v>
      </c>
      <c r="J57" s="394">
        <f t="shared" si="2"/>
        <v>0</v>
      </c>
    </row>
    <row r="58" spans="1:10" ht="24" x14ac:dyDescent="0.5">
      <c r="A58" s="136"/>
      <c r="B58" s="374">
        <v>54</v>
      </c>
      <c r="C58" s="556"/>
      <c r="D58" s="232"/>
      <c r="E58" s="211"/>
      <c r="F58" s="211"/>
      <c r="G58" s="211"/>
      <c r="H58" s="417">
        <f t="shared" si="1"/>
        <v>0</v>
      </c>
      <c r="J58" s="394">
        <f t="shared" si="2"/>
        <v>0</v>
      </c>
    </row>
    <row r="59" spans="1:10" ht="24" x14ac:dyDescent="0.5">
      <c r="A59" s="136"/>
      <c r="B59" s="374">
        <v>55</v>
      </c>
      <c r="C59" s="556"/>
      <c r="D59" s="231"/>
      <c r="E59" s="211"/>
      <c r="F59" s="211"/>
      <c r="G59" s="211"/>
      <c r="H59" s="417">
        <f t="shared" si="1"/>
        <v>0</v>
      </c>
      <c r="J59" s="394">
        <f t="shared" si="2"/>
        <v>0</v>
      </c>
    </row>
    <row r="60" spans="1:10" ht="24" x14ac:dyDescent="0.5">
      <c r="A60" s="136"/>
      <c r="B60" s="374">
        <v>56</v>
      </c>
      <c r="C60" s="555"/>
      <c r="D60" s="231"/>
      <c r="E60" s="211"/>
      <c r="F60" s="211"/>
      <c r="G60" s="211"/>
      <c r="H60" s="417">
        <f t="shared" si="1"/>
        <v>0</v>
      </c>
      <c r="J60" s="394">
        <f t="shared" si="2"/>
        <v>0</v>
      </c>
    </row>
    <row r="61" spans="1:10" ht="24" x14ac:dyDescent="0.5">
      <c r="A61" s="136"/>
      <c r="B61" s="374">
        <v>57</v>
      </c>
      <c r="C61" s="555"/>
      <c r="D61" s="231"/>
      <c r="E61" s="211"/>
      <c r="F61" s="211"/>
      <c r="G61" s="211"/>
      <c r="H61" s="417">
        <f t="shared" si="1"/>
        <v>0</v>
      </c>
      <c r="J61" s="394">
        <f t="shared" si="2"/>
        <v>0</v>
      </c>
    </row>
    <row r="62" spans="1:10" ht="24" x14ac:dyDescent="0.5">
      <c r="A62" s="136"/>
      <c r="B62" s="374">
        <v>58</v>
      </c>
      <c r="C62" s="555"/>
      <c r="D62" s="233"/>
      <c r="E62" s="211"/>
      <c r="F62" s="211"/>
      <c r="G62" s="211"/>
      <c r="H62" s="417">
        <f t="shared" si="1"/>
        <v>0</v>
      </c>
      <c r="J62" s="394">
        <f t="shared" si="2"/>
        <v>0</v>
      </c>
    </row>
    <row r="63" spans="1:10" ht="24" x14ac:dyDescent="0.5">
      <c r="A63" s="136"/>
      <c r="B63" s="374">
        <v>59</v>
      </c>
      <c r="C63" s="559"/>
      <c r="D63" s="233"/>
      <c r="E63" s="211"/>
      <c r="F63" s="234"/>
      <c r="G63" s="234"/>
      <c r="H63" s="417">
        <f t="shared" si="1"/>
        <v>0</v>
      </c>
      <c r="J63" s="394">
        <f t="shared" si="2"/>
        <v>0</v>
      </c>
    </row>
    <row r="64" spans="1:10" ht="24" x14ac:dyDescent="0.5">
      <c r="A64" s="136"/>
      <c r="B64" s="374">
        <v>60</v>
      </c>
      <c r="C64" s="560"/>
      <c r="D64" s="236"/>
      <c r="E64" s="228"/>
      <c r="F64" s="223"/>
      <c r="G64" s="223"/>
      <c r="H64" s="417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.125" defaultRowHeight="21.75" x14ac:dyDescent="0.5"/>
  <cols>
    <col min="1" max="2" width="9.125" style="394"/>
    <col min="3" max="3" width="20.875" style="394" customWidth="1"/>
    <col min="4" max="4" width="12.875" style="394" customWidth="1"/>
    <col min="5" max="5" width="13.625" style="394" customWidth="1"/>
    <col min="6" max="6" width="15" style="394" customWidth="1"/>
    <col min="7" max="7" width="13.125" style="394" customWidth="1"/>
    <col min="8" max="8" width="16.875" style="394" customWidth="1"/>
    <col min="9" max="16384" width="9.125" style="394"/>
  </cols>
  <sheetData>
    <row r="1" spans="1:10" x14ac:dyDescent="0.5">
      <c r="A1" s="1224" t="s">
        <v>546</v>
      </c>
      <c r="B1" s="1224"/>
      <c r="C1" s="1224"/>
      <c r="D1" s="1224"/>
      <c r="E1" s="1224"/>
      <c r="F1" s="1224"/>
      <c r="G1" s="1224"/>
      <c r="H1" s="1224"/>
    </row>
    <row r="2" spans="1:10" x14ac:dyDescent="0.5">
      <c r="A2" s="1224" t="s">
        <v>237</v>
      </c>
      <c r="B2" s="1224" t="s">
        <v>3</v>
      </c>
      <c r="C2" s="1224" t="s">
        <v>4</v>
      </c>
      <c r="D2" s="1292" t="s">
        <v>228</v>
      </c>
      <c r="E2" s="1224" t="s">
        <v>260</v>
      </c>
      <c r="F2" s="136" t="s">
        <v>230</v>
      </c>
      <c r="G2" s="136" t="s">
        <v>230</v>
      </c>
      <c r="H2" s="1290" t="s">
        <v>261</v>
      </c>
      <c r="J2" s="393" t="s">
        <v>318</v>
      </c>
    </row>
    <row r="3" spans="1:10" x14ac:dyDescent="0.5">
      <c r="A3" s="1224"/>
      <c r="B3" s="1224"/>
      <c r="C3" s="1224"/>
      <c r="D3" s="1292"/>
      <c r="E3" s="1224"/>
      <c r="F3" s="136" t="s">
        <v>236</v>
      </c>
      <c r="G3" s="136" t="s">
        <v>235</v>
      </c>
      <c r="H3" s="1290"/>
    </row>
    <row r="4" spans="1:10" x14ac:dyDescent="0.5">
      <c r="A4" s="1224" t="s">
        <v>40</v>
      </c>
      <c r="B4" s="1224"/>
      <c r="C4" s="1224"/>
      <c r="D4" s="416">
        <f>SUM(D5:D64)</f>
        <v>100611.73999999999</v>
      </c>
      <c r="E4" s="416">
        <f>SUM(E5:E64)</f>
        <v>7.5</v>
      </c>
      <c r="F4" s="416">
        <f t="shared" ref="F4" si="0">SUM(F5:F64)</f>
        <v>7.5</v>
      </c>
      <c r="G4" s="416">
        <f>SUM(G5:G64)</f>
        <v>7.5</v>
      </c>
      <c r="H4" s="590">
        <f>SUM(H5:H64)</f>
        <v>0</v>
      </c>
      <c r="J4" s="395">
        <f>SUM(J5:J64)</f>
        <v>1</v>
      </c>
    </row>
    <row r="5" spans="1:10" ht="24" x14ac:dyDescent="0.5">
      <c r="A5" s="136" t="s">
        <v>248</v>
      </c>
      <c r="B5" s="374">
        <v>1</v>
      </c>
      <c r="C5" s="217" t="s">
        <v>117</v>
      </c>
      <c r="D5" s="842">
        <v>12313</v>
      </c>
      <c r="E5" s="211">
        <v>7.5</v>
      </c>
      <c r="F5" s="211">
        <v>7.5</v>
      </c>
      <c r="G5" s="211">
        <v>7.5</v>
      </c>
      <c r="H5" s="591">
        <f>+G5-F5</f>
        <v>0</v>
      </c>
      <c r="J5" s="394">
        <f>IF(G5&gt;0,1,0)</f>
        <v>1</v>
      </c>
    </row>
    <row r="6" spans="1:10" ht="24" x14ac:dyDescent="0.5">
      <c r="A6" s="136" t="s">
        <v>262</v>
      </c>
      <c r="B6" s="374">
        <v>2</v>
      </c>
      <c r="C6" s="555" t="s">
        <v>156</v>
      </c>
      <c r="D6" s="842">
        <v>1</v>
      </c>
      <c r="E6" s="211">
        <v>0</v>
      </c>
      <c r="F6" s="211">
        <v>0</v>
      </c>
      <c r="G6" s="211">
        <v>0</v>
      </c>
      <c r="H6" s="591">
        <f t="shared" ref="H6:H64" si="1">+G6-F6</f>
        <v>0</v>
      </c>
      <c r="J6" s="394">
        <f t="shared" ref="J6:J64" si="2">IF(G6&gt;0,1,0)</f>
        <v>0</v>
      </c>
    </row>
    <row r="7" spans="1:10" ht="24" x14ac:dyDescent="0.5">
      <c r="A7" s="136"/>
      <c r="B7" s="374">
        <v>3</v>
      </c>
      <c r="C7" s="555" t="s">
        <v>157</v>
      </c>
      <c r="D7" s="842">
        <v>1</v>
      </c>
      <c r="E7" s="211">
        <v>0</v>
      </c>
      <c r="F7" s="211">
        <v>0</v>
      </c>
      <c r="G7" s="211">
        <v>0</v>
      </c>
      <c r="H7" s="591">
        <f t="shared" si="1"/>
        <v>0</v>
      </c>
      <c r="J7" s="394">
        <f t="shared" si="2"/>
        <v>0</v>
      </c>
    </row>
    <row r="8" spans="1:10" ht="24" x14ac:dyDescent="0.5">
      <c r="A8" s="136"/>
      <c r="B8" s="374">
        <v>4</v>
      </c>
      <c r="C8" s="555" t="s">
        <v>217</v>
      </c>
      <c r="D8" s="842">
        <v>1</v>
      </c>
      <c r="E8" s="211">
        <v>0</v>
      </c>
      <c r="F8" s="211">
        <v>0</v>
      </c>
      <c r="G8" s="211">
        <v>0</v>
      </c>
      <c r="H8" s="591">
        <f t="shared" si="1"/>
        <v>0</v>
      </c>
      <c r="J8" s="394">
        <f t="shared" si="2"/>
        <v>0</v>
      </c>
    </row>
    <row r="9" spans="1:10" ht="24" x14ac:dyDescent="0.5">
      <c r="A9" s="136" t="s">
        <v>250</v>
      </c>
      <c r="B9" s="374">
        <v>5</v>
      </c>
      <c r="C9" s="556" t="s">
        <v>160</v>
      </c>
      <c r="D9" s="843">
        <v>1</v>
      </c>
      <c r="E9" s="227">
        <v>0</v>
      </c>
      <c r="F9" s="227">
        <v>0</v>
      </c>
      <c r="G9" s="227">
        <v>0</v>
      </c>
      <c r="H9" s="591">
        <f t="shared" si="1"/>
        <v>0</v>
      </c>
      <c r="J9" s="394">
        <f t="shared" si="2"/>
        <v>0</v>
      </c>
    </row>
    <row r="10" spans="1:10" ht="24" x14ac:dyDescent="0.5">
      <c r="A10" s="136" t="s">
        <v>263</v>
      </c>
      <c r="B10" s="374">
        <v>6</v>
      </c>
      <c r="C10" s="555" t="s">
        <v>174</v>
      </c>
      <c r="D10" s="842">
        <v>181</v>
      </c>
      <c r="E10" s="211">
        <v>0</v>
      </c>
      <c r="F10" s="211">
        <v>0</v>
      </c>
      <c r="G10" s="211">
        <v>0</v>
      </c>
      <c r="H10" s="591">
        <f t="shared" si="1"/>
        <v>0</v>
      </c>
      <c r="J10" s="394">
        <f t="shared" si="2"/>
        <v>0</v>
      </c>
    </row>
    <row r="11" spans="1:10" ht="24" x14ac:dyDescent="0.5">
      <c r="A11" s="136"/>
      <c r="B11" s="374">
        <v>7</v>
      </c>
      <c r="C11" s="555" t="s">
        <v>176</v>
      </c>
      <c r="D11" s="842">
        <v>607</v>
      </c>
      <c r="E11" s="211">
        <v>0</v>
      </c>
      <c r="F11" s="211">
        <v>0</v>
      </c>
      <c r="G11" s="211">
        <v>0</v>
      </c>
      <c r="H11" s="591">
        <f t="shared" si="1"/>
        <v>0</v>
      </c>
      <c r="J11" s="394">
        <f t="shared" si="2"/>
        <v>0</v>
      </c>
    </row>
    <row r="12" spans="1:10" ht="24" x14ac:dyDescent="0.5">
      <c r="A12" s="136"/>
      <c r="B12" s="374">
        <v>8</v>
      </c>
      <c r="C12" s="555" t="s">
        <v>177</v>
      </c>
      <c r="D12" s="842">
        <v>42</v>
      </c>
      <c r="E12" s="211">
        <v>0</v>
      </c>
      <c r="F12" s="211">
        <v>0</v>
      </c>
      <c r="G12" s="211">
        <v>0</v>
      </c>
      <c r="H12" s="591">
        <f t="shared" si="1"/>
        <v>0</v>
      </c>
      <c r="J12" s="394">
        <f t="shared" si="2"/>
        <v>0</v>
      </c>
    </row>
    <row r="13" spans="1:10" ht="24" x14ac:dyDescent="0.5">
      <c r="A13" s="136"/>
      <c r="B13" s="374">
        <v>9</v>
      </c>
      <c r="C13" s="555" t="s">
        <v>178</v>
      </c>
      <c r="D13" s="842">
        <v>701</v>
      </c>
      <c r="E13" s="211">
        <v>0</v>
      </c>
      <c r="F13" s="211">
        <v>0</v>
      </c>
      <c r="G13" s="211">
        <v>0</v>
      </c>
      <c r="H13" s="591">
        <f t="shared" si="1"/>
        <v>0</v>
      </c>
      <c r="J13" s="394">
        <f t="shared" si="2"/>
        <v>0</v>
      </c>
    </row>
    <row r="14" spans="1:10" ht="24" x14ac:dyDescent="0.5">
      <c r="A14" s="136" t="s">
        <v>252</v>
      </c>
      <c r="B14" s="374">
        <v>10</v>
      </c>
      <c r="C14" s="556" t="s">
        <v>181</v>
      </c>
      <c r="D14" s="843">
        <v>2</v>
      </c>
      <c r="E14" s="227">
        <v>0</v>
      </c>
      <c r="F14" s="227">
        <v>0</v>
      </c>
      <c r="G14" s="227">
        <v>0</v>
      </c>
      <c r="H14" s="591">
        <f t="shared" si="1"/>
        <v>0</v>
      </c>
      <c r="J14" s="394">
        <f t="shared" si="2"/>
        <v>0</v>
      </c>
    </row>
    <row r="15" spans="1:10" ht="24" x14ac:dyDescent="0.5">
      <c r="A15" s="136" t="s">
        <v>264</v>
      </c>
      <c r="B15" s="374">
        <v>11</v>
      </c>
      <c r="C15" s="555" t="s">
        <v>164</v>
      </c>
      <c r="D15" s="842">
        <v>280</v>
      </c>
      <c r="E15" s="211">
        <v>0</v>
      </c>
      <c r="F15" s="211">
        <v>0</v>
      </c>
      <c r="G15" s="211">
        <v>0</v>
      </c>
      <c r="H15" s="591">
        <f t="shared" si="1"/>
        <v>0</v>
      </c>
      <c r="J15" s="394">
        <f t="shared" si="2"/>
        <v>0</v>
      </c>
    </row>
    <row r="16" spans="1:10" ht="24" x14ac:dyDescent="0.5">
      <c r="A16" s="136"/>
      <c r="B16" s="374">
        <v>12</v>
      </c>
      <c r="C16" s="555" t="s">
        <v>165</v>
      </c>
      <c r="D16" s="842">
        <v>32</v>
      </c>
      <c r="E16" s="211">
        <v>0</v>
      </c>
      <c r="F16" s="211">
        <v>0</v>
      </c>
      <c r="G16" s="211">
        <v>0</v>
      </c>
      <c r="H16" s="591">
        <f t="shared" si="1"/>
        <v>0</v>
      </c>
      <c r="J16" s="394">
        <f t="shared" si="2"/>
        <v>0</v>
      </c>
    </row>
    <row r="17" spans="1:10" ht="24" x14ac:dyDescent="0.5">
      <c r="A17" s="136"/>
      <c r="B17" s="374">
        <v>13</v>
      </c>
      <c r="C17" s="555" t="s">
        <v>166</v>
      </c>
      <c r="D17" s="842">
        <v>3</v>
      </c>
      <c r="E17" s="211">
        <v>0</v>
      </c>
      <c r="F17" s="211">
        <v>0</v>
      </c>
      <c r="G17" s="211">
        <v>0</v>
      </c>
      <c r="H17" s="591">
        <f t="shared" si="1"/>
        <v>0</v>
      </c>
      <c r="J17" s="394">
        <f t="shared" si="2"/>
        <v>0</v>
      </c>
    </row>
    <row r="18" spans="1:10" ht="24" x14ac:dyDescent="0.5">
      <c r="A18" s="136"/>
      <c r="B18" s="374">
        <v>14</v>
      </c>
      <c r="C18" s="555" t="s">
        <v>167</v>
      </c>
      <c r="D18" s="842">
        <v>17</v>
      </c>
      <c r="E18" s="211">
        <v>0</v>
      </c>
      <c r="F18" s="211">
        <v>0</v>
      </c>
      <c r="G18" s="211">
        <v>0</v>
      </c>
      <c r="H18" s="591">
        <f t="shared" si="1"/>
        <v>0</v>
      </c>
      <c r="J18" s="394">
        <f t="shared" si="2"/>
        <v>0</v>
      </c>
    </row>
    <row r="19" spans="1:10" ht="24" x14ac:dyDescent="0.5">
      <c r="A19" s="136"/>
      <c r="B19" s="374">
        <v>15</v>
      </c>
      <c r="C19" s="555" t="s">
        <v>168</v>
      </c>
      <c r="D19" s="842">
        <v>1</v>
      </c>
      <c r="E19" s="211">
        <v>0</v>
      </c>
      <c r="F19" s="211">
        <v>0</v>
      </c>
      <c r="G19" s="211">
        <v>0</v>
      </c>
      <c r="H19" s="591">
        <f t="shared" si="1"/>
        <v>0</v>
      </c>
      <c r="J19" s="394">
        <f t="shared" si="2"/>
        <v>0</v>
      </c>
    </row>
    <row r="20" spans="1:10" ht="24" x14ac:dyDescent="0.5">
      <c r="A20" s="136" t="s">
        <v>254</v>
      </c>
      <c r="B20" s="374">
        <v>16</v>
      </c>
      <c r="C20" s="556" t="s">
        <v>170</v>
      </c>
      <c r="D20" s="843">
        <v>121.25</v>
      </c>
      <c r="E20" s="227">
        <v>0</v>
      </c>
      <c r="F20" s="227">
        <v>0</v>
      </c>
      <c r="G20" s="227">
        <v>0</v>
      </c>
      <c r="H20" s="591">
        <f t="shared" si="1"/>
        <v>0</v>
      </c>
      <c r="J20" s="394">
        <f t="shared" si="2"/>
        <v>0</v>
      </c>
    </row>
    <row r="21" spans="1:10" ht="24" x14ac:dyDescent="0.5">
      <c r="A21" s="136" t="s">
        <v>255</v>
      </c>
      <c r="B21" s="374">
        <v>17</v>
      </c>
      <c r="C21" s="558" t="s">
        <v>135</v>
      </c>
      <c r="D21" s="843">
        <v>35</v>
      </c>
      <c r="E21" s="211">
        <v>0</v>
      </c>
      <c r="F21" s="211">
        <v>0</v>
      </c>
      <c r="G21" s="211">
        <v>0</v>
      </c>
      <c r="H21" s="591">
        <f t="shared" si="1"/>
        <v>0</v>
      </c>
      <c r="J21" s="394">
        <f t="shared" si="2"/>
        <v>0</v>
      </c>
    </row>
    <row r="22" spans="1:10" ht="24" x14ac:dyDescent="0.5">
      <c r="A22" s="136"/>
      <c r="B22" s="374">
        <v>18</v>
      </c>
      <c r="C22" s="556" t="s">
        <v>136</v>
      </c>
      <c r="D22" s="843">
        <v>16</v>
      </c>
      <c r="E22" s="211">
        <v>0</v>
      </c>
      <c r="F22" s="211">
        <v>0</v>
      </c>
      <c r="G22" s="211">
        <v>0</v>
      </c>
      <c r="H22" s="591">
        <f t="shared" si="1"/>
        <v>0</v>
      </c>
      <c r="J22" s="394">
        <f t="shared" si="2"/>
        <v>0</v>
      </c>
    </row>
    <row r="23" spans="1:10" ht="24" x14ac:dyDescent="0.5">
      <c r="A23" s="136"/>
      <c r="B23" s="374">
        <v>19</v>
      </c>
      <c r="C23" s="556" t="s">
        <v>137</v>
      </c>
      <c r="D23" s="843">
        <v>2</v>
      </c>
      <c r="E23" s="211">
        <v>0</v>
      </c>
      <c r="F23" s="211">
        <v>0</v>
      </c>
      <c r="G23" s="211">
        <v>0</v>
      </c>
      <c r="H23" s="591">
        <f t="shared" si="1"/>
        <v>0</v>
      </c>
      <c r="J23" s="394">
        <f t="shared" si="2"/>
        <v>0</v>
      </c>
    </row>
    <row r="24" spans="1:10" ht="24" x14ac:dyDescent="0.5">
      <c r="A24" s="136"/>
      <c r="B24" s="374">
        <v>20</v>
      </c>
      <c r="C24" s="556" t="s">
        <v>138</v>
      </c>
      <c r="D24" s="843">
        <v>33</v>
      </c>
      <c r="E24" s="211">
        <v>0</v>
      </c>
      <c r="F24" s="211">
        <v>0</v>
      </c>
      <c r="G24" s="211">
        <v>0</v>
      </c>
      <c r="H24" s="591">
        <f t="shared" si="1"/>
        <v>0</v>
      </c>
      <c r="J24" s="394">
        <f t="shared" si="2"/>
        <v>0</v>
      </c>
    </row>
    <row r="25" spans="1:10" ht="24" x14ac:dyDescent="0.5">
      <c r="A25" s="136"/>
      <c r="B25" s="374">
        <v>21</v>
      </c>
      <c r="C25" s="556" t="s">
        <v>139</v>
      </c>
      <c r="D25" s="843">
        <v>2</v>
      </c>
      <c r="E25" s="211">
        <v>0</v>
      </c>
      <c r="F25" s="211">
        <v>0</v>
      </c>
      <c r="G25" s="211">
        <v>0</v>
      </c>
      <c r="H25" s="591">
        <f t="shared" si="1"/>
        <v>0</v>
      </c>
      <c r="J25" s="394">
        <f t="shared" si="2"/>
        <v>0</v>
      </c>
    </row>
    <row r="26" spans="1:10" ht="24" x14ac:dyDescent="0.5">
      <c r="A26" s="136"/>
      <c r="B26" s="374">
        <v>22</v>
      </c>
      <c r="C26" s="556" t="s">
        <v>140</v>
      </c>
      <c r="D26" s="843">
        <v>2</v>
      </c>
      <c r="E26" s="211">
        <v>0</v>
      </c>
      <c r="F26" s="211">
        <v>0</v>
      </c>
      <c r="G26" s="211">
        <v>0</v>
      </c>
      <c r="H26" s="591">
        <f t="shared" si="1"/>
        <v>0</v>
      </c>
      <c r="J26" s="394">
        <f t="shared" si="2"/>
        <v>0</v>
      </c>
    </row>
    <row r="27" spans="1:10" ht="24" x14ac:dyDescent="0.5">
      <c r="A27" s="136"/>
      <c r="B27" s="374">
        <v>23</v>
      </c>
      <c r="C27" s="556" t="s">
        <v>142</v>
      </c>
      <c r="D27" s="843">
        <v>11</v>
      </c>
      <c r="E27" s="211">
        <v>0</v>
      </c>
      <c r="F27" s="211">
        <v>0</v>
      </c>
      <c r="G27" s="211">
        <v>0</v>
      </c>
      <c r="H27" s="591">
        <f t="shared" si="1"/>
        <v>0</v>
      </c>
      <c r="J27" s="394">
        <f t="shared" si="2"/>
        <v>0</v>
      </c>
    </row>
    <row r="28" spans="1:10" ht="24" x14ac:dyDescent="0.5">
      <c r="A28" s="136"/>
      <c r="B28" s="374">
        <v>24</v>
      </c>
      <c r="C28" s="556" t="s">
        <v>145</v>
      </c>
      <c r="D28" s="843">
        <v>2554.11</v>
      </c>
      <c r="E28" s="211">
        <v>0</v>
      </c>
      <c r="F28" s="211">
        <v>0</v>
      </c>
      <c r="G28" s="211">
        <v>0</v>
      </c>
      <c r="H28" s="591">
        <f t="shared" si="1"/>
        <v>0</v>
      </c>
      <c r="J28" s="394">
        <f t="shared" si="2"/>
        <v>0</v>
      </c>
    </row>
    <row r="29" spans="1:10" ht="24" x14ac:dyDescent="0.5">
      <c r="A29" s="136"/>
      <c r="B29" s="374">
        <v>25</v>
      </c>
      <c r="C29" s="556" t="s">
        <v>148</v>
      </c>
      <c r="D29" s="843">
        <v>2.5</v>
      </c>
      <c r="E29" s="211">
        <v>0</v>
      </c>
      <c r="F29" s="211">
        <v>0</v>
      </c>
      <c r="G29" s="211">
        <v>0</v>
      </c>
      <c r="H29" s="591">
        <f t="shared" si="1"/>
        <v>0</v>
      </c>
      <c r="J29" s="394">
        <f t="shared" si="2"/>
        <v>0</v>
      </c>
    </row>
    <row r="30" spans="1:10" ht="24" x14ac:dyDescent="0.5">
      <c r="A30" s="136"/>
      <c r="B30" s="374">
        <v>26</v>
      </c>
      <c r="C30" s="556" t="s">
        <v>146</v>
      </c>
      <c r="D30" s="843">
        <v>7</v>
      </c>
      <c r="E30" s="211">
        <v>0</v>
      </c>
      <c r="F30" s="211">
        <v>0</v>
      </c>
      <c r="G30" s="211">
        <v>0</v>
      </c>
      <c r="H30" s="591">
        <f t="shared" si="1"/>
        <v>0</v>
      </c>
      <c r="J30" s="394">
        <f t="shared" si="2"/>
        <v>0</v>
      </c>
    </row>
    <row r="31" spans="1:10" ht="24" x14ac:dyDescent="0.5">
      <c r="A31" s="136"/>
      <c r="B31" s="374">
        <v>27</v>
      </c>
      <c r="C31" s="555" t="s">
        <v>147</v>
      </c>
      <c r="D31" s="842">
        <v>4</v>
      </c>
      <c r="E31" s="211">
        <v>0</v>
      </c>
      <c r="F31" s="211">
        <v>0</v>
      </c>
      <c r="G31" s="211">
        <v>0</v>
      </c>
      <c r="H31" s="591">
        <f t="shared" si="1"/>
        <v>0</v>
      </c>
      <c r="J31" s="394">
        <f t="shared" si="2"/>
        <v>0</v>
      </c>
    </row>
    <row r="32" spans="1:10" ht="24" x14ac:dyDescent="0.5">
      <c r="A32" s="136"/>
      <c r="B32" s="374">
        <v>28</v>
      </c>
      <c r="C32" s="555" t="s">
        <v>149</v>
      </c>
      <c r="D32" s="842">
        <v>44</v>
      </c>
      <c r="E32" s="211">
        <v>0</v>
      </c>
      <c r="F32" s="211">
        <v>0</v>
      </c>
      <c r="G32" s="211">
        <v>0</v>
      </c>
      <c r="H32" s="591">
        <f t="shared" si="1"/>
        <v>0</v>
      </c>
      <c r="J32" s="394">
        <f t="shared" si="2"/>
        <v>0</v>
      </c>
    </row>
    <row r="33" spans="1:10" ht="24" x14ac:dyDescent="0.5">
      <c r="A33" s="136"/>
      <c r="B33" s="374">
        <v>29</v>
      </c>
      <c r="C33" s="555" t="s">
        <v>150</v>
      </c>
      <c r="D33" s="842">
        <v>12</v>
      </c>
      <c r="E33" s="211">
        <v>0</v>
      </c>
      <c r="F33" s="211">
        <v>0</v>
      </c>
      <c r="G33" s="211">
        <v>0</v>
      </c>
      <c r="H33" s="591">
        <f t="shared" si="1"/>
        <v>0</v>
      </c>
      <c r="J33" s="394">
        <f t="shared" si="2"/>
        <v>0</v>
      </c>
    </row>
    <row r="34" spans="1:10" ht="24" x14ac:dyDescent="0.5">
      <c r="A34" s="136"/>
      <c r="B34" s="374">
        <v>30</v>
      </c>
      <c r="C34" s="555" t="s">
        <v>151</v>
      </c>
      <c r="D34" s="842">
        <v>5</v>
      </c>
      <c r="E34" s="211">
        <v>0</v>
      </c>
      <c r="F34" s="211">
        <v>0</v>
      </c>
      <c r="G34" s="211">
        <v>0</v>
      </c>
      <c r="H34" s="591">
        <f t="shared" si="1"/>
        <v>0</v>
      </c>
      <c r="J34" s="394">
        <f t="shared" si="2"/>
        <v>0</v>
      </c>
    </row>
    <row r="35" spans="1:10" ht="24" x14ac:dyDescent="0.5">
      <c r="A35" s="136"/>
      <c r="B35" s="374">
        <v>31</v>
      </c>
      <c r="C35" s="555" t="s">
        <v>152</v>
      </c>
      <c r="D35" s="842">
        <v>503</v>
      </c>
      <c r="E35" s="211">
        <v>0</v>
      </c>
      <c r="F35" s="211">
        <v>0</v>
      </c>
      <c r="G35" s="211">
        <v>0</v>
      </c>
      <c r="H35" s="591">
        <f t="shared" si="1"/>
        <v>0</v>
      </c>
      <c r="J35" s="394">
        <f t="shared" si="2"/>
        <v>0</v>
      </c>
    </row>
    <row r="36" spans="1:10" ht="24" x14ac:dyDescent="0.5">
      <c r="A36" s="136" t="s">
        <v>256</v>
      </c>
      <c r="B36" s="374">
        <v>32</v>
      </c>
      <c r="C36" s="558" t="s">
        <v>153</v>
      </c>
      <c r="D36" s="843">
        <v>12</v>
      </c>
      <c r="E36" s="227">
        <v>0</v>
      </c>
      <c r="F36" s="227">
        <v>0</v>
      </c>
      <c r="G36" s="227">
        <v>0</v>
      </c>
      <c r="H36" s="591">
        <f t="shared" si="1"/>
        <v>0</v>
      </c>
      <c r="J36" s="394">
        <f t="shared" si="2"/>
        <v>0</v>
      </c>
    </row>
    <row r="37" spans="1:10" ht="24" x14ac:dyDescent="0.5">
      <c r="A37" s="136" t="s">
        <v>257</v>
      </c>
      <c r="B37" s="374">
        <v>33</v>
      </c>
      <c r="C37" s="558" t="s">
        <v>183</v>
      </c>
      <c r="D37" s="843">
        <v>890</v>
      </c>
      <c r="E37" s="227">
        <v>0</v>
      </c>
      <c r="F37" s="227">
        <v>0</v>
      </c>
      <c r="G37" s="227">
        <v>0</v>
      </c>
      <c r="H37" s="591">
        <f t="shared" si="1"/>
        <v>0</v>
      </c>
      <c r="J37" s="394">
        <f t="shared" si="2"/>
        <v>0</v>
      </c>
    </row>
    <row r="38" spans="1:10" ht="24" x14ac:dyDescent="0.5">
      <c r="A38" s="136"/>
      <c r="B38" s="374">
        <v>34</v>
      </c>
      <c r="C38" s="558" t="s">
        <v>184</v>
      </c>
      <c r="D38" s="843">
        <v>321</v>
      </c>
      <c r="E38" s="227">
        <v>0</v>
      </c>
      <c r="F38" s="227">
        <v>0</v>
      </c>
      <c r="G38" s="227">
        <v>0</v>
      </c>
      <c r="H38" s="591">
        <f t="shared" si="1"/>
        <v>0</v>
      </c>
      <c r="J38" s="394">
        <f t="shared" si="2"/>
        <v>0</v>
      </c>
    </row>
    <row r="39" spans="1:10" ht="24" x14ac:dyDescent="0.55000000000000004">
      <c r="A39" s="136"/>
      <c r="B39" s="374">
        <v>35</v>
      </c>
      <c r="C39" s="844" t="s">
        <v>185</v>
      </c>
      <c r="D39" s="845">
        <v>92</v>
      </c>
      <c r="E39" s="211">
        <v>0</v>
      </c>
      <c r="F39" s="211">
        <v>0</v>
      </c>
      <c r="G39" s="211">
        <v>0</v>
      </c>
      <c r="H39" s="591">
        <f t="shared" si="1"/>
        <v>0</v>
      </c>
      <c r="J39" s="394">
        <f t="shared" si="2"/>
        <v>0</v>
      </c>
    </row>
    <row r="40" spans="1:10" ht="24" x14ac:dyDescent="0.55000000000000004">
      <c r="A40" s="136"/>
      <c r="B40" s="374">
        <v>36</v>
      </c>
      <c r="C40" s="844" t="s">
        <v>186</v>
      </c>
      <c r="D40" s="845">
        <v>36</v>
      </c>
      <c r="E40" s="211">
        <v>0</v>
      </c>
      <c r="F40" s="211">
        <v>0</v>
      </c>
      <c r="G40" s="211">
        <v>0</v>
      </c>
      <c r="H40" s="591">
        <f t="shared" si="1"/>
        <v>0</v>
      </c>
      <c r="J40" s="394">
        <f t="shared" si="2"/>
        <v>0</v>
      </c>
    </row>
    <row r="41" spans="1:10" ht="24" x14ac:dyDescent="0.55000000000000004">
      <c r="A41" s="136"/>
      <c r="B41" s="374">
        <v>37</v>
      </c>
      <c r="C41" s="844" t="s">
        <v>187</v>
      </c>
      <c r="D41" s="845">
        <v>251</v>
      </c>
      <c r="E41" s="211">
        <v>0</v>
      </c>
      <c r="F41" s="211">
        <v>0</v>
      </c>
      <c r="G41" s="211">
        <v>0</v>
      </c>
      <c r="H41" s="591">
        <f t="shared" si="1"/>
        <v>0</v>
      </c>
      <c r="J41" s="394">
        <f t="shared" si="2"/>
        <v>0</v>
      </c>
    </row>
    <row r="42" spans="1:10" ht="24" x14ac:dyDescent="0.5">
      <c r="A42" s="136"/>
      <c r="B42" s="374">
        <v>38</v>
      </c>
      <c r="C42" s="558" t="s">
        <v>188</v>
      </c>
      <c r="D42" s="845">
        <v>2</v>
      </c>
      <c r="E42" s="211">
        <v>0</v>
      </c>
      <c r="F42" s="211">
        <v>0</v>
      </c>
      <c r="G42" s="211">
        <v>0</v>
      </c>
      <c r="H42" s="591">
        <f t="shared" si="1"/>
        <v>0</v>
      </c>
      <c r="J42" s="394">
        <f t="shared" si="2"/>
        <v>0</v>
      </c>
    </row>
    <row r="43" spans="1:10" ht="24" x14ac:dyDescent="0.5">
      <c r="A43" s="136"/>
      <c r="B43" s="374">
        <v>39</v>
      </c>
      <c r="C43" s="556" t="s">
        <v>189</v>
      </c>
      <c r="D43" s="842">
        <v>16</v>
      </c>
      <c r="E43" s="211">
        <v>0</v>
      </c>
      <c r="F43" s="211">
        <v>0</v>
      </c>
      <c r="G43" s="211">
        <v>0</v>
      </c>
      <c r="H43" s="591">
        <f t="shared" si="1"/>
        <v>0</v>
      </c>
      <c r="J43" s="394">
        <f t="shared" si="2"/>
        <v>0</v>
      </c>
    </row>
    <row r="44" spans="1:10" ht="24" x14ac:dyDescent="0.5">
      <c r="A44" s="136"/>
      <c r="B44" s="374">
        <v>40</v>
      </c>
      <c r="C44" s="555" t="s">
        <v>190</v>
      </c>
      <c r="D44" s="842">
        <v>33</v>
      </c>
      <c r="E44" s="211">
        <v>0</v>
      </c>
      <c r="F44" s="211">
        <v>0</v>
      </c>
      <c r="G44" s="211">
        <v>0</v>
      </c>
      <c r="H44" s="591">
        <f t="shared" si="1"/>
        <v>0</v>
      </c>
      <c r="J44" s="394">
        <f t="shared" si="2"/>
        <v>0</v>
      </c>
    </row>
    <row r="45" spans="1:10" ht="24" x14ac:dyDescent="0.5">
      <c r="A45" s="136"/>
      <c r="B45" s="374">
        <v>41</v>
      </c>
      <c r="C45" s="555" t="s">
        <v>191</v>
      </c>
      <c r="D45" s="842">
        <v>29.75</v>
      </c>
      <c r="E45" s="211">
        <v>0</v>
      </c>
      <c r="F45" s="211">
        <v>0</v>
      </c>
      <c r="G45" s="211">
        <v>0</v>
      </c>
      <c r="H45" s="591">
        <f t="shared" si="1"/>
        <v>0</v>
      </c>
      <c r="J45" s="394">
        <f t="shared" si="2"/>
        <v>0</v>
      </c>
    </row>
    <row r="46" spans="1:10" ht="24" x14ac:dyDescent="0.5">
      <c r="A46" s="136"/>
      <c r="B46" s="374">
        <v>42</v>
      </c>
      <c r="C46" s="555" t="s">
        <v>192</v>
      </c>
      <c r="D46" s="842">
        <v>79</v>
      </c>
      <c r="E46" s="211">
        <v>0</v>
      </c>
      <c r="F46" s="211">
        <v>0</v>
      </c>
      <c r="G46" s="211">
        <v>0</v>
      </c>
      <c r="H46" s="591">
        <f t="shared" si="1"/>
        <v>0</v>
      </c>
      <c r="J46" s="394">
        <f t="shared" si="2"/>
        <v>0</v>
      </c>
    </row>
    <row r="47" spans="1:10" ht="24" x14ac:dyDescent="0.5">
      <c r="A47" s="136"/>
      <c r="B47" s="374">
        <v>43</v>
      </c>
      <c r="C47" s="555" t="s">
        <v>193</v>
      </c>
      <c r="D47" s="842">
        <v>13323.36</v>
      </c>
      <c r="E47" s="211">
        <v>0</v>
      </c>
      <c r="F47" s="211">
        <v>0</v>
      </c>
      <c r="G47" s="211">
        <v>0</v>
      </c>
      <c r="H47" s="591">
        <f t="shared" si="1"/>
        <v>0</v>
      </c>
      <c r="J47" s="394">
        <f t="shared" si="2"/>
        <v>0</v>
      </c>
    </row>
    <row r="48" spans="1:10" ht="24" x14ac:dyDescent="0.5">
      <c r="A48" s="136"/>
      <c r="B48" s="374">
        <v>44</v>
      </c>
      <c r="C48" s="555" t="s">
        <v>194</v>
      </c>
      <c r="D48" s="842">
        <v>819</v>
      </c>
      <c r="E48" s="211">
        <v>0</v>
      </c>
      <c r="F48" s="211">
        <v>0</v>
      </c>
      <c r="G48" s="211">
        <v>0</v>
      </c>
      <c r="H48" s="591">
        <f t="shared" si="1"/>
        <v>0</v>
      </c>
      <c r="J48" s="394">
        <f t="shared" si="2"/>
        <v>0</v>
      </c>
    </row>
    <row r="49" spans="1:10" ht="24" x14ac:dyDescent="0.5">
      <c r="A49" s="136"/>
      <c r="B49" s="374">
        <v>45</v>
      </c>
      <c r="C49" s="555" t="s">
        <v>195</v>
      </c>
      <c r="D49" s="842">
        <v>62</v>
      </c>
      <c r="E49" s="211">
        <v>0</v>
      </c>
      <c r="F49" s="211">
        <v>0</v>
      </c>
      <c r="G49" s="211">
        <v>0</v>
      </c>
      <c r="H49" s="591">
        <f t="shared" si="1"/>
        <v>0</v>
      </c>
      <c r="J49" s="394">
        <f t="shared" si="2"/>
        <v>0</v>
      </c>
    </row>
    <row r="50" spans="1:10" ht="24" x14ac:dyDescent="0.5">
      <c r="A50" s="136" t="s">
        <v>258</v>
      </c>
      <c r="B50" s="374">
        <v>46</v>
      </c>
      <c r="C50" s="556" t="s">
        <v>196</v>
      </c>
      <c r="D50" s="843">
        <v>99</v>
      </c>
      <c r="E50" s="227">
        <v>0</v>
      </c>
      <c r="F50" s="227">
        <v>0</v>
      </c>
      <c r="G50" s="227">
        <v>0</v>
      </c>
      <c r="H50" s="591">
        <f t="shared" si="1"/>
        <v>0</v>
      </c>
      <c r="J50" s="394">
        <f t="shared" si="2"/>
        <v>0</v>
      </c>
    </row>
    <row r="51" spans="1:10" ht="24" x14ac:dyDescent="0.5">
      <c r="A51" s="136" t="s">
        <v>265</v>
      </c>
      <c r="B51" s="374">
        <v>47</v>
      </c>
      <c r="C51" s="555" t="s">
        <v>118</v>
      </c>
      <c r="D51" s="842">
        <v>45140.38</v>
      </c>
      <c r="E51" s="227">
        <v>0</v>
      </c>
      <c r="F51" s="227">
        <v>0</v>
      </c>
      <c r="G51" s="227">
        <v>0</v>
      </c>
      <c r="H51" s="591">
        <f t="shared" si="1"/>
        <v>0</v>
      </c>
      <c r="J51" s="394">
        <f t="shared" si="2"/>
        <v>0</v>
      </c>
    </row>
    <row r="52" spans="1:10" ht="24" x14ac:dyDescent="0.5">
      <c r="A52" s="136"/>
      <c r="B52" s="374">
        <v>48</v>
      </c>
      <c r="C52" s="555" t="s">
        <v>119</v>
      </c>
      <c r="D52" s="842">
        <v>1719.12</v>
      </c>
      <c r="E52" s="227">
        <v>0</v>
      </c>
      <c r="F52" s="227">
        <v>0</v>
      </c>
      <c r="G52" s="227">
        <v>0</v>
      </c>
      <c r="H52" s="591">
        <f t="shared" si="1"/>
        <v>0</v>
      </c>
      <c r="J52" s="394">
        <f t="shared" si="2"/>
        <v>0</v>
      </c>
    </row>
    <row r="53" spans="1:10" ht="24" x14ac:dyDescent="0.5">
      <c r="A53" s="136"/>
      <c r="B53" s="374">
        <v>49</v>
      </c>
      <c r="C53" s="557" t="s">
        <v>120</v>
      </c>
      <c r="D53" s="842">
        <v>1</v>
      </c>
      <c r="E53" s="211">
        <v>0</v>
      </c>
      <c r="F53" s="211">
        <v>0</v>
      </c>
      <c r="G53" s="211">
        <v>0</v>
      </c>
      <c r="H53" s="591">
        <f t="shared" si="1"/>
        <v>0</v>
      </c>
      <c r="J53" s="394">
        <f t="shared" si="2"/>
        <v>0</v>
      </c>
    </row>
    <row r="54" spans="1:10" ht="24" x14ac:dyDescent="0.5">
      <c r="A54" s="136"/>
      <c r="B54" s="374">
        <v>50</v>
      </c>
      <c r="C54" s="557" t="s">
        <v>121</v>
      </c>
      <c r="D54" s="842">
        <v>1976.79</v>
      </c>
      <c r="E54" s="211">
        <v>0</v>
      </c>
      <c r="F54" s="211">
        <v>0</v>
      </c>
      <c r="G54" s="211">
        <v>0</v>
      </c>
      <c r="H54" s="591">
        <f t="shared" si="1"/>
        <v>0</v>
      </c>
      <c r="J54" s="394">
        <f t="shared" si="2"/>
        <v>0</v>
      </c>
    </row>
    <row r="55" spans="1:10" ht="24" x14ac:dyDescent="0.5">
      <c r="A55" s="136"/>
      <c r="B55" s="374">
        <v>51</v>
      </c>
      <c r="C55" s="556" t="s">
        <v>122</v>
      </c>
      <c r="D55" s="846">
        <v>1471</v>
      </c>
      <c r="E55" s="211">
        <v>0</v>
      </c>
      <c r="F55" s="211">
        <v>0</v>
      </c>
      <c r="G55" s="211">
        <v>0</v>
      </c>
      <c r="H55" s="591">
        <f t="shared" si="1"/>
        <v>0</v>
      </c>
      <c r="J55" s="394">
        <f t="shared" si="2"/>
        <v>0</v>
      </c>
    </row>
    <row r="56" spans="1:10" ht="24" x14ac:dyDescent="0.5">
      <c r="A56" s="136"/>
      <c r="B56" s="374">
        <v>52</v>
      </c>
      <c r="C56" s="559" t="s">
        <v>124</v>
      </c>
      <c r="D56" s="846">
        <v>35</v>
      </c>
      <c r="E56" s="211">
        <v>0</v>
      </c>
      <c r="F56" s="211">
        <v>0</v>
      </c>
      <c r="G56" s="211">
        <v>0</v>
      </c>
      <c r="H56" s="591">
        <f t="shared" si="1"/>
        <v>0</v>
      </c>
      <c r="J56" s="394">
        <f t="shared" si="2"/>
        <v>0</v>
      </c>
    </row>
    <row r="57" spans="1:10" ht="24" x14ac:dyDescent="0.5">
      <c r="A57" s="136"/>
      <c r="B57" s="374">
        <v>53</v>
      </c>
      <c r="C57" s="555" t="s">
        <v>125</v>
      </c>
      <c r="D57" s="846">
        <v>243.15</v>
      </c>
      <c r="E57" s="211">
        <v>0</v>
      </c>
      <c r="F57" s="211">
        <v>0</v>
      </c>
      <c r="G57" s="211">
        <v>0</v>
      </c>
      <c r="H57" s="591">
        <f t="shared" si="1"/>
        <v>0</v>
      </c>
      <c r="J57" s="394">
        <f t="shared" si="2"/>
        <v>0</v>
      </c>
    </row>
    <row r="58" spans="1:10" ht="24" x14ac:dyDescent="0.5">
      <c r="A58" s="136"/>
      <c r="B58" s="374">
        <v>54</v>
      </c>
      <c r="C58" s="556" t="s">
        <v>126</v>
      </c>
      <c r="D58" s="847">
        <v>1586.83</v>
      </c>
      <c r="E58" s="211">
        <v>0</v>
      </c>
      <c r="F58" s="211">
        <v>0</v>
      </c>
      <c r="G58" s="211">
        <v>0</v>
      </c>
      <c r="H58" s="591">
        <f t="shared" si="1"/>
        <v>0</v>
      </c>
      <c r="J58" s="394">
        <f t="shared" si="2"/>
        <v>0</v>
      </c>
    </row>
    <row r="59" spans="1:10" ht="24" x14ac:dyDescent="0.5">
      <c r="A59" s="136"/>
      <c r="B59" s="374">
        <v>55</v>
      </c>
      <c r="C59" s="556" t="s">
        <v>266</v>
      </c>
      <c r="D59" s="846">
        <v>5506.5</v>
      </c>
      <c r="E59" s="211">
        <v>0</v>
      </c>
      <c r="F59" s="211">
        <v>0</v>
      </c>
      <c r="G59" s="211">
        <v>0</v>
      </c>
      <c r="H59" s="591">
        <f t="shared" si="1"/>
        <v>0</v>
      </c>
      <c r="J59" s="394">
        <f t="shared" si="2"/>
        <v>0</v>
      </c>
    </row>
    <row r="60" spans="1:10" ht="24" x14ac:dyDescent="0.5">
      <c r="A60" s="136"/>
      <c r="B60" s="374">
        <v>56</v>
      </c>
      <c r="C60" s="555" t="s">
        <v>128</v>
      </c>
      <c r="D60" s="846">
        <v>5941</v>
      </c>
      <c r="E60" s="211">
        <v>0</v>
      </c>
      <c r="F60" s="211">
        <v>0</v>
      </c>
      <c r="G60" s="211">
        <v>0</v>
      </c>
      <c r="H60" s="591">
        <f t="shared" si="1"/>
        <v>0</v>
      </c>
      <c r="J60" s="394">
        <f t="shared" si="2"/>
        <v>0</v>
      </c>
    </row>
    <row r="61" spans="1:10" ht="24" x14ac:dyDescent="0.5">
      <c r="A61" s="136"/>
      <c r="B61" s="374">
        <v>57</v>
      </c>
      <c r="C61" s="555" t="s">
        <v>129</v>
      </c>
      <c r="D61" s="846">
        <v>10</v>
      </c>
      <c r="E61" s="211">
        <v>0</v>
      </c>
      <c r="F61" s="211">
        <v>0</v>
      </c>
      <c r="G61" s="211">
        <v>0</v>
      </c>
      <c r="H61" s="591">
        <f t="shared" si="1"/>
        <v>0</v>
      </c>
      <c r="J61" s="394">
        <f t="shared" si="2"/>
        <v>0</v>
      </c>
    </row>
    <row r="62" spans="1:10" ht="24" x14ac:dyDescent="0.5">
      <c r="A62" s="136"/>
      <c r="B62" s="374">
        <v>58</v>
      </c>
      <c r="C62" s="555" t="s">
        <v>130</v>
      </c>
      <c r="D62" s="848">
        <v>3270</v>
      </c>
      <c r="E62" s="211">
        <v>0</v>
      </c>
      <c r="F62" s="211">
        <v>0</v>
      </c>
      <c r="G62" s="211">
        <v>0</v>
      </c>
      <c r="H62" s="591">
        <f t="shared" si="1"/>
        <v>0</v>
      </c>
      <c r="J62" s="394">
        <f t="shared" si="2"/>
        <v>0</v>
      </c>
    </row>
    <row r="63" spans="1:10" ht="24" x14ac:dyDescent="0.5">
      <c r="A63" s="136"/>
      <c r="B63" s="374">
        <v>59</v>
      </c>
      <c r="C63" s="559" t="s">
        <v>132</v>
      </c>
      <c r="D63" s="848">
        <v>87</v>
      </c>
      <c r="E63" s="211">
        <v>0</v>
      </c>
      <c r="F63" s="234">
        <v>0</v>
      </c>
      <c r="G63" s="234">
        <v>0</v>
      </c>
      <c r="H63" s="591">
        <f t="shared" si="1"/>
        <v>0</v>
      </c>
      <c r="J63" s="394">
        <f t="shared" si="2"/>
        <v>0</v>
      </c>
    </row>
    <row r="64" spans="1:10" ht="24" x14ac:dyDescent="0.5">
      <c r="A64" s="136"/>
      <c r="B64" s="374">
        <v>60</v>
      </c>
      <c r="C64" s="560" t="s">
        <v>131</v>
      </c>
      <c r="D64" s="849">
        <v>22</v>
      </c>
      <c r="E64" s="223">
        <v>0</v>
      </c>
      <c r="F64" s="223">
        <v>0</v>
      </c>
      <c r="G64" s="223">
        <v>0</v>
      </c>
      <c r="H64" s="591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21.75" x14ac:dyDescent="0.5"/>
  <cols>
    <col min="1" max="2" width="9.125" style="394"/>
    <col min="3" max="3" width="16.375" style="394" customWidth="1"/>
    <col min="4" max="4" width="15.375" style="394" customWidth="1"/>
    <col min="5" max="5" width="13.625" style="394" customWidth="1"/>
    <col min="6" max="6" width="17" style="394" customWidth="1"/>
    <col min="7" max="7" width="16.375" style="394" customWidth="1"/>
    <col min="8" max="8" width="11.25" style="394" customWidth="1"/>
    <col min="9" max="16384" width="9.125" style="394"/>
  </cols>
  <sheetData>
    <row r="1" spans="1:10" x14ac:dyDescent="0.5">
      <c r="A1" s="1267" t="s">
        <v>472</v>
      </c>
      <c r="B1" s="1267"/>
      <c r="C1" s="1267"/>
      <c r="D1" s="1267"/>
      <c r="E1" s="1267"/>
      <c r="F1" s="1267"/>
      <c r="G1" s="1267"/>
      <c r="H1" s="1267"/>
    </row>
    <row r="2" spans="1:10" x14ac:dyDescent="0.5">
      <c r="A2" s="1267" t="s">
        <v>237</v>
      </c>
      <c r="B2" s="1267" t="s">
        <v>3</v>
      </c>
      <c r="C2" s="1267" t="s">
        <v>4</v>
      </c>
      <c r="D2" s="1293" t="s">
        <v>228</v>
      </c>
      <c r="E2" s="1267" t="s">
        <v>260</v>
      </c>
      <c r="F2" s="415" t="s">
        <v>230</v>
      </c>
      <c r="G2" s="415" t="s">
        <v>230</v>
      </c>
      <c r="H2" s="1291" t="s">
        <v>261</v>
      </c>
      <c r="J2" s="393" t="s">
        <v>318</v>
      </c>
    </row>
    <row r="3" spans="1:10" x14ac:dyDescent="0.5">
      <c r="A3" s="1267"/>
      <c r="B3" s="1267"/>
      <c r="C3" s="1267"/>
      <c r="D3" s="1293"/>
      <c r="E3" s="1267"/>
      <c r="F3" s="415" t="s">
        <v>236</v>
      </c>
      <c r="G3" s="415" t="s">
        <v>235</v>
      </c>
      <c r="H3" s="1291"/>
    </row>
    <row r="4" spans="1:10" x14ac:dyDescent="0.5">
      <c r="A4" s="1267" t="s">
        <v>40</v>
      </c>
      <c r="B4" s="1267"/>
      <c r="C4" s="1267"/>
      <c r="D4" s="418">
        <f>SUM(D5:D64)</f>
        <v>0</v>
      </c>
      <c r="E4" s="418">
        <f>SUM(E5:E64)</f>
        <v>0</v>
      </c>
      <c r="F4" s="418">
        <f t="shared" ref="F4:H4" si="0">SUM(F5:F64)</f>
        <v>0</v>
      </c>
      <c r="G4" s="418">
        <f t="shared" si="0"/>
        <v>0</v>
      </c>
      <c r="H4" s="418">
        <f t="shared" si="0"/>
        <v>0</v>
      </c>
      <c r="J4" s="394">
        <f>SUM(J5:J64)</f>
        <v>0</v>
      </c>
    </row>
    <row r="5" spans="1:10" ht="24" x14ac:dyDescent="0.5">
      <c r="A5" s="136" t="s">
        <v>248</v>
      </c>
      <c r="B5" s="374">
        <v>1</v>
      </c>
      <c r="C5" s="511"/>
      <c r="D5" s="512"/>
      <c r="E5" s="513"/>
      <c r="F5" s="513"/>
      <c r="G5" s="513"/>
      <c r="H5" s="417">
        <f>+G5-F5</f>
        <v>0</v>
      </c>
      <c r="J5" s="394">
        <f>IF(G5&gt;0,1,0)</f>
        <v>0</v>
      </c>
    </row>
    <row r="6" spans="1:10" ht="24" x14ac:dyDescent="0.5">
      <c r="A6" s="136" t="s">
        <v>262</v>
      </c>
      <c r="B6" s="374">
        <v>2</v>
      </c>
      <c r="C6" s="511"/>
      <c r="D6" s="512"/>
      <c r="E6" s="513"/>
      <c r="F6" s="513"/>
      <c r="G6" s="513"/>
      <c r="H6" s="417">
        <f t="shared" ref="H6:H64" si="1">+G6-F6</f>
        <v>0</v>
      </c>
      <c r="J6" s="394">
        <f t="shared" ref="J6:J64" si="2">IF(G6&gt;0,1,0)</f>
        <v>0</v>
      </c>
    </row>
    <row r="7" spans="1:10" ht="24" x14ac:dyDescent="0.5">
      <c r="A7" s="136"/>
      <c r="B7" s="374">
        <v>3</v>
      </c>
      <c r="C7" s="511"/>
      <c r="D7" s="512"/>
      <c r="E7" s="513"/>
      <c r="F7" s="513"/>
      <c r="G7" s="513"/>
      <c r="H7" s="417">
        <f t="shared" si="1"/>
        <v>0</v>
      </c>
      <c r="J7" s="394">
        <f t="shared" si="2"/>
        <v>0</v>
      </c>
    </row>
    <row r="8" spans="1:10" ht="24" x14ac:dyDescent="0.5">
      <c r="A8" s="136"/>
      <c r="B8" s="374">
        <v>4</v>
      </c>
      <c r="C8" s="514"/>
      <c r="D8" s="512"/>
      <c r="E8" s="513"/>
      <c r="F8" s="513"/>
      <c r="G8" s="513"/>
      <c r="H8" s="417">
        <f t="shared" si="1"/>
        <v>0</v>
      </c>
      <c r="J8" s="394">
        <f t="shared" si="2"/>
        <v>0</v>
      </c>
    </row>
    <row r="9" spans="1:10" ht="24" x14ac:dyDescent="0.5">
      <c r="A9" s="136" t="s">
        <v>250</v>
      </c>
      <c r="B9" s="374">
        <v>5</v>
      </c>
      <c r="C9" s="511"/>
      <c r="D9" s="515"/>
      <c r="E9" s="513"/>
      <c r="F9" s="513"/>
      <c r="G9" s="513"/>
      <c r="H9" s="417">
        <f t="shared" si="1"/>
        <v>0</v>
      </c>
      <c r="J9" s="394">
        <f t="shared" si="2"/>
        <v>0</v>
      </c>
    </row>
    <row r="10" spans="1:10" ht="24" x14ac:dyDescent="0.5">
      <c r="A10" s="136" t="s">
        <v>263</v>
      </c>
      <c r="B10" s="374">
        <v>6</v>
      </c>
      <c r="C10" s="511"/>
      <c r="D10" s="515"/>
      <c r="E10" s="513"/>
      <c r="F10" s="513"/>
      <c r="G10" s="513"/>
      <c r="H10" s="417">
        <f t="shared" si="1"/>
        <v>0</v>
      </c>
      <c r="J10" s="394">
        <f t="shared" si="2"/>
        <v>0</v>
      </c>
    </row>
    <row r="11" spans="1:10" ht="24" x14ac:dyDescent="0.5">
      <c r="A11" s="136"/>
      <c r="B11" s="374">
        <v>7</v>
      </c>
      <c r="C11" s="511"/>
      <c r="D11" s="515"/>
      <c r="E11" s="513"/>
      <c r="F11" s="513"/>
      <c r="G11" s="513"/>
      <c r="H11" s="417">
        <f t="shared" si="1"/>
        <v>0</v>
      </c>
      <c r="J11" s="394">
        <f t="shared" si="2"/>
        <v>0</v>
      </c>
    </row>
    <row r="12" spans="1:10" ht="24" x14ac:dyDescent="0.5">
      <c r="A12" s="136"/>
      <c r="B12" s="374">
        <v>8</v>
      </c>
      <c r="C12" s="511"/>
      <c r="D12" s="515"/>
      <c r="E12" s="513"/>
      <c r="F12" s="513"/>
      <c r="G12" s="513"/>
      <c r="H12" s="417">
        <f t="shared" si="1"/>
        <v>0</v>
      </c>
      <c r="J12" s="394">
        <f t="shared" si="2"/>
        <v>0</v>
      </c>
    </row>
    <row r="13" spans="1:10" ht="24" x14ac:dyDescent="0.5">
      <c r="A13" s="136"/>
      <c r="B13" s="374">
        <v>9</v>
      </c>
      <c r="C13" s="511"/>
      <c r="D13" s="515"/>
      <c r="E13" s="513"/>
      <c r="F13" s="513"/>
      <c r="G13" s="513"/>
      <c r="H13" s="417">
        <f t="shared" si="1"/>
        <v>0</v>
      </c>
      <c r="J13" s="394">
        <f t="shared" si="2"/>
        <v>0</v>
      </c>
    </row>
    <row r="14" spans="1:10" ht="24" x14ac:dyDescent="0.5">
      <c r="A14" s="136" t="s">
        <v>252</v>
      </c>
      <c r="B14" s="374">
        <v>10</v>
      </c>
      <c r="C14" s="511"/>
      <c r="D14" s="515"/>
      <c r="E14" s="513"/>
      <c r="F14" s="513"/>
      <c r="G14" s="513"/>
      <c r="H14" s="417">
        <f t="shared" si="1"/>
        <v>0</v>
      </c>
      <c r="J14" s="394">
        <f t="shared" si="2"/>
        <v>0</v>
      </c>
    </row>
    <row r="15" spans="1:10" ht="24" x14ac:dyDescent="0.5">
      <c r="A15" s="136" t="s">
        <v>264</v>
      </c>
      <c r="B15" s="374">
        <v>11</v>
      </c>
      <c r="C15" s="511"/>
      <c r="D15" s="515"/>
      <c r="E15" s="513"/>
      <c r="F15" s="513"/>
      <c r="G15" s="513"/>
      <c r="H15" s="417">
        <f t="shared" si="1"/>
        <v>0</v>
      </c>
      <c r="J15" s="394">
        <f t="shared" si="2"/>
        <v>0</v>
      </c>
    </row>
    <row r="16" spans="1:10" ht="24" x14ac:dyDescent="0.5">
      <c r="A16" s="136"/>
      <c r="B16" s="374">
        <v>12</v>
      </c>
      <c r="C16" s="511"/>
      <c r="D16" s="515"/>
      <c r="E16" s="513"/>
      <c r="F16" s="513"/>
      <c r="G16" s="513"/>
      <c r="H16" s="417">
        <f t="shared" si="1"/>
        <v>0</v>
      </c>
      <c r="J16" s="394">
        <f t="shared" si="2"/>
        <v>0</v>
      </c>
    </row>
    <row r="17" spans="1:10" ht="24" x14ac:dyDescent="0.5">
      <c r="A17" s="136"/>
      <c r="B17" s="374">
        <v>13</v>
      </c>
      <c r="C17" s="511"/>
      <c r="D17" s="515"/>
      <c r="E17" s="513"/>
      <c r="F17" s="513"/>
      <c r="G17" s="513"/>
      <c r="H17" s="417">
        <f t="shared" si="1"/>
        <v>0</v>
      </c>
      <c r="J17" s="394">
        <f t="shared" si="2"/>
        <v>0</v>
      </c>
    </row>
    <row r="18" spans="1:10" ht="24" x14ac:dyDescent="0.5">
      <c r="A18" s="136"/>
      <c r="B18" s="374">
        <v>14</v>
      </c>
      <c r="C18" s="511"/>
      <c r="D18" s="515"/>
      <c r="E18" s="513"/>
      <c r="F18" s="513"/>
      <c r="G18" s="513"/>
      <c r="H18" s="417">
        <f t="shared" si="1"/>
        <v>0</v>
      </c>
      <c r="J18" s="394">
        <f t="shared" si="2"/>
        <v>0</v>
      </c>
    </row>
    <row r="19" spans="1:10" ht="24" x14ac:dyDescent="0.5">
      <c r="A19" s="136"/>
      <c r="B19" s="374">
        <v>15</v>
      </c>
      <c r="C19" s="511"/>
      <c r="D19" s="515"/>
      <c r="E19" s="513"/>
      <c r="F19" s="513"/>
      <c r="G19" s="513"/>
      <c r="H19" s="417">
        <f t="shared" si="1"/>
        <v>0</v>
      </c>
      <c r="J19" s="394">
        <f t="shared" si="2"/>
        <v>0</v>
      </c>
    </row>
    <row r="20" spans="1:10" ht="24" x14ac:dyDescent="0.5">
      <c r="A20" s="136" t="s">
        <v>254</v>
      </c>
      <c r="B20" s="374">
        <v>16</v>
      </c>
      <c r="C20" s="511"/>
      <c r="D20" s="515"/>
      <c r="E20" s="513"/>
      <c r="F20" s="513"/>
      <c r="G20" s="513"/>
      <c r="H20" s="417">
        <f t="shared" si="1"/>
        <v>0</v>
      </c>
      <c r="J20" s="394">
        <f t="shared" si="2"/>
        <v>0</v>
      </c>
    </row>
    <row r="21" spans="1:10" ht="24" x14ac:dyDescent="0.5">
      <c r="A21" s="136" t="s">
        <v>255</v>
      </c>
      <c r="B21" s="374">
        <v>17</v>
      </c>
      <c r="C21" s="511"/>
      <c r="D21" s="515"/>
      <c r="E21" s="513"/>
      <c r="F21" s="513"/>
      <c r="G21" s="513"/>
      <c r="H21" s="417">
        <f t="shared" si="1"/>
        <v>0</v>
      </c>
      <c r="J21" s="394">
        <f t="shared" si="2"/>
        <v>0</v>
      </c>
    </row>
    <row r="22" spans="1:10" ht="24" x14ac:dyDescent="0.5">
      <c r="A22" s="136"/>
      <c r="B22" s="374">
        <v>18</v>
      </c>
      <c r="C22" s="511"/>
      <c r="D22" s="515"/>
      <c r="E22" s="513"/>
      <c r="F22" s="513"/>
      <c r="G22" s="513"/>
      <c r="H22" s="417">
        <f t="shared" si="1"/>
        <v>0</v>
      </c>
      <c r="J22" s="394">
        <f t="shared" si="2"/>
        <v>0</v>
      </c>
    </row>
    <row r="23" spans="1:10" ht="24" x14ac:dyDescent="0.5">
      <c r="A23" s="136"/>
      <c r="B23" s="374">
        <v>19</v>
      </c>
      <c r="C23" s="511"/>
      <c r="D23" s="515"/>
      <c r="E23" s="513"/>
      <c r="F23" s="513"/>
      <c r="G23" s="513"/>
      <c r="H23" s="417">
        <f t="shared" si="1"/>
        <v>0</v>
      </c>
      <c r="J23" s="394">
        <f t="shared" si="2"/>
        <v>0</v>
      </c>
    </row>
    <row r="24" spans="1:10" ht="24" x14ac:dyDescent="0.5">
      <c r="A24" s="136"/>
      <c r="B24" s="374">
        <v>20</v>
      </c>
      <c r="C24" s="511"/>
      <c r="D24" s="515"/>
      <c r="E24" s="513"/>
      <c r="F24" s="513"/>
      <c r="G24" s="513"/>
      <c r="H24" s="417">
        <f t="shared" si="1"/>
        <v>0</v>
      </c>
      <c r="J24" s="394">
        <f t="shared" si="2"/>
        <v>0</v>
      </c>
    </row>
    <row r="25" spans="1:10" ht="24" x14ac:dyDescent="0.5">
      <c r="A25" s="136"/>
      <c r="B25" s="374">
        <v>21</v>
      </c>
      <c r="C25" s="511"/>
      <c r="D25" s="515"/>
      <c r="E25" s="513"/>
      <c r="F25" s="513"/>
      <c r="G25" s="513"/>
      <c r="H25" s="417">
        <f t="shared" si="1"/>
        <v>0</v>
      </c>
      <c r="J25" s="394">
        <f t="shared" si="2"/>
        <v>0</v>
      </c>
    </row>
    <row r="26" spans="1:10" ht="24" x14ac:dyDescent="0.5">
      <c r="A26" s="136"/>
      <c r="B26" s="374">
        <v>22</v>
      </c>
      <c r="C26" s="511"/>
      <c r="D26" s="515"/>
      <c r="E26" s="513"/>
      <c r="F26" s="513"/>
      <c r="G26" s="513"/>
      <c r="H26" s="417">
        <f t="shared" si="1"/>
        <v>0</v>
      </c>
      <c r="J26" s="394">
        <f t="shared" si="2"/>
        <v>0</v>
      </c>
    </row>
    <row r="27" spans="1:10" ht="24" x14ac:dyDescent="0.5">
      <c r="A27" s="136"/>
      <c r="B27" s="374">
        <v>23</v>
      </c>
      <c r="C27" s="511"/>
      <c r="D27" s="515"/>
      <c r="E27" s="513"/>
      <c r="F27" s="513"/>
      <c r="G27" s="513"/>
      <c r="H27" s="417">
        <f t="shared" si="1"/>
        <v>0</v>
      </c>
      <c r="J27" s="394">
        <f t="shared" si="2"/>
        <v>0</v>
      </c>
    </row>
    <row r="28" spans="1:10" ht="24" x14ac:dyDescent="0.5">
      <c r="A28" s="136"/>
      <c r="B28" s="374">
        <v>24</v>
      </c>
      <c r="C28" s="511"/>
      <c r="D28" s="515"/>
      <c r="E28" s="513"/>
      <c r="F28" s="513"/>
      <c r="G28" s="513"/>
      <c r="H28" s="417">
        <f t="shared" si="1"/>
        <v>0</v>
      </c>
      <c r="J28" s="394">
        <f t="shared" si="2"/>
        <v>0</v>
      </c>
    </row>
    <row r="29" spans="1:10" ht="24" x14ac:dyDescent="0.5">
      <c r="A29" s="136"/>
      <c r="B29" s="374">
        <v>25</v>
      </c>
      <c r="C29" s="511"/>
      <c r="D29" s="515"/>
      <c r="E29" s="513"/>
      <c r="F29" s="513"/>
      <c r="G29" s="513"/>
      <c r="H29" s="417">
        <f t="shared" si="1"/>
        <v>0</v>
      </c>
      <c r="J29" s="394">
        <f t="shared" si="2"/>
        <v>0</v>
      </c>
    </row>
    <row r="30" spans="1:10" ht="24" x14ac:dyDescent="0.5">
      <c r="A30" s="136"/>
      <c r="B30" s="374">
        <v>26</v>
      </c>
      <c r="C30" s="511"/>
      <c r="D30" s="515"/>
      <c r="E30" s="513"/>
      <c r="F30" s="513"/>
      <c r="G30" s="513"/>
      <c r="H30" s="417">
        <f t="shared" si="1"/>
        <v>0</v>
      </c>
      <c r="J30" s="394">
        <f t="shared" si="2"/>
        <v>0</v>
      </c>
    </row>
    <row r="31" spans="1:10" ht="24" x14ac:dyDescent="0.5">
      <c r="A31" s="136"/>
      <c r="B31" s="374">
        <v>27</v>
      </c>
      <c r="C31" s="511"/>
      <c r="D31" s="515"/>
      <c r="E31" s="513"/>
      <c r="F31" s="513"/>
      <c r="G31" s="513"/>
      <c r="H31" s="417">
        <f t="shared" si="1"/>
        <v>0</v>
      </c>
      <c r="J31" s="394">
        <f t="shared" si="2"/>
        <v>0</v>
      </c>
    </row>
    <row r="32" spans="1:10" ht="24" x14ac:dyDescent="0.5">
      <c r="A32" s="136"/>
      <c r="B32" s="374">
        <v>28</v>
      </c>
      <c r="C32" s="511"/>
      <c r="D32" s="515"/>
      <c r="E32" s="513"/>
      <c r="F32" s="513"/>
      <c r="G32" s="513"/>
      <c r="H32" s="417">
        <f t="shared" si="1"/>
        <v>0</v>
      </c>
      <c r="J32" s="394">
        <f t="shared" si="2"/>
        <v>0</v>
      </c>
    </row>
    <row r="33" spans="1:10" ht="24" x14ac:dyDescent="0.5">
      <c r="A33" s="136"/>
      <c r="B33" s="374">
        <v>29</v>
      </c>
      <c r="C33" s="511"/>
      <c r="D33" s="515"/>
      <c r="E33" s="513"/>
      <c r="F33" s="513"/>
      <c r="G33" s="513"/>
      <c r="H33" s="417">
        <f t="shared" si="1"/>
        <v>0</v>
      </c>
      <c r="J33" s="394">
        <f t="shared" si="2"/>
        <v>0</v>
      </c>
    </row>
    <row r="34" spans="1:10" ht="24" x14ac:dyDescent="0.5">
      <c r="A34" s="136"/>
      <c r="B34" s="374">
        <v>30</v>
      </c>
      <c r="C34" s="511"/>
      <c r="D34" s="515"/>
      <c r="E34" s="513"/>
      <c r="F34" s="513"/>
      <c r="G34" s="513"/>
      <c r="H34" s="417">
        <f t="shared" si="1"/>
        <v>0</v>
      </c>
      <c r="J34" s="394">
        <f t="shared" si="2"/>
        <v>0</v>
      </c>
    </row>
    <row r="35" spans="1:10" ht="24" x14ac:dyDescent="0.5">
      <c r="A35" s="136"/>
      <c r="B35" s="374">
        <v>31</v>
      </c>
      <c r="C35" s="511"/>
      <c r="D35" s="515"/>
      <c r="E35" s="513"/>
      <c r="F35" s="513"/>
      <c r="G35" s="513"/>
      <c r="H35" s="417">
        <f t="shared" si="1"/>
        <v>0</v>
      </c>
      <c r="J35" s="394">
        <f t="shared" si="2"/>
        <v>0</v>
      </c>
    </row>
    <row r="36" spans="1:10" ht="24" x14ac:dyDescent="0.5">
      <c r="A36" s="136" t="s">
        <v>256</v>
      </c>
      <c r="B36" s="374">
        <v>32</v>
      </c>
      <c r="C36" s="511"/>
      <c r="D36" s="515"/>
      <c r="E36" s="513"/>
      <c r="F36" s="513"/>
      <c r="G36" s="513"/>
      <c r="H36" s="417">
        <f t="shared" si="1"/>
        <v>0</v>
      </c>
      <c r="J36" s="394">
        <f t="shared" si="2"/>
        <v>0</v>
      </c>
    </row>
    <row r="37" spans="1:10" ht="24" x14ac:dyDescent="0.5">
      <c r="A37" s="136" t="s">
        <v>257</v>
      </c>
      <c r="B37" s="374">
        <v>33</v>
      </c>
      <c r="C37" s="511"/>
      <c r="D37" s="515"/>
      <c r="E37" s="513"/>
      <c r="F37" s="513"/>
      <c r="G37" s="513"/>
      <c r="H37" s="417">
        <f t="shared" si="1"/>
        <v>0</v>
      </c>
      <c r="J37" s="394">
        <f t="shared" si="2"/>
        <v>0</v>
      </c>
    </row>
    <row r="38" spans="1:10" ht="24" x14ac:dyDescent="0.5">
      <c r="A38" s="136"/>
      <c r="B38" s="374">
        <v>34</v>
      </c>
      <c r="C38" s="511"/>
      <c r="D38" s="515"/>
      <c r="E38" s="513"/>
      <c r="F38" s="513"/>
      <c r="G38" s="513"/>
      <c r="H38" s="417">
        <f t="shared" si="1"/>
        <v>0</v>
      </c>
      <c r="J38" s="394">
        <f t="shared" si="2"/>
        <v>0</v>
      </c>
    </row>
    <row r="39" spans="1:10" ht="24" x14ac:dyDescent="0.5">
      <c r="A39" s="136"/>
      <c r="B39" s="374">
        <v>35</v>
      </c>
      <c r="C39" s="511"/>
      <c r="D39" s="515"/>
      <c r="E39" s="513"/>
      <c r="F39" s="513"/>
      <c r="G39" s="513"/>
      <c r="H39" s="417">
        <f t="shared" si="1"/>
        <v>0</v>
      </c>
      <c r="J39" s="394">
        <f t="shared" si="2"/>
        <v>0</v>
      </c>
    </row>
    <row r="40" spans="1:10" ht="24" x14ac:dyDescent="0.5">
      <c r="A40" s="136"/>
      <c r="B40" s="374">
        <v>36</v>
      </c>
      <c r="C40" s="511"/>
      <c r="D40" s="515"/>
      <c r="E40" s="513"/>
      <c r="F40" s="513"/>
      <c r="G40" s="513"/>
      <c r="H40" s="417">
        <f t="shared" si="1"/>
        <v>0</v>
      </c>
      <c r="J40" s="394">
        <f t="shared" si="2"/>
        <v>0</v>
      </c>
    </row>
    <row r="41" spans="1:10" ht="24" x14ac:dyDescent="0.5">
      <c r="A41" s="136"/>
      <c r="B41" s="374">
        <v>37</v>
      </c>
      <c r="C41" s="511"/>
      <c r="D41" s="515"/>
      <c r="E41" s="513"/>
      <c r="F41" s="513"/>
      <c r="G41" s="513"/>
      <c r="H41" s="417">
        <f t="shared" si="1"/>
        <v>0</v>
      </c>
      <c r="J41" s="394">
        <f t="shared" si="2"/>
        <v>0</v>
      </c>
    </row>
    <row r="42" spans="1:10" ht="24" x14ac:dyDescent="0.5">
      <c r="A42" s="136"/>
      <c r="B42" s="374">
        <v>38</v>
      </c>
      <c r="C42" s="511"/>
      <c r="D42" s="515"/>
      <c r="E42" s="513"/>
      <c r="F42" s="513"/>
      <c r="G42" s="513"/>
      <c r="H42" s="417">
        <f t="shared" si="1"/>
        <v>0</v>
      </c>
      <c r="J42" s="394">
        <f t="shared" si="2"/>
        <v>0</v>
      </c>
    </row>
    <row r="43" spans="1:10" ht="24" x14ac:dyDescent="0.5">
      <c r="A43" s="136"/>
      <c r="B43" s="374">
        <v>39</v>
      </c>
      <c r="C43" s="511"/>
      <c r="D43" s="515"/>
      <c r="E43" s="513"/>
      <c r="F43" s="513"/>
      <c r="G43" s="513"/>
      <c r="H43" s="417">
        <f t="shared" si="1"/>
        <v>0</v>
      </c>
      <c r="J43" s="394">
        <f t="shared" si="2"/>
        <v>0</v>
      </c>
    </row>
    <row r="44" spans="1:10" ht="24" x14ac:dyDescent="0.5">
      <c r="A44" s="136"/>
      <c r="B44" s="374">
        <v>40</v>
      </c>
      <c r="C44" s="511"/>
      <c r="D44" s="515"/>
      <c r="E44" s="513"/>
      <c r="F44" s="513"/>
      <c r="G44" s="513"/>
      <c r="H44" s="417">
        <f t="shared" si="1"/>
        <v>0</v>
      </c>
      <c r="J44" s="394">
        <f t="shared" si="2"/>
        <v>0</v>
      </c>
    </row>
    <row r="45" spans="1:10" ht="24" x14ac:dyDescent="0.5">
      <c r="A45" s="136"/>
      <c r="B45" s="374">
        <v>41</v>
      </c>
      <c r="C45" s="511"/>
      <c r="D45" s="515"/>
      <c r="E45" s="513"/>
      <c r="F45" s="513"/>
      <c r="G45" s="513"/>
      <c r="H45" s="417">
        <f t="shared" si="1"/>
        <v>0</v>
      </c>
      <c r="J45" s="394">
        <f t="shared" si="2"/>
        <v>0</v>
      </c>
    </row>
    <row r="46" spans="1:10" ht="24" x14ac:dyDescent="0.5">
      <c r="A46" s="136"/>
      <c r="B46" s="374">
        <v>42</v>
      </c>
      <c r="C46" s="511"/>
      <c r="D46" s="515"/>
      <c r="E46" s="513"/>
      <c r="F46" s="513"/>
      <c r="G46" s="513"/>
      <c r="H46" s="417">
        <f t="shared" si="1"/>
        <v>0</v>
      </c>
      <c r="J46" s="394">
        <f t="shared" si="2"/>
        <v>0</v>
      </c>
    </row>
    <row r="47" spans="1:10" ht="24" x14ac:dyDescent="0.5">
      <c r="A47" s="136"/>
      <c r="B47" s="374">
        <v>43</v>
      </c>
      <c r="C47" s="511"/>
      <c r="D47" s="515"/>
      <c r="E47" s="513"/>
      <c r="F47" s="513"/>
      <c r="G47" s="513"/>
      <c r="H47" s="417">
        <f t="shared" si="1"/>
        <v>0</v>
      </c>
      <c r="J47" s="394">
        <f t="shared" si="2"/>
        <v>0</v>
      </c>
    </row>
    <row r="48" spans="1:10" ht="24" x14ac:dyDescent="0.5">
      <c r="A48" s="136"/>
      <c r="B48" s="374">
        <v>44</v>
      </c>
      <c r="C48" s="511"/>
      <c r="D48" s="515"/>
      <c r="E48" s="513"/>
      <c r="F48" s="513"/>
      <c r="G48" s="513"/>
      <c r="H48" s="417">
        <f t="shared" si="1"/>
        <v>0</v>
      </c>
      <c r="J48" s="394">
        <f t="shared" si="2"/>
        <v>0</v>
      </c>
    </row>
    <row r="49" spans="1:10" ht="24" x14ac:dyDescent="0.5">
      <c r="A49" s="136"/>
      <c r="B49" s="374">
        <v>45</v>
      </c>
      <c r="C49" s="511"/>
      <c r="D49" s="515"/>
      <c r="E49" s="513"/>
      <c r="F49" s="513"/>
      <c r="G49" s="513"/>
      <c r="H49" s="417">
        <f t="shared" si="1"/>
        <v>0</v>
      </c>
      <c r="J49" s="394">
        <f t="shared" si="2"/>
        <v>0</v>
      </c>
    </row>
    <row r="50" spans="1:10" ht="24" x14ac:dyDescent="0.5">
      <c r="A50" s="136" t="s">
        <v>258</v>
      </c>
      <c r="B50" s="374">
        <v>46</v>
      </c>
      <c r="C50" s="514"/>
      <c r="D50" s="515"/>
      <c r="E50" s="513"/>
      <c r="F50" s="513"/>
      <c r="G50" s="513"/>
      <c r="H50" s="417">
        <f t="shared" si="1"/>
        <v>0</v>
      </c>
      <c r="J50" s="394">
        <f t="shared" si="2"/>
        <v>0</v>
      </c>
    </row>
    <row r="51" spans="1:10" ht="24" x14ac:dyDescent="0.5">
      <c r="A51" s="136" t="s">
        <v>265</v>
      </c>
      <c r="B51" s="374">
        <v>47</v>
      </c>
      <c r="C51" s="514"/>
      <c r="D51" s="515"/>
      <c r="E51" s="513"/>
      <c r="F51" s="513"/>
      <c r="G51" s="513"/>
      <c r="H51" s="417">
        <f t="shared" si="1"/>
        <v>0</v>
      </c>
      <c r="J51" s="394">
        <f t="shared" si="2"/>
        <v>0</v>
      </c>
    </row>
    <row r="52" spans="1:10" ht="24" x14ac:dyDescent="0.5">
      <c r="A52" s="136"/>
      <c r="B52" s="374">
        <v>48</v>
      </c>
      <c r="C52" s="514"/>
      <c r="D52" s="515"/>
      <c r="E52" s="513"/>
      <c r="F52" s="513"/>
      <c r="G52" s="513"/>
      <c r="H52" s="417">
        <f t="shared" si="1"/>
        <v>0</v>
      </c>
      <c r="J52" s="394">
        <f t="shared" si="2"/>
        <v>0</v>
      </c>
    </row>
    <row r="53" spans="1:10" ht="24" x14ac:dyDescent="0.5">
      <c r="A53" s="136"/>
      <c r="B53" s="374">
        <v>49</v>
      </c>
      <c r="C53" s="514"/>
      <c r="D53" s="515"/>
      <c r="E53" s="513"/>
      <c r="F53" s="513"/>
      <c r="G53" s="513"/>
      <c r="H53" s="417">
        <f t="shared" si="1"/>
        <v>0</v>
      </c>
      <c r="J53" s="394">
        <f t="shared" si="2"/>
        <v>0</v>
      </c>
    </row>
    <row r="54" spans="1:10" ht="24" x14ac:dyDescent="0.5">
      <c r="A54" s="136"/>
      <c r="B54" s="374">
        <v>50</v>
      </c>
      <c r="C54" s="514"/>
      <c r="D54" s="515"/>
      <c r="E54" s="513"/>
      <c r="F54" s="513"/>
      <c r="G54" s="513"/>
      <c r="H54" s="417">
        <f t="shared" si="1"/>
        <v>0</v>
      </c>
      <c r="J54" s="394">
        <f t="shared" si="2"/>
        <v>0</v>
      </c>
    </row>
    <row r="55" spans="1:10" ht="24" x14ac:dyDescent="0.5">
      <c r="A55" s="136"/>
      <c r="B55" s="374">
        <v>51</v>
      </c>
      <c r="C55" s="514"/>
      <c r="D55" s="515"/>
      <c r="E55" s="513"/>
      <c r="F55" s="513"/>
      <c r="G55" s="513"/>
      <c r="H55" s="417">
        <f t="shared" si="1"/>
        <v>0</v>
      </c>
      <c r="J55" s="394">
        <f t="shared" si="2"/>
        <v>0</v>
      </c>
    </row>
    <row r="56" spans="1:10" ht="24" x14ac:dyDescent="0.5">
      <c r="A56" s="136"/>
      <c r="B56" s="374">
        <v>52</v>
      </c>
      <c r="C56" s="511"/>
      <c r="D56" s="516"/>
      <c r="E56" s="513"/>
      <c r="F56" s="513"/>
      <c r="G56" s="513"/>
      <c r="H56" s="417">
        <f t="shared" si="1"/>
        <v>0</v>
      </c>
      <c r="J56" s="394">
        <f t="shared" si="2"/>
        <v>0</v>
      </c>
    </row>
    <row r="57" spans="1:10" ht="24" x14ac:dyDescent="0.5">
      <c r="A57" s="136"/>
      <c r="B57" s="374">
        <v>53</v>
      </c>
      <c r="C57" s="511"/>
      <c r="D57" s="516"/>
      <c r="E57" s="513"/>
      <c r="F57" s="513"/>
      <c r="G57" s="513"/>
      <c r="H57" s="417">
        <f t="shared" si="1"/>
        <v>0</v>
      </c>
      <c r="J57" s="394">
        <f t="shared" si="2"/>
        <v>0</v>
      </c>
    </row>
    <row r="58" spans="1:10" ht="24" x14ac:dyDescent="0.5">
      <c r="A58" s="136"/>
      <c r="B58" s="374">
        <v>54</v>
      </c>
      <c r="C58" s="511"/>
      <c r="D58" s="516"/>
      <c r="E58" s="513"/>
      <c r="F58" s="513"/>
      <c r="G58" s="513"/>
      <c r="H58" s="417">
        <f t="shared" si="1"/>
        <v>0</v>
      </c>
      <c r="J58" s="394">
        <f t="shared" si="2"/>
        <v>0</v>
      </c>
    </row>
    <row r="59" spans="1:10" ht="24" x14ac:dyDescent="0.5">
      <c r="A59" s="136"/>
      <c r="B59" s="374">
        <v>55</v>
      </c>
      <c r="C59" s="511"/>
      <c r="D59" s="516"/>
      <c r="E59" s="513"/>
      <c r="F59" s="513"/>
      <c r="G59" s="513"/>
      <c r="H59" s="417">
        <f t="shared" si="1"/>
        <v>0</v>
      </c>
      <c r="J59" s="394">
        <f t="shared" si="2"/>
        <v>0</v>
      </c>
    </row>
    <row r="60" spans="1:10" ht="24" x14ac:dyDescent="0.5">
      <c r="A60" s="136"/>
      <c r="B60" s="374">
        <v>56</v>
      </c>
      <c r="C60" s="511"/>
      <c r="D60" s="516"/>
      <c r="E60" s="513"/>
      <c r="F60" s="513"/>
      <c r="G60" s="513"/>
      <c r="H60" s="417">
        <f t="shared" si="1"/>
        <v>0</v>
      </c>
      <c r="J60" s="394">
        <f t="shared" si="2"/>
        <v>0</v>
      </c>
    </row>
    <row r="61" spans="1:10" ht="24" x14ac:dyDescent="0.5">
      <c r="A61" s="136"/>
      <c r="B61" s="374">
        <v>57</v>
      </c>
      <c r="C61" s="511"/>
      <c r="D61" s="516"/>
      <c r="E61" s="513"/>
      <c r="F61" s="513"/>
      <c r="G61" s="513"/>
      <c r="H61" s="417">
        <f t="shared" si="1"/>
        <v>0</v>
      </c>
      <c r="J61" s="394">
        <f t="shared" si="2"/>
        <v>0</v>
      </c>
    </row>
    <row r="62" spans="1:10" ht="24" x14ac:dyDescent="0.5">
      <c r="A62" s="136"/>
      <c r="B62" s="374">
        <v>58</v>
      </c>
      <c r="C62" s="511"/>
      <c r="D62" s="516"/>
      <c r="E62" s="513"/>
      <c r="F62" s="513"/>
      <c r="G62" s="513"/>
      <c r="H62" s="417">
        <f t="shared" si="1"/>
        <v>0</v>
      </c>
      <c r="J62" s="394">
        <f t="shared" si="2"/>
        <v>0</v>
      </c>
    </row>
    <row r="63" spans="1:10" ht="24" x14ac:dyDescent="0.5">
      <c r="A63" s="136"/>
      <c r="B63" s="374">
        <v>59</v>
      </c>
      <c r="C63" s="511"/>
      <c r="D63" s="516"/>
      <c r="E63" s="513"/>
      <c r="F63" s="513"/>
      <c r="G63" s="513"/>
      <c r="H63" s="417">
        <f t="shared" si="1"/>
        <v>0</v>
      </c>
      <c r="J63" s="394">
        <f t="shared" si="2"/>
        <v>0</v>
      </c>
    </row>
    <row r="64" spans="1:10" ht="24" x14ac:dyDescent="0.5">
      <c r="A64" s="136"/>
      <c r="B64" s="374">
        <v>60</v>
      </c>
      <c r="C64" s="511"/>
      <c r="D64" s="516"/>
      <c r="E64" s="513"/>
      <c r="F64" s="513"/>
      <c r="G64" s="513"/>
      <c r="H64" s="417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21.75" x14ac:dyDescent="0.5"/>
  <cols>
    <col min="1" max="2" width="9" style="394"/>
    <col min="3" max="3" width="14" style="394" customWidth="1"/>
    <col min="4" max="4" width="12.875" style="394" customWidth="1"/>
    <col min="5" max="5" width="12.75" style="394" customWidth="1"/>
    <col min="6" max="6" width="13.25" style="394" customWidth="1"/>
    <col min="7" max="7" width="15.25" style="394" customWidth="1"/>
    <col min="8" max="16384" width="9" style="394"/>
  </cols>
  <sheetData>
    <row r="1" spans="1:10" x14ac:dyDescent="0.5">
      <c r="A1" s="1294" t="s">
        <v>435</v>
      </c>
      <c r="B1" s="1294"/>
      <c r="C1" s="1294"/>
      <c r="D1" s="1294"/>
      <c r="E1" s="1294"/>
      <c r="F1" s="1294"/>
      <c r="G1" s="1294"/>
      <c r="H1" s="1294"/>
    </row>
    <row r="2" spans="1:10" x14ac:dyDescent="0.5">
      <c r="A2" s="1294" t="s">
        <v>237</v>
      </c>
      <c r="B2" s="1294" t="s">
        <v>227</v>
      </c>
      <c r="C2" s="1294" t="s">
        <v>4</v>
      </c>
      <c r="D2" s="1295" t="s">
        <v>228</v>
      </c>
      <c r="E2" s="1294" t="s">
        <v>260</v>
      </c>
      <c r="F2" s="401" t="s">
        <v>230</v>
      </c>
      <c r="G2" s="401" t="s">
        <v>230</v>
      </c>
      <c r="H2" s="1295" t="s">
        <v>231</v>
      </c>
      <c r="J2" s="393" t="s">
        <v>318</v>
      </c>
    </row>
    <row r="3" spans="1:10" x14ac:dyDescent="0.5">
      <c r="A3" s="1294"/>
      <c r="B3" s="1294"/>
      <c r="C3" s="1294"/>
      <c r="D3" s="1295"/>
      <c r="E3" s="1294"/>
      <c r="F3" s="401" t="s">
        <v>236</v>
      </c>
      <c r="G3" s="401" t="s">
        <v>235</v>
      </c>
      <c r="H3" s="1295"/>
    </row>
    <row r="4" spans="1:10" x14ac:dyDescent="0.5">
      <c r="A4" s="1294" t="s">
        <v>40</v>
      </c>
      <c r="B4" s="1294"/>
      <c r="C4" s="1294"/>
      <c r="D4" s="408">
        <f>SUM(D5:D71)</f>
        <v>0</v>
      </c>
      <c r="E4" s="408">
        <f t="shared" ref="E4:H4" si="0">SUM(E5:E71)</f>
        <v>0</v>
      </c>
      <c r="F4" s="408">
        <f t="shared" si="0"/>
        <v>0</v>
      </c>
      <c r="G4" s="408">
        <f t="shared" si="0"/>
        <v>0</v>
      </c>
      <c r="H4" s="408">
        <f t="shared" si="0"/>
        <v>0</v>
      </c>
      <c r="J4" s="394">
        <f>SUM(J5:J71)</f>
        <v>0</v>
      </c>
    </row>
    <row r="5" spans="1:10" x14ac:dyDescent="0.5">
      <c r="A5" s="392" t="s">
        <v>248</v>
      </c>
      <c r="B5" s="390"/>
      <c r="C5" s="405"/>
      <c r="D5" s="400"/>
      <c r="E5" s="398"/>
      <c r="F5" s="398"/>
      <c r="G5" s="399"/>
      <c r="H5" s="404">
        <f>+G5-F5</f>
        <v>0</v>
      </c>
      <c r="J5" s="394">
        <f>IF(G5&gt;0,1,0)</f>
        <v>0</v>
      </c>
    </row>
    <row r="6" spans="1:10" x14ac:dyDescent="0.5">
      <c r="A6" s="392" t="s">
        <v>249</v>
      </c>
      <c r="B6" s="390"/>
      <c r="C6" s="405"/>
      <c r="D6" s="400"/>
      <c r="E6" s="398"/>
      <c r="F6" s="398"/>
      <c r="G6" s="399"/>
      <c r="H6" s="404">
        <f t="shared" ref="H6:H69" si="1">+G6-F6</f>
        <v>0</v>
      </c>
      <c r="J6" s="394">
        <f t="shared" ref="J6:J69" si="2">IF(G6&gt;0,1,0)</f>
        <v>0</v>
      </c>
    </row>
    <row r="7" spans="1:10" x14ac:dyDescent="0.5">
      <c r="A7" s="392"/>
      <c r="B7" s="390"/>
      <c r="C7" s="405"/>
      <c r="D7" s="406"/>
      <c r="E7" s="398"/>
      <c r="F7" s="398"/>
      <c r="G7" s="399"/>
      <c r="H7" s="404">
        <f t="shared" si="1"/>
        <v>0</v>
      </c>
      <c r="J7" s="394">
        <f t="shared" si="2"/>
        <v>0</v>
      </c>
    </row>
    <row r="8" spans="1:10" x14ac:dyDescent="0.5">
      <c r="A8" s="392"/>
      <c r="B8" s="390"/>
      <c r="C8" s="405"/>
      <c r="D8" s="400"/>
      <c r="E8" s="398"/>
      <c r="F8" s="398"/>
      <c r="G8" s="399"/>
      <c r="H8" s="404">
        <f t="shared" si="1"/>
        <v>0</v>
      </c>
      <c r="J8" s="394">
        <f t="shared" si="2"/>
        <v>0</v>
      </c>
    </row>
    <row r="9" spans="1:10" x14ac:dyDescent="0.5">
      <c r="A9" s="392"/>
      <c r="B9" s="390"/>
      <c r="C9" s="405"/>
      <c r="D9" s="400"/>
      <c r="E9" s="398"/>
      <c r="F9" s="398"/>
      <c r="G9" s="399"/>
      <c r="H9" s="404">
        <f t="shared" si="1"/>
        <v>0</v>
      </c>
      <c r="J9" s="394">
        <f t="shared" si="2"/>
        <v>0</v>
      </c>
    </row>
    <row r="10" spans="1:10" x14ac:dyDescent="0.5">
      <c r="A10" s="392"/>
      <c r="B10" s="390"/>
      <c r="C10" s="405"/>
      <c r="D10" s="400"/>
      <c r="E10" s="398"/>
      <c r="F10" s="398"/>
      <c r="G10" s="399"/>
      <c r="H10" s="404">
        <f t="shared" si="1"/>
        <v>0</v>
      </c>
      <c r="J10" s="394">
        <f t="shared" si="2"/>
        <v>0</v>
      </c>
    </row>
    <row r="11" spans="1:10" x14ac:dyDescent="0.5">
      <c r="A11" s="392"/>
      <c r="B11" s="390"/>
      <c r="C11" s="405"/>
      <c r="D11" s="400"/>
      <c r="E11" s="398"/>
      <c r="F11" s="398"/>
      <c r="G11" s="399"/>
      <c r="H11" s="404">
        <f t="shared" si="1"/>
        <v>0</v>
      </c>
      <c r="J11" s="394">
        <f t="shared" si="2"/>
        <v>0</v>
      </c>
    </row>
    <row r="12" spans="1:10" x14ac:dyDescent="0.5">
      <c r="A12" s="392" t="s">
        <v>250</v>
      </c>
      <c r="B12" s="390"/>
      <c r="C12" s="405"/>
      <c r="D12" s="400"/>
      <c r="E12" s="398"/>
      <c r="F12" s="398"/>
      <c r="G12" s="399"/>
      <c r="H12" s="404">
        <f t="shared" si="1"/>
        <v>0</v>
      </c>
      <c r="J12" s="394">
        <f t="shared" si="2"/>
        <v>0</v>
      </c>
    </row>
    <row r="13" spans="1:10" x14ac:dyDescent="0.5">
      <c r="A13" s="392" t="s">
        <v>249</v>
      </c>
      <c r="B13" s="390"/>
      <c r="C13" s="405"/>
      <c r="D13" s="400"/>
      <c r="E13" s="398"/>
      <c r="F13" s="398"/>
      <c r="G13" s="399"/>
      <c r="H13" s="404">
        <f t="shared" si="1"/>
        <v>0</v>
      </c>
      <c r="J13" s="394">
        <f t="shared" si="2"/>
        <v>0</v>
      </c>
    </row>
    <row r="14" spans="1:10" x14ac:dyDescent="0.5">
      <c r="A14" s="392"/>
      <c r="B14" s="390"/>
      <c r="C14" s="405"/>
      <c r="D14" s="400"/>
      <c r="E14" s="398"/>
      <c r="F14" s="398"/>
      <c r="G14" s="399"/>
      <c r="H14" s="404">
        <f t="shared" si="1"/>
        <v>0</v>
      </c>
      <c r="J14" s="394">
        <f t="shared" si="2"/>
        <v>0</v>
      </c>
    </row>
    <row r="15" spans="1:10" x14ac:dyDescent="0.5">
      <c r="A15" s="392"/>
      <c r="B15" s="390"/>
      <c r="C15" s="405"/>
      <c r="D15" s="400"/>
      <c r="E15" s="398"/>
      <c r="F15" s="398"/>
      <c r="G15" s="399"/>
      <c r="H15" s="404">
        <f t="shared" si="1"/>
        <v>0</v>
      </c>
      <c r="J15" s="394">
        <f t="shared" si="2"/>
        <v>0</v>
      </c>
    </row>
    <row r="16" spans="1:10" x14ac:dyDescent="0.5">
      <c r="A16" s="392"/>
      <c r="B16" s="390"/>
      <c r="C16" s="405"/>
      <c r="D16" s="400"/>
      <c r="E16" s="398"/>
      <c r="F16" s="398"/>
      <c r="G16" s="399"/>
      <c r="H16" s="404">
        <f t="shared" si="1"/>
        <v>0</v>
      </c>
      <c r="J16" s="394">
        <f t="shared" si="2"/>
        <v>0</v>
      </c>
    </row>
    <row r="17" spans="1:10" x14ac:dyDescent="0.5">
      <c r="A17" s="392"/>
      <c r="B17" s="390"/>
      <c r="C17" s="405"/>
      <c r="D17" s="400"/>
      <c r="E17" s="398"/>
      <c r="F17" s="398"/>
      <c r="G17" s="399"/>
      <c r="H17" s="404">
        <f t="shared" si="1"/>
        <v>0</v>
      </c>
      <c r="J17" s="394">
        <f t="shared" si="2"/>
        <v>0</v>
      </c>
    </row>
    <row r="18" spans="1:10" x14ac:dyDescent="0.5">
      <c r="A18" s="392"/>
      <c r="B18" s="390"/>
      <c r="C18" s="405"/>
      <c r="D18" s="400"/>
      <c r="E18" s="398"/>
      <c r="F18" s="398"/>
      <c r="G18" s="399"/>
      <c r="H18" s="404">
        <f t="shared" si="1"/>
        <v>0</v>
      </c>
      <c r="J18" s="394">
        <f t="shared" si="2"/>
        <v>0</v>
      </c>
    </row>
    <row r="19" spans="1:10" x14ac:dyDescent="0.5">
      <c r="A19" s="392" t="s">
        <v>252</v>
      </c>
      <c r="B19" s="390"/>
      <c r="C19" s="405"/>
      <c r="D19" s="400"/>
      <c r="E19" s="398"/>
      <c r="F19" s="398"/>
      <c r="G19" s="399"/>
      <c r="H19" s="404">
        <f t="shared" si="1"/>
        <v>0</v>
      </c>
      <c r="J19" s="394">
        <f t="shared" si="2"/>
        <v>0</v>
      </c>
    </row>
    <row r="20" spans="1:10" x14ac:dyDescent="0.5">
      <c r="A20" s="392" t="s">
        <v>251</v>
      </c>
      <c r="B20" s="390"/>
      <c r="C20" s="405"/>
      <c r="D20" s="403"/>
      <c r="E20" s="398"/>
      <c r="F20" s="398"/>
      <c r="G20" s="399"/>
      <c r="H20" s="404">
        <f t="shared" si="1"/>
        <v>0</v>
      </c>
      <c r="J20" s="394">
        <f t="shared" si="2"/>
        <v>0</v>
      </c>
    </row>
    <row r="21" spans="1:10" x14ac:dyDescent="0.5">
      <c r="A21" s="392"/>
      <c r="B21" s="390"/>
      <c r="C21" s="405"/>
      <c r="D21" s="400"/>
      <c r="E21" s="398"/>
      <c r="F21" s="398"/>
      <c r="G21" s="399"/>
      <c r="H21" s="404">
        <f t="shared" si="1"/>
        <v>0</v>
      </c>
      <c r="J21" s="394">
        <f t="shared" si="2"/>
        <v>0</v>
      </c>
    </row>
    <row r="22" spans="1:10" x14ac:dyDescent="0.5">
      <c r="A22" s="392"/>
      <c r="B22" s="390"/>
      <c r="C22" s="405"/>
      <c r="D22" s="400"/>
      <c r="E22" s="398"/>
      <c r="F22" s="398"/>
      <c r="G22" s="399"/>
      <c r="H22" s="404">
        <f t="shared" si="1"/>
        <v>0</v>
      </c>
      <c r="J22" s="394">
        <f t="shared" si="2"/>
        <v>0</v>
      </c>
    </row>
    <row r="23" spans="1:10" x14ac:dyDescent="0.5">
      <c r="A23" s="392"/>
      <c r="B23" s="390"/>
      <c r="C23" s="405"/>
      <c r="D23" s="400"/>
      <c r="E23" s="398"/>
      <c r="F23" s="398"/>
      <c r="G23" s="399"/>
      <c r="H23" s="404">
        <f t="shared" si="1"/>
        <v>0</v>
      </c>
      <c r="J23" s="394">
        <f t="shared" si="2"/>
        <v>0</v>
      </c>
    </row>
    <row r="24" spans="1:10" x14ac:dyDescent="0.5">
      <c r="A24" s="392"/>
      <c r="B24" s="390"/>
      <c r="C24" s="405"/>
      <c r="D24" s="403"/>
      <c r="E24" s="398"/>
      <c r="F24" s="398"/>
      <c r="G24" s="399"/>
      <c r="H24" s="404">
        <f t="shared" si="1"/>
        <v>0</v>
      </c>
      <c r="J24" s="394">
        <f t="shared" si="2"/>
        <v>0</v>
      </c>
    </row>
    <row r="25" spans="1:10" x14ac:dyDescent="0.5">
      <c r="A25" s="392"/>
      <c r="B25" s="390"/>
      <c r="C25" s="405"/>
      <c r="D25" s="400"/>
      <c r="E25" s="398"/>
      <c r="F25" s="398"/>
      <c r="G25" s="399"/>
      <c r="H25" s="404">
        <f t="shared" si="1"/>
        <v>0</v>
      </c>
      <c r="J25" s="394">
        <f t="shared" si="2"/>
        <v>0</v>
      </c>
    </row>
    <row r="26" spans="1:10" x14ac:dyDescent="0.5">
      <c r="A26" s="392"/>
      <c r="B26" s="390"/>
      <c r="C26" s="405"/>
      <c r="D26" s="403"/>
      <c r="E26" s="398"/>
      <c r="F26" s="398"/>
      <c r="G26" s="399"/>
      <c r="H26" s="404">
        <f t="shared" si="1"/>
        <v>0</v>
      </c>
      <c r="J26" s="394">
        <f t="shared" si="2"/>
        <v>0</v>
      </c>
    </row>
    <row r="27" spans="1:10" x14ac:dyDescent="0.5">
      <c r="A27" s="392" t="s">
        <v>267</v>
      </c>
      <c r="B27" s="390"/>
      <c r="C27" s="405"/>
      <c r="D27" s="403"/>
      <c r="E27" s="398"/>
      <c r="F27" s="398"/>
      <c r="G27" s="399"/>
      <c r="H27" s="404">
        <f t="shared" si="1"/>
        <v>0</v>
      </c>
      <c r="J27" s="394">
        <f t="shared" si="2"/>
        <v>0</v>
      </c>
    </row>
    <row r="28" spans="1:10" x14ac:dyDescent="0.5">
      <c r="A28" s="392" t="s">
        <v>268</v>
      </c>
      <c r="B28" s="390"/>
      <c r="C28" s="405"/>
      <c r="D28" s="403"/>
      <c r="E28" s="398"/>
      <c r="F28" s="398"/>
      <c r="G28" s="399"/>
      <c r="H28" s="404">
        <f t="shared" si="1"/>
        <v>0</v>
      </c>
      <c r="J28" s="394">
        <f t="shared" si="2"/>
        <v>0</v>
      </c>
    </row>
    <row r="29" spans="1:10" x14ac:dyDescent="0.5">
      <c r="A29" s="392"/>
      <c r="B29" s="390"/>
      <c r="C29" s="405"/>
      <c r="D29" s="403"/>
      <c r="E29" s="398"/>
      <c r="F29" s="398"/>
      <c r="G29" s="399"/>
      <c r="H29" s="404">
        <f t="shared" si="1"/>
        <v>0</v>
      </c>
      <c r="J29" s="394">
        <f t="shared" si="2"/>
        <v>0</v>
      </c>
    </row>
    <row r="30" spans="1:10" x14ac:dyDescent="0.5">
      <c r="A30" s="392"/>
      <c r="B30" s="390"/>
      <c r="C30" s="405"/>
      <c r="D30" s="403"/>
      <c r="E30" s="398"/>
      <c r="F30" s="398"/>
      <c r="G30" s="399"/>
      <c r="H30" s="404">
        <f t="shared" si="1"/>
        <v>0</v>
      </c>
      <c r="J30" s="394">
        <f t="shared" si="2"/>
        <v>0</v>
      </c>
    </row>
    <row r="31" spans="1:10" x14ac:dyDescent="0.5">
      <c r="A31" s="392"/>
      <c r="B31" s="390"/>
      <c r="C31" s="405"/>
      <c r="D31" s="403"/>
      <c r="E31" s="398"/>
      <c r="F31" s="398"/>
      <c r="G31" s="399"/>
      <c r="H31" s="404">
        <f t="shared" si="1"/>
        <v>0</v>
      </c>
      <c r="J31" s="394">
        <f t="shared" si="2"/>
        <v>0</v>
      </c>
    </row>
    <row r="32" spans="1:10" x14ac:dyDescent="0.5">
      <c r="A32" s="392"/>
      <c r="B32" s="390"/>
      <c r="C32" s="405"/>
      <c r="D32" s="403"/>
      <c r="E32" s="398"/>
      <c r="F32" s="398"/>
      <c r="G32" s="399"/>
      <c r="H32" s="404">
        <f t="shared" si="1"/>
        <v>0</v>
      </c>
      <c r="J32" s="394">
        <f t="shared" si="2"/>
        <v>0</v>
      </c>
    </row>
    <row r="33" spans="1:10" x14ac:dyDescent="0.5">
      <c r="A33" s="392"/>
      <c r="B33" s="390"/>
      <c r="C33" s="405"/>
      <c r="D33" s="403"/>
      <c r="E33" s="398"/>
      <c r="F33" s="398"/>
      <c r="G33" s="399"/>
      <c r="H33" s="404">
        <f t="shared" si="1"/>
        <v>0</v>
      </c>
      <c r="J33" s="394">
        <f t="shared" si="2"/>
        <v>0</v>
      </c>
    </row>
    <row r="34" spans="1:10" x14ac:dyDescent="0.5">
      <c r="A34" s="392"/>
      <c r="B34" s="390"/>
      <c r="C34" s="405"/>
      <c r="D34" s="403"/>
      <c r="E34" s="398"/>
      <c r="F34" s="398"/>
      <c r="G34" s="399"/>
      <c r="H34" s="404">
        <f t="shared" si="1"/>
        <v>0</v>
      </c>
      <c r="J34" s="394">
        <f t="shared" si="2"/>
        <v>0</v>
      </c>
    </row>
    <row r="35" spans="1:10" x14ac:dyDescent="0.5">
      <c r="A35" s="392"/>
      <c r="B35" s="390"/>
      <c r="C35" s="405"/>
      <c r="D35" s="403"/>
      <c r="E35" s="398"/>
      <c r="F35" s="398"/>
      <c r="G35" s="399"/>
      <c r="H35" s="404">
        <f t="shared" si="1"/>
        <v>0</v>
      </c>
      <c r="J35" s="394">
        <f t="shared" si="2"/>
        <v>0</v>
      </c>
    </row>
    <row r="36" spans="1:10" x14ac:dyDescent="0.5">
      <c r="A36" s="392"/>
      <c r="B36" s="390"/>
      <c r="C36" s="405"/>
      <c r="D36" s="403"/>
      <c r="E36" s="398"/>
      <c r="F36" s="398"/>
      <c r="G36" s="399"/>
      <c r="H36" s="404">
        <f t="shared" si="1"/>
        <v>0</v>
      </c>
      <c r="J36" s="394">
        <f t="shared" si="2"/>
        <v>0</v>
      </c>
    </row>
    <row r="37" spans="1:10" x14ac:dyDescent="0.5">
      <c r="A37" s="392"/>
      <c r="B37" s="390"/>
      <c r="C37" s="405"/>
      <c r="D37" s="403"/>
      <c r="E37" s="398"/>
      <c r="F37" s="398"/>
      <c r="G37" s="399"/>
      <c r="H37" s="404">
        <f t="shared" si="1"/>
        <v>0</v>
      </c>
      <c r="J37" s="394">
        <f t="shared" si="2"/>
        <v>0</v>
      </c>
    </row>
    <row r="38" spans="1:10" x14ac:dyDescent="0.5">
      <c r="A38" s="392"/>
      <c r="B38" s="390"/>
      <c r="C38" s="405"/>
      <c r="D38" s="403"/>
      <c r="E38" s="398"/>
      <c r="F38" s="398"/>
      <c r="G38" s="399"/>
      <c r="H38" s="404">
        <f t="shared" si="1"/>
        <v>0</v>
      </c>
      <c r="J38" s="394">
        <f t="shared" si="2"/>
        <v>0</v>
      </c>
    </row>
    <row r="39" spans="1:10" x14ac:dyDescent="0.5">
      <c r="A39" s="392"/>
      <c r="B39" s="390"/>
      <c r="C39" s="405"/>
      <c r="D39" s="403"/>
      <c r="E39" s="398"/>
      <c r="F39" s="398"/>
      <c r="G39" s="399"/>
      <c r="H39" s="404">
        <f t="shared" si="1"/>
        <v>0</v>
      </c>
      <c r="J39" s="394">
        <f t="shared" si="2"/>
        <v>0</v>
      </c>
    </row>
    <row r="40" spans="1:10" x14ac:dyDescent="0.5">
      <c r="A40" s="392"/>
      <c r="B40" s="390"/>
      <c r="C40" s="405"/>
      <c r="D40" s="403"/>
      <c r="E40" s="398"/>
      <c r="F40" s="398"/>
      <c r="G40" s="399"/>
      <c r="H40" s="404">
        <f t="shared" si="1"/>
        <v>0</v>
      </c>
      <c r="J40" s="394">
        <f t="shared" si="2"/>
        <v>0</v>
      </c>
    </row>
    <row r="41" spans="1:10" x14ac:dyDescent="0.5">
      <c r="A41" s="392"/>
      <c r="B41" s="390"/>
      <c r="C41" s="405"/>
      <c r="D41" s="403"/>
      <c r="E41" s="398"/>
      <c r="F41" s="398"/>
      <c r="G41" s="399"/>
      <c r="H41" s="404">
        <f t="shared" si="1"/>
        <v>0</v>
      </c>
      <c r="J41" s="394">
        <f t="shared" si="2"/>
        <v>0</v>
      </c>
    </row>
    <row r="42" spans="1:10" x14ac:dyDescent="0.5">
      <c r="A42" s="392"/>
      <c r="B42" s="390"/>
      <c r="C42" s="405"/>
      <c r="D42" s="403"/>
      <c r="E42" s="398"/>
      <c r="F42" s="398"/>
      <c r="G42" s="399"/>
      <c r="H42" s="404">
        <f t="shared" si="1"/>
        <v>0</v>
      </c>
      <c r="J42" s="394">
        <f t="shared" si="2"/>
        <v>0</v>
      </c>
    </row>
    <row r="43" spans="1:10" x14ac:dyDescent="0.5">
      <c r="A43" s="392"/>
      <c r="B43" s="390"/>
      <c r="C43" s="405"/>
      <c r="D43" s="403"/>
      <c r="E43" s="398"/>
      <c r="F43" s="398"/>
      <c r="G43" s="399"/>
      <c r="H43" s="404">
        <f t="shared" si="1"/>
        <v>0</v>
      </c>
      <c r="J43" s="394">
        <f t="shared" si="2"/>
        <v>0</v>
      </c>
    </row>
    <row r="44" spans="1:10" x14ac:dyDescent="0.5">
      <c r="A44" s="392"/>
      <c r="B44" s="390"/>
      <c r="C44" s="405"/>
      <c r="D44" s="403"/>
      <c r="E44" s="398"/>
      <c r="F44" s="398"/>
      <c r="G44" s="399"/>
      <c r="H44" s="404">
        <f t="shared" si="1"/>
        <v>0</v>
      </c>
      <c r="J44" s="394">
        <f t="shared" si="2"/>
        <v>0</v>
      </c>
    </row>
    <row r="45" spans="1:10" x14ac:dyDescent="0.5">
      <c r="A45" s="392"/>
      <c r="B45" s="390"/>
      <c r="C45" s="405"/>
      <c r="D45" s="403"/>
      <c r="E45" s="398"/>
      <c r="F45" s="398"/>
      <c r="G45" s="399"/>
      <c r="H45" s="404">
        <f t="shared" si="1"/>
        <v>0</v>
      </c>
      <c r="J45" s="394">
        <f t="shared" si="2"/>
        <v>0</v>
      </c>
    </row>
    <row r="46" spans="1:10" x14ac:dyDescent="0.5">
      <c r="A46" s="392" t="s">
        <v>256</v>
      </c>
      <c r="B46" s="390"/>
      <c r="C46" s="405"/>
      <c r="D46" s="403"/>
      <c r="E46" s="398"/>
      <c r="F46" s="398"/>
      <c r="G46" s="399"/>
      <c r="H46" s="404">
        <f t="shared" si="1"/>
        <v>0</v>
      </c>
      <c r="J46" s="394">
        <f t="shared" si="2"/>
        <v>0</v>
      </c>
    </row>
    <row r="47" spans="1:10" x14ac:dyDescent="0.5">
      <c r="A47" s="392" t="s">
        <v>257</v>
      </c>
      <c r="B47" s="390"/>
      <c r="C47" s="405"/>
      <c r="D47" s="403"/>
      <c r="E47" s="398"/>
      <c r="F47" s="398"/>
      <c r="G47" s="399"/>
      <c r="H47" s="404">
        <f t="shared" si="1"/>
        <v>0</v>
      </c>
      <c r="J47" s="394">
        <f t="shared" si="2"/>
        <v>0</v>
      </c>
    </row>
    <row r="48" spans="1:10" x14ac:dyDescent="0.5">
      <c r="A48" s="392"/>
      <c r="B48" s="390"/>
      <c r="C48" s="405"/>
      <c r="D48" s="403"/>
      <c r="E48" s="398"/>
      <c r="F48" s="398"/>
      <c r="G48" s="399"/>
      <c r="H48" s="404">
        <f t="shared" si="1"/>
        <v>0</v>
      </c>
      <c r="J48" s="394">
        <f t="shared" si="2"/>
        <v>0</v>
      </c>
    </row>
    <row r="49" spans="1:10" x14ac:dyDescent="0.5">
      <c r="A49" s="392"/>
      <c r="B49" s="390"/>
      <c r="C49" s="405"/>
      <c r="D49" s="403"/>
      <c r="E49" s="398"/>
      <c r="F49" s="398"/>
      <c r="G49" s="399"/>
      <c r="H49" s="404">
        <f t="shared" si="1"/>
        <v>0</v>
      </c>
      <c r="J49" s="394">
        <f t="shared" si="2"/>
        <v>0</v>
      </c>
    </row>
    <row r="50" spans="1:10" x14ac:dyDescent="0.5">
      <c r="A50" s="390"/>
      <c r="B50" s="390"/>
      <c r="C50" s="405"/>
      <c r="D50" s="403"/>
      <c r="E50" s="398"/>
      <c r="F50" s="398"/>
      <c r="G50" s="399"/>
      <c r="H50" s="404">
        <f t="shared" si="1"/>
        <v>0</v>
      </c>
      <c r="J50" s="394">
        <f t="shared" si="2"/>
        <v>0</v>
      </c>
    </row>
    <row r="51" spans="1:10" x14ac:dyDescent="0.5">
      <c r="A51" s="390"/>
      <c r="B51" s="390"/>
      <c r="C51" s="405"/>
      <c r="D51" s="403"/>
      <c r="E51" s="398"/>
      <c r="F51" s="398"/>
      <c r="G51" s="399"/>
      <c r="H51" s="404">
        <f t="shared" si="1"/>
        <v>0</v>
      </c>
      <c r="J51" s="394">
        <f t="shared" si="2"/>
        <v>0</v>
      </c>
    </row>
    <row r="52" spans="1:10" x14ac:dyDescent="0.5">
      <c r="A52" s="390"/>
      <c r="B52" s="390"/>
      <c r="C52" s="405"/>
      <c r="D52" s="403"/>
      <c r="E52" s="398"/>
      <c r="F52" s="398"/>
      <c r="G52" s="399"/>
      <c r="H52" s="404">
        <f t="shared" si="1"/>
        <v>0</v>
      </c>
      <c r="J52" s="394">
        <f t="shared" si="2"/>
        <v>0</v>
      </c>
    </row>
    <row r="53" spans="1:10" x14ac:dyDescent="0.5">
      <c r="A53" s="392"/>
      <c r="B53" s="390"/>
      <c r="C53" s="405"/>
      <c r="D53" s="403"/>
      <c r="E53" s="398"/>
      <c r="F53" s="398"/>
      <c r="G53" s="399"/>
      <c r="H53" s="404">
        <f t="shared" si="1"/>
        <v>0</v>
      </c>
      <c r="J53" s="394">
        <f t="shared" si="2"/>
        <v>0</v>
      </c>
    </row>
    <row r="54" spans="1:10" x14ac:dyDescent="0.5">
      <c r="A54" s="392"/>
      <c r="B54" s="390"/>
      <c r="C54" s="405"/>
      <c r="D54" s="403"/>
      <c r="E54" s="398"/>
      <c r="F54" s="398"/>
      <c r="G54" s="399"/>
      <c r="H54" s="404">
        <f t="shared" si="1"/>
        <v>0</v>
      </c>
      <c r="J54" s="394">
        <f t="shared" si="2"/>
        <v>0</v>
      </c>
    </row>
    <row r="55" spans="1:10" x14ac:dyDescent="0.5">
      <c r="A55" s="392"/>
      <c r="B55" s="390"/>
      <c r="C55" s="405"/>
      <c r="D55" s="403"/>
      <c r="E55" s="398"/>
      <c r="F55" s="398"/>
      <c r="G55" s="399"/>
      <c r="H55" s="404">
        <f t="shared" si="1"/>
        <v>0</v>
      </c>
      <c r="J55" s="394">
        <f t="shared" si="2"/>
        <v>0</v>
      </c>
    </row>
    <row r="56" spans="1:10" x14ac:dyDescent="0.5">
      <c r="A56" s="392"/>
      <c r="B56" s="390"/>
      <c r="C56" s="405"/>
      <c r="D56" s="403"/>
      <c r="E56" s="398"/>
      <c r="F56" s="398"/>
      <c r="G56" s="399"/>
      <c r="H56" s="404">
        <f t="shared" si="1"/>
        <v>0</v>
      </c>
      <c r="J56" s="394">
        <f t="shared" si="2"/>
        <v>0</v>
      </c>
    </row>
    <row r="57" spans="1:10" x14ac:dyDescent="0.5">
      <c r="A57" s="392"/>
      <c r="B57" s="390"/>
      <c r="C57" s="405"/>
      <c r="D57" s="403"/>
      <c r="E57" s="398"/>
      <c r="F57" s="398"/>
      <c r="G57" s="399"/>
      <c r="H57" s="404">
        <f t="shared" si="1"/>
        <v>0</v>
      </c>
      <c r="J57" s="394">
        <f t="shared" si="2"/>
        <v>0</v>
      </c>
    </row>
    <row r="58" spans="1:10" x14ac:dyDescent="0.5">
      <c r="A58" s="392"/>
      <c r="B58" s="390"/>
      <c r="C58" s="405"/>
      <c r="D58" s="403"/>
      <c r="E58" s="398"/>
      <c r="F58" s="398"/>
      <c r="G58" s="399"/>
      <c r="H58" s="404">
        <f t="shared" si="1"/>
        <v>0</v>
      </c>
      <c r="J58" s="394">
        <f t="shared" si="2"/>
        <v>0</v>
      </c>
    </row>
    <row r="59" spans="1:10" x14ac:dyDescent="0.5">
      <c r="A59" s="392"/>
      <c r="B59" s="390"/>
      <c r="C59" s="405"/>
      <c r="D59" s="403"/>
      <c r="E59" s="398"/>
      <c r="F59" s="398"/>
      <c r="G59" s="399"/>
      <c r="H59" s="404">
        <f t="shared" si="1"/>
        <v>0</v>
      </c>
      <c r="J59" s="394">
        <f t="shared" si="2"/>
        <v>0</v>
      </c>
    </row>
    <row r="60" spans="1:10" x14ac:dyDescent="0.5">
      <c r="A60" s="392" t="s">
        <v>258</v>
      </c>
      <c r="B60" s="390"/>
      <c r="C60" s="405"/>
      <c r="D60" s="403"/>
      <c r="E60" s="398"/>
      <c r="F60" s="398"/>
      <c r="G60" s="399"/>
      <c r="H60" s="404">
        <f t="shared" si="1"/>
        <v>0</v>
      </c>
      <c r="J60" s="394">
        <f t="shared" si="2"/>
        <v>0</v>
      </c>
    </row>
    <row r="61" spans="1:10" x14ac:dyDescent="0.5">
      <c r="A61" s="392" t="s">
        <v>270</v>
      </c>
      <c r="B61" s="390"/>
      <c r="C61" s="405"/>
      <c r="D61" s="403"/>
      <c r="E61" s="398"/>
      <c r="F61" s="398"/>
      <c r="G61" s="399"/>
      <c r="H61" s="404">
        <f t="shared" si="1"/>
        <v>0</v>
      </c>
      <c r="J61" s="394">
        <f t="shared" si="2"/>
        <v>0</v>
      </c>
    </row>
    <row r="62" spans="1:10" x14ac:dyDescent="0.5">
      <c r="A62" s="391"/>
      <c r="B62" s="390"/>
      <c r="C62" s="405"/>
      <c r="D62" s="403"/>
      <c r="E62" s="398"/>
      <c r="F62" s="398"/>
      <c r="G62" s="399"/>
      <c r="H62" s="404">
        <f t="shared" si="1"/>
        <v>0</v>
      </c>
      <c r="J62" s="394">
        <f t="shared" si="2"/>
        <v>0</v>
      </c>
    </row>
    <row r="63" spans="1:10" x14ac:dyDescent="0.5">
      <c r="A63" s="391"/>
      <c r="B63" s="390"/>
      <c r="C63" s="405"/>
      <c r="D63" s="403"/>
      <c r="E63" s="398"/>
      <c r="F63" s="398"/>
      <c r="G63" s="399"/>
      <c r="H63" s="404">
        <f t="shared" si="1"/>
        <v>0</v>
      </c>
      <c r="J63" s="394">
        <f t="shared" si="2"/>
        <v>0</v>
      </c>
    </row>
    <row r="64" spans="1:10" x14ac:dyDescent="0.5">
      <c r="A64" s="391"/>
      <c r="B64" s="390"/>
      <c r="C64" s="405"/>
      <c r="D64" s="403"/>
      <c r="E64" s="398"/>
      <c r="F64" s="398"/>
      <c r="G64" s="399"/>
      <c r="H64" s="404">
        <f t="shared" si="1"/>
        <v>0</v>
      </c>
      <c r="J64" s="394">
        <f t="shared" si="2"/>
        <v>0</v>
      </c>
    </row>
    <row r="65" spans="1:10" x14ac:dyDescent="0.5">
      <c r="A65" s="391"/>
      <c r="B65" s="390"/>
      <c r="C65" s="405"/>
      <c r="D65" s="403"/>
      <c r="E65" s="398"/>
      <c r="F65" s="398"/>
      <c r="G65" s="399"/>
      <c r="H65" s="404">
        <f t="shared" si="1"/>
        <v>0</v>
      </c>
      <c r="J65" s="394">
        <f t="shared" si="2"/>
        <v>0</v>
      </c>
    </row>
    <row r="66" spans="1:10" x14ac:dyDescent="0.5">
      <c r="A66" s="392"/>
      <c r="B66" s="390"/>
      <c r="C66" s="405"/>
      <c r="D66" s="402"/>
      <c r="E66" s="398"/>
      <c r="F66" s="398"/>
      <c r="G66" s="399"/>
      <c r="H66" s="404">
        <f t="shared" si="1"/>
        <v>0</v>
      </c>
      <c r="J66" s="394">
        <f t="shared" si="2"/>
        <v>0</v>
      </c>
    </row>
    <row r="67" spans="1:10" x14ac:dyDescent="0.5">
      <c r="A67" s="392"/>
      <c r="B67" s="390"/>
      <c r="C67" s="405"/>
      <c r="D67" s="402"/>
      <c r="E67" s="398"/>
      <c r="F67" s="398"/>
      <c r="G67" s="399"/>
      <c r="H67" s="404">
        <f t="shared" si="1"/>
        <v>0</v>
      </c>
      <c r="J67" s="394">
        <f t="shared" si="2"/>
        <v>0</v>
      </c>
    </row>
    <row r="68" spans="1:10" x14ac:dyDescent="0.5">
      <c r="A68" s="392"/>
      <c r="B68" s="390"/>
      <c r="C68" s="405"/>
      <c r="D68" s="402"/>
      <c r="E68" s="398"/>
      <c r="F68" s="398"/>
      <c r="G68" s="399"/>
      <c r="H68" s="404">
        <f t="shared" si="1"/>
        <v>0</v>
      </c>
      <c r="J68" s="394">
        <f t="shared" si="2"/>
        <v>0</v>
      </c>
    </row>
    <row r="69" spans="1:10" x14ac:dyDescent="0.5">
      <c r="A69" s="392"/>
      <c r="B69" s="390"/>
      <c r="C69" s="405"/>
      <c r="D69" s="403"/>
      <c r="E69" s="398"/>
      <c r="F69" s="398"/>
      <c r="G69" s="399"/>
      <c r="H69" s="404">
        <f t="shared" si="1"/>
        <v>0</v>
      </c>
      <c r="J69" s="394">
        <f t="shared" si="2"/>
        <v>0</v>
      </c>
    </row>
    <row r="70" spans="1:10" x14ac:dyDescent="0.5">
      <c r="A70" s="392"/>
      <c r="B70" s="390"/>
      <c r="C70" s="405"/>
      <c r="D70" s="403"/>
      <c r="E70" s="398"/>
      <c r="F70" s="398"/>
      <c r="G70" s="399"/>
      <c r="H70" s="404">
        <f t="shared" ref="H70:H71" si="3">+G70-F70</f>
        <v>0</v>
      </c>
      <c r="J70" s="394">
        <f t="shared" ref="J70:J71" si="4">IF(G70&gt;0,1,0)</f>
        <v>0</v>
      </c>
    </row>
    <row r="71" spans="1:10" x14ac:dyDescent="0.5">
      <c r="A71" s="392"/>
      <c r="B71" s="390"/>
      <c r="C71" s="405"/>
      <c r="D71" s="403"/>
      <c r="E71" s="398"/>
      <c r="F71" s="398"/>
      <c r="G71" s="399"/>
      <c r="H71" s="404">
        <f t="shared" si="3"/>
        <v>0</v>
      </c>
      <c r="J71" s="39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 x14ac:dyDescent="0.2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8.75" x14ac:dyDescent="0.2">
      <c r="A1" s="1299" t="s">
        <v>434</v>
      </c>
      <c r="B1" s="1299"/>
      <c r="C1" s="1299"/>
      <c r="D1" s="1299"/>
      <c r="E1" s="1299"/>
      <c r="F1" s="1299"/>
      <c r="G1" s="1299"/>
      <c r="H1" s="1299"/>
    </row>
    <row r="2" spans="1:10" ht="37.5" x14ac:dyDescent="0.2">
      <c r="A2" s="1300" t="s">
        <v>237</v>
      </c>
      <c r="B2" s="1300" t="s">
        <v>227</v>
      </c>
      <c r="C2" s="1300" t="s">
        <v>4</v>
      </c>
      <c r="D2" s="1302" t="s">
        <v>228</v>
      </c>
      <c r="E2" s="1300" t="s">
        <v>260</v>
      </c>
      <c r="F2" s="238" t="s">
        <v>230</v>
      </c>
      <c r="G2" s="238" t="s">
        <v>230</v>
      </c>
      <c r="H2" s="239" t="s">
        <v>271</v>
      </c>
      <c r="J2" t="s">
        <v>318</v>
      </c>
    </row>
    <row r="3" spans="1:10" ht="18.75" x14ac:dyDescent="0.2">
      <c r="A3" s="1301"/>
      <c r="B3" s="1301"/>
      <c r="C3" s="1301"/>
      <c r="D3" s="1303"/>
      <c r="E3" s="1301"/>
      <c r="F3" s="266" t="s">
        <v>236</v>
      </c>
      <c r="G3" s="240" t="s">
        <v>235</v>
      </c>
      <c r="H3" s="241" t="s">
        <v>272</v>
      </c>
    </row>
    <row r="4" spans="1:10" ht="24" x14ac:dyDescent="0.55000000000000004">
      <c r="A4" s="1296" t="s">
        <v>40</v>
      </c>
      <c r="B4" s="1297"/>
      <c r="C4" s="1298"/>
      <c r="D4" s="267">
        <f>SUM(D5:D70)</f>
        <v>0</v>
      </c>
      <c r="E4" s="267">
        <f>SUM(E5:E70)</f>
        <v>0</v>
      </c>
      <c r="F4" s="267">
        <f t="shared" ref="F4:G4" si="0">SUM(F5:F70)</f>
        <v>0</v>
      </c>
      <c r="G4" s="267">
        <f t="shared" si="0"/>
        <v>0</v>
      </c>
      <c r="H4" s="267">
        <f>SUM(H5:H70)</f>
        <v>0</v>
      </c>
      <c r="J4" s="343">
        <f>SUM(J5:J70)</f>
        <v>0</v>
      </c>
    </row>
    <row r="5" spans="1:10" ht="24" x14ac:dyDescent="0.55000000000000004">
      <c r="A5" s="242" t="s">
        <v>248</v>
      </c>
      <c r="B5" s="258">
        <v>1</v>
      </c>
      <c r="C5" s="260" t="s">
        <v>156</v>
      </c>
      <c r="D5" s="245"/>
      <c r="E5" s="268">
        <v>0</v>
      </c>
      <c r="F5" s="268">
        <v>0</v>
      </c>
      <c r="G5" s="268">
        <f>E5</f>
        <v>0</v>
      </c>
      <c r="H5" s="264">
        <f>+G5-F5</f>
        <v>0</v>
      </c>
      <c r="J5" s="343">
        <f>IF(G5&gt;0,1,0)</f>
        <v>0</v>
      </c>
    </row>
    <row r="6" spans="1:10" ht="24" x14ac:dyDescent="0.55000000000000004">
      <c r="A6" s="242" t="s">
        <v>273</v>
      </c>
      <c r="B6" s="258">
        <v>2</v>
      </c>
      <c r="C6" s="260" t="s">
        <v>217</v>
      </c>
      <c r="D6" s="245"/>
      <c r="E6" s="268">
        <v>0</v>
      </c>
      <c r="F6" s="268">
        <v>0</v>
      </c>
      <c r="G6" s="268">
        <f t="shared" ref="G6:G70" si="1">E6</f>
        <v>0</v>
      </c>
      <c r="H6" s="264">
        <f t="shared" ref="H6:H69" si="2">+G6-F6</f>
        <v>0</v>
      </c>
      <c r="J6" s="343">
        <f t="shared" ref="J6:J70" si="3">IF(G6&gt;0,1,0)</f>
        <v>0</v>
      </c>
    </row>
    <row r="7" spans="1:10" ht="24" x14ac:dyDescent="0.55000000000000004">
      <c r="A7" s="242"/>
      <c r="B7" s="258">
        <v>3</v>
      </c>
      <c r="C7" s="265" t="s">
        <v>158</v>
      </c>
      <c r="D7" s="245"/>
      <c r="E7" s="268">
        <v>0</v>
      </c>
      <c r="F7" s="268">
        <v>0</v>
      </c>
      <c r="G7" s="268">
        <f t="shared" si="1"/>
        <v>0</v>
      </c>
      <c r="H7" s="264">
        <f t="shared" si="2"/>
        <v>0</v>
      </c>
      <c r="J7" s="343">
        <f t="shared" si="3"/>
        <v>0</v>
      </c>
    </row>
    <row r="8" spans="1:10" ht="24" x14ac:dyDescent="0.55000000000000004">
      <c r="A8" s="242"/>
      <c r="B8" s="258">
        <v>4</v>
      </c>
      <c r="C8" s="260" t="s">
        <v>159</v>
      </c>
      <c r="D8" s="245"/>
      <c r="E8" s="268">
        <v>0</v>
      </c>
      <c r="F8" s="268">
        <v>0</v>
      </c>
      <c r="G8" s="268">
        <f t="shared" si="1"/>
        <v>0</v>
      </c>
      <c r="H8" s="264">
        <f t="shared" si="2"/>
        <v>0</v>
      </c>
      <c r="J8" s="343">
        <f t="shared" si="3"/>
        <v>0</v>
      </c>
    </row>
    <row r="9" spans="1:10" ht="24" x14ac:dyDescent="0.55000000000000004">
      <c r="A9" s="242"/>
      <c r="B9" s="247">
        <v>5</v>
      </c>
      <c r="C9" s="261" t="s">
        <v>160</v>
      </c>
      <c r="D9" s="248"/>
      <c r="E9" s="250">
        <v>0</v>
      </c>
      <c r="F9" s="250">
        <v>0</v>
      </c>
      <c r="G9" s="250">
        <f t="shared" si="1"/>
        <v>0</v>
      </c>
      <c r="H9" s="264">
        <f t="shared" si="2"/>
        <v>0</v>
      </c>
      <c r="J9" s="343">
        <f t="shared" si="3"/>
        <v>0</v>
      </c>
    </row>
    <row r="10" spans="1:10" ht="24" x14ac:dyDescent="0.55000000000000004">
      <c r="A10" s="253" t="s">
        <v>250</v>
      </c>
      <c r="B10" s="269">
        <v>6</v>
      </c>
      <c r="C10" s="262" t="s">
        <v>174</v>
      </c>
      <c r="D10" s="249"/>
      <c r="E10" s="244">
        <v>0</v>
      </c>
      <c r="F10" s="270">
        <v>0</v>
      </c>
      <c r="G10" s="244">
        <f t="shared" si="1"/>
        <v>0</v>
      </c>
      <c r="H10" s="264">
        <f t="shared" si="2"/>
        <v>0</v>
      </c>
      <c r="J10" s="343">
        <f t="shared" si="3"/>
        <v>0</v>
      </c>
    </row>
    <row r="11" spans="1:10" ht="24" x14ac:dyDescent="0.55000000000000004">
      <c r="A11" s="242" t="s">
        <v>274</v>
      </c>
      <c r="B11" s="258">
        <v>7</v>
      </c>
      <c r="C11" s="259" t="s">
        <v>175</v>
      </c>
      <c r="D11" s="243"/>
      <c r="E11" s="268">
        <v>0</v>
      </c>
      <c r="F11" s="263">
        <v>0</v>
      </c>
      <c r="G11" s="268">
        <f t="shared" si="1"/>
        <v>0</v>
      </c>
      <c r="H11" s="264">
        <f t="shared" si="2"/>
        <v>0</v>
      </c>
      <c r="J11" s="343">
        <f t="shared" si="3"/>
        <v>0</v>
      </c>
    </row>
    <row r="12" spans="1:10" ht="24" x14ac:dyDescent="0.55000000000000004">
      <c r="A12" s="257"/>
      <c r="B12" s="258">
        <v>8</v>
      </c>
      <c r="C12" s="259" t="s">
        <v>176</v>
      </c>
      <c r="D12" s="243"/>
      <c r="E12" s="268">
        <v>0</v>
      </c>
      <c r="F12" s="268">
        <v>0</v>
      </c>
      <c r="G12" s="268">
        <f t="shared" si="1"/>
        <v>0</v>
      </c>
      <c r="H12" s="264">
        <f t="shared" si="2"/>
        <v>0</v>
      </c>
      <c r="J12" s="343">
        <f t="shared" si="3"/>
        <v>0</v>
      </c>
    </row>
    <row r="13" spans="1:10" ht="24" x14ac:dyDescent="0.55000000000000004">
      <c r="A13" s="257"/>
      <c r="B13" s="258">
        <v>9</v>
      </c>
      <c r="C13" s="259" t="s">
        <v>177</v>
      </c>
      <c r="D13" s="243"/>
      <c r="E13" s="268">
        <v>0</v>
      </c>
      <c r="F13" s="268">
        <v>0</v>
      </c>
      <c r="G13" s="268">
        <f t="shared" si="1"/>
        <v>0</v>
      </c>
      <c r="H13" s="264">
        <f t="shared" si="2"/>
        <v>0</v>
      </c>
      <c r="J13" s="343">
        <f t="shared" si="3"/>
        <v>0</v>
      </c>
    </row>
    <row r="14" spans="1:10" ht="24" x14ac:dyDescent="0.55000000000000004">
      <c r="A14" s="257"/>
      <c r="B14" s="258">
        <v>10</v>
      </c>
      <c r="C14" s="259" t="s">
        <v>178</v>
      </c>
      <c r="D14" s="243"/>
      <c r="E14" s="268">
        <v>0</v>
      </c>
      <c r="F14" s="268">
        <v>0</v>
      </c>
      <c r="G14" s="268">
        <f t="shared" si="1"/>
        <v>0</v>
      </c>
      <c r="H14" s="264">
        <f t="shared" si="2"/>
        <v>0</v>
      </c>
      <c r="J14" s="343">
        <f t="shared" si="3"/>
        <v>0</v>
      </c>
    </row>
    <row r="15" spans="1:10" ht="24" x14ac:dyDescent="0.55000000000000004">
      <c r="A15" s="246"/>
      <c r="B15" s="247">
        <v>11</v>
      </c>
      <c r="C15" s="261" t="s">
        <v>181</v>
      </c>
      <c r="D15" s="248"/>
      <c r="E15" s="250">
        <v>0</v>
      </c>
      <c r="F15" s="250">
        <v>0</v>
      </c>
      <c r="G15" s="250">
        <f t="shared" si="1"/>
        <v>0</v>
      </c>
      <c r="H15" s="264">
        <f t="shared" si="2"/>
        <v>0</v>
      </c>
      <c r="J15" s="343">
        <f t="shared" si="3"/>
        <v>0</v>
      </c>
    </row>
    <row r="16" spans="1:10" ht="24" x14ac:dyDescent="0.55000000000000004">
      <c r="A16" s="242" t="s">
        <v>252</v>
      </c>
      <c r="B16" s="269">
        <v>12</v>
      </c>
      <c r="C16" s="262" t="s">
        <v>164</v>
      </c>
      <c r="D16" s="249"/>
      <c r="E16" s="244">
        <v>0</v>
      </c>
      <c r="F16" s="244">
        <v>0</v>
      </c>
      <c r="G16" s="244">
        <f t="shared" si="1"/>
        <v>0</v>
      </c>
      <c r="H16" s="264">
        <f t="shared" si="2"/>
        <v>0</v>
      </c>
      <c r="J16" s="343">
        <f t="shared" si="3"/>
        <v>0</v>
      </c>
    </row>
    <row r="17" spans="1:10" ht="24" x14ac:dyDescent="0.55000000000000004">
      <c r="A17" s="242" t="s">
        <v>249</v>
      </c>
      <c r="B17" s="258">
        <v>13</v>
      </c>
      <c r="C17" s="259" t="s">
        <v>166</v>
      </c>
      <c r="D17" s="243"/>
      <c r="E17" s="268">
        <v>0</v>
      </c>
      <c r="F17" s="268">
        <v>0</v>
      </c>
      <c r="G17" s="268">
        <f t="shared" si="1"/>
        <v>0</v>
      </c>
      <c r="H17" s="264">
        <f t="shared" si="2"/>
        <v>0</v>
      </c>
      <c r="J17" s="343">
        <f t="shared" si="3"/>
        <v>0</v>
      </c>
    </row>
    <row r="18" spans="1:10" ht="24" x14ac:dyDescent="0.55000000000000004">
      <c r="A18" s="242"/>
      <c r="B18" s="258">
        <v>14</v>
      </c>
      <c r="C18" s="259" t="s">
        <v>167</v>
      </c>
      <c r="D18" s="243"/>
      <c r="E18" s="268">
        <v>0</v>
      </c>
      <c r="F18" s="268">
        <v>0</v>
      </c>
      <c r="G18" s="268">
        <f t="shared" si="1"/>
        <v>0</v>
      </c>
      <c r="H18" s="264">
        <f t="shared" si="2"/>
        <v>0</v>
      </c>
      <c r="J18" s="343">
        <f t="shared" si="3"/>
        <v>0</v>
      </c>
    </row>
    <row r="19" spans="1:10" ht="24" x14ac:dyDescent="0.55000000000000004">
      <c r="A19" s="242"/>
      <c r="B19" s="258">
        <v>15</v>
      </c>
      <c r="C19" s="259" t="s">
        <v>168</v>
      </c>
      <c r="D19" s="243"/>
      <c r="E19" s="268">
        <v>0</v>
      </c>
      <c r="F19" s="268">
        <v>0</v>
      </c>
      <c r="G19" s="268">
        <f t="shared" si="1"/>
        <v>0</v>
      </c>
      <c r="H19" s="264">
        <f t="shared" si="2"/>
        <v>0</v>
      </c>
      <c r="J19" s="343">
        <f t="shared" si="3"/>
        <v>0</v>
      </c>
    </row>
    <row r="20" spans="1:10" ht="24" x14ac:dyDescent="0.55000000000000004">
      <c r="A20" s="242"/>
      <c r="B20" s="258">
        <v>16</v>
      </c>
      <c r="C20" s="259" t="s">
        <v>169</v>
      </c>
      <c r="D20" s="243"/>
      <c r="E20" s="268">
        <v>0</v>
      </c>
      <c r="F20" s="268">
        <v>0</v>
      </c>
      <c r="G20" s="268">
        <f t="shared" si="1"/>
        <v>0</v>
      </c>
      <c r="H20" s="264">
        <f t="shared" si="2"/>
        <v>0</v>
      </c>
      <c r="J20" s="343">
        <f t="shared" si="3"/>
        <v>0</v>
      </c>
    </row>
    <row r="21" spans="1:10" ht="24" x14ac:dyDescent="0.55000000000000004">
      <c r="A21" s="256"/>
      <c r="B21" s="258">
        <v>17</v>
      </c>
      <c r="C21" s="259" t="s">
        <v>170</v>
      </c>
      <c r="D21" s="243"/>
      <c r="E21" s="268">
        <v>0</v>
      </c>
      <c r="F21" s="268">
        <v>0</v>
      </c>
      <c r="G21" s="268">
        <f t="shared" si="1"/>
        <v>0</v>
      </c>
      <c r="H21" s="264">
        <f t="shared" si="2"/>
        <v>0</v>
      </c>
      <c r="J21" s="343">
        <f t="shared" si="3"/>
        <v>0</v>
      </c>
    </row>
    <row r="22" spans="1:10" ht="24" x14ac:dyDescent="0.55000000000000004">
      <c r="A22" s="242"/>
      <c r="B22" s="247">
        <v>18</v>
      </c>
      <c r="C22" s="261" t="s">
        <v>172</v>
      </c>
      <c r="D22" s="252"/>
      <c r="E22" s="250">
        <v>0</v>
      </c>
      <c r="F22" s="250">
        <v>0</v>
      </c>
      <c r="G22" s="250">
        <f t="shared" si="1"/>
        <v>0</v>
      </c>
      <c r="H22" s="264">
        <f t="shared" si="2"/>
        <v>0</v>
      </c>
      <c r="J22" s="343">
        <f t="shared" si="3"/>
        <v>0</v>
      </c>
    </row>
    <row r="23" spans="1:10" ht="24" x14ac:dyDescent="0.55000000000000004">
      <c r="A23" s="253" t="s">
        <v>254</v>
      </c>
      <c r="B23" s="269">
        <v>19</v>
      </c>
      <c r="C23" s="262" t="s">
        <v>134</v>
      </c>
      <c r="D23" s="254"/>
      <c r="E23" s="244">
        <v>0</v>
      </c>
      <c r="F23" s="244">
        <v>0</v>
      </c>
      <c r="G23" s="244">
        <f t="shared" si="1"/>
        <v>0</v>
      </c>
      <c r="H23" s="264">
        <f t="shared" si="2"/>
        <v>0</v>
      </c>
      <c r="J23" s="343">
        <f t="shared" si="3"/>
        <v>0</v>
      </c>
    </row>
    <row r="24" spans="1:10" ht="24" x14ac:dyDescent="0.55000000000000004">
      <c r="A24" s="242" t="s">
        <v>268</v>
      </c>
      <c r="B24" s="258">
        <v>20</v>
      </c>
      <c r="C24" s="259" t="s">
        <v>135</v>
      </c>
      <c r="D24" s="251"/>
      <c r="E24" s="268">
        <v>0</v>
      </c>
      <c r="F24" s="268">
        <v>0</v>
      </c>
      <c r="G24" s="268">
        <f t="shared" si="1"/>
        <v>0</v>
      </c>
      <c r="H24" s="264">
        <f t="shared" si="2"/>
        <v>0</v>
      </c>
      <c r="J24" s="343">
        <f t="shared" si="3"/>
        <v>0</v>
      </c>
    </row>
    <row r="25" spans="1:10" ht="24" x14ac:dyDescent="0.55000000000000004">
      <c r="A25" s="242"/>
      <c r="B25" s="258">
        <v>21</v>
      </c>
      <c r="C25" s="259" t="s">
        <v>136</v>
      </c>
      <c r="D25" s="251"/>
      <c r="E25" s="268">
        <v>0</v>
      </c>
      <c r="F25" s="268">
        <v>0</v>
      </c>
      <c r="G25" s="268">
        <f t="shared" si="1"/>
        <v>0</v>
      </c>
      <c r="H25" s="264">
        <f t="shared" si="2"/>
        <v>0</v>
      </c>
      <c r="J25" s="343">
        <f t="shared" si="3"/>
        <v>0</v>
      </c>
    </row>
    <row r="26" spans="1:10" ht="24" x14ac:dyDescent="0.55000000000000004">
      <c r="A26" s="242"/>
      <c r="B26" s="258">
        <v>22</v>
      </c>
      <c r="C26" s="259" t="s">
        <v>137</v>
      </c>
      <c r="D26" s="251"/>
      <c r="E26" s="268">
        <v>0</v>
      </c>
      <c r="F26" s="268">
        <v>0</v>
      </c>
      <c r="G26" s="268">
        <f t="shared" si="1"/>
        <v>0</v>
      </c>
      <c r="H26" s="264">
        <f t="shared" si="2"/>
        <v>0</v>
      </c>
      <c r="J26" s="343">
        <f t="shared" si="3"/>
        <v>0</v>
      </c>
    </row>
    <row r="27" spans="1:10" ht="24" x14ac:dyDescent="0.55000000000000004">
      <c r="A27" s="242"/>
      <c r="B27" s="258">
        <v>23</v>
      </c>
      <c r="C27" s="259" t="s">
        <v>138</v>
      </c>
      <c r="D27" s="251"/>
      <c r="E27" s="268">
        <v>0</v>
      </c>
      <c r="F27" s="268">
        <v>0</v>
      </c>
      <c r="G27" s="268">
        <f t="shared" si="1"/>
        <v>0</v>
      </c>
      <c r="H27" s="264">
        <f t="shared" si="2"/>
        <v>0</v>
      </c>
      <c r="J27" s="343">
        <f t="shared" si="3"/>
        <v>0</v>
      </c>
    </row>
    <row r="28" spans="1:10" ht="24" x14ac:dyDescent="0.55000000000000004">
      <c r="A28" s="242"/>
      <c r="B28" s="258">
        <v>24</v>
      </c>
      <c r="C28" s="259" t="s">
        <v>139</v>
      </c>
      <c r="D28" s="251"/>
      <c r="E28" s="268">
        <v>0</v>
      </c>
      <c r="F28" s="268">
        <v>0</v>
      </c>
      <c r="G28" s="268">
        <f t="shared" si="1"/>
        <v>0</v>
      </c>
      <c r="H28" s="264">
        <f t="shared" si="2"/>
        <v>0</v>
      </c>
      <c r="J28" s="343">
        <f t="shared" si="3"/>
        <v>0</v>
      </c>
    </row>
    <row r="29" spans="1:10" ht="24" x14ac:dyDescent="0.55000000000000004">
      <c r="A29" s="242"/>
      <c r="B29" s="258">
        <v>25</v>
      </c>
      <c r="C29" s="259" t="s">
        <v>140</v>
      </c>
      <c r="D29" s="251"/>
      <c r="E29" s="268">
        <v>0</v>
      </c>
      <c r="F29" s="268">
        <v>0</v>
      </c>
      <c r="G29" s="268">
        <f t="shared" si="1"/>
        <v>0</v>
      </c>
      <c r="H29" s="264">
        <f t="shared" si="2"/>
        <v>0</v>
      </c>
      <c r="J29" s="343">
        <f t="shared" si="3"/>
        <v>0</v>
      </c>
    </row>
    <row r="30" spans="1:10" ht="24" x14ac:dyDescent="0.55000000000000004">
      <c r="A30" s="242"/>
      <c r="B30" s="258">
        <v>26</v>
      </c>
      <c r="C30" s="259" t="s">
        <v>141</v>
      </c>
      <c r="D30" s="251"/>
      <c r="E30" s="268">
        <v>0</v>
      </c>
      <c r="F30" s="268">
        <v>0</v>
      </c>
      <c r="G30" s="268">
        <f t="shared" si="1"/>
        <v>0</v>
      </c>
      <c r="H30" s="264">
        <f t="shared" si="2"/>
        <v>0</v>
      </c>
      <c r="J30" s="343">
        <f t="shared" si="3"/>
        <v>0</v>
      </c>
    </row>
    <row r="31" spans="1:10" ht="24" x14ac:dyDescent="0.55000000000000004">
      <c r="A31" s="242"/>
      <c r="B31" s="258">
        <v>27</v>
      </c>
      <c r="C31" s="259" t="s">
        <v>142</v>
      </c>
      <c r="D31" s="251"/>
      <c r="E31" s="268">
        <v>0</v>
      </c>
      <c r="F31" s="268">
        <v>0</v>
      </c>
      <c r="G31" s="268">
        <f t="shared" si="1"/>
        <v>0</v>
      </c>
      <c r="H31" s="264">
        <f t="shared" si="2"/>
        <v>0</v>
      </c>
      <c r="J31" s="343">
        <f t="shared" si="3"/>
        <v>0</v>
      </c>
    </row>
    <row r="32" spans="1:10" ht="24" x14ac:dyDescent="0.55000000000000004">
      <c r="A32" s="242"/>
      <c r="B32" s="258">
        <v>28</v>
      </c>
      <c r="C32" s="259" t="s">
        <v>143</v>
      </c>
      <c r="D32" s="251"/>
      <c r="E32" s="268">
        <v>0</v>
      </c>
      <c r="F32" s="268">
        <v>0</v>
      </c>
      <c r="G32" s="268">
        <f t="shared" si="1"/>
        <v>0</v>
      </c>
      <c r="H32" s="264">
        <f t="shared" si="2"/>
        <v>0</v>
      </c>
      <c r="J32" s="343">
        <f t="shared" si="3"/>
        <v>0</v>
      </c>
    </row>
    <row r="33" spans="1:10" ht="24" x14ac:dyDescent="0.55000000000000004">
      <c r="A33" s="242"/>
      <c r="B33" s="258">
        <v>29</v>
      </c>
      <c r="C33" s="259" t="s">
        <v>145</v>
      </c>
      <c r="D33" s="251"/>
      <c r="E33" s="268">
        <v>0</v>
      </c>
      <c r="F33" s="268">
        <v>0</v>
      </c>
      <c r="G33" s="268">
        <f t="shared" si="1"/>
        <v>0</v>
      </c>
      <c r="H33" s="264">
        <f t="shared" si="2"/>
        <v>0</v>
      </c>
      <c r="J33" s="343">
        <f t="shared" si="3"/>
        <v>0</v>
      </c>
    </row>
    <row r="34" spans="1:10" ht="24" x14ac:dyDescent="0.55000000000000004">
      <c r="A34" s="242"/>
      <c r="B34" s="258">
        <v>30</v>
      </c>
      <c r="C34" s="259" t="s">
        <v>144</v>
      </c>
      <c r="D34" s="251"/>
      <c r="E34" s="268">
        <v>0</v>
      </c>
      <c r="F34" s="268">
        <v>0</v>
      </c>
      <c r="G34" s="268">
        <v>0</v>
      </c>
      <c r="H34" s="264">
        <f t="shared" si="2"/>
        <v>0</v>
      </c>
      <c r="J34" s="343">
        <f t="shared" si="3"/>
        <v>0</v>
      </c>
    </row>
    <row r="35" spans="1:10" ht="24" x14ac:dyDescent="0.55000000000000004">
      <c r="A35" s="242"/>
      <c r="B35" s="258">
        <v>31</v>
      </c>
      <c r="C35" s="259" t="s">
        <v>269</v>
      </c>
      <c r="D35" s="251"/>
      <c r="E35" s="268">
        <v>0</v>
      </c>
      <c r="F35" s="268">
        <v>0</v>
      </c>
      <c r="G35" s="268">
        <f t="shared" si="1"/>
        <v>0</v>
      </c>
      <c r="H35" s="264">
        <f t="shared" si="2"/>
        <v>0</v>
      </c>
      <c r="J35" s="343">
        <f t="shared" si="3"/>
        <v>0</v>
      </c>
    </row>
    <row r="36" spans="1:10" ht="24" x14ac:dyDescent="0.55000000000000004">
      <c r="A36" s="242"/>
      <c r="B36" s="258">
        <v>32</v>
      </c>
      <c r="C36" s="259" t="s">
        <v>147</v>
      </c>
      <c r="D36" s="251"/>
      <c r="E36" s="268">
        <v>0</v>
      </c>
      <c r="F36" s="268">
        <v>0</v>
      </c>
      <c r="G36" s="268">
        <f t="shared" si="1"/>
        <v>0</v>
      </c>
      <c r="H36" s="264">
        <f t="shared" si="2"/>
        <v>0</v>
      </c>
      <c r="J36" s="343">
        <f t="shared" si="3"/>
        <v>0</v>
      </c>
    </row>
    <row r="37" spans="1:10" ht="24" x14ac:dyDescent="0.55000000000000004">
      <c r="A37" s="242"/>
      <c r="B37" s="258">
        <v>33</v>
      </c>
      <c r="C37" s="259" t="s">
        <v>148</v>
      </c>
      <c r="D37" s="251"/>
      <c r="E37" s="268">
        <v>0</v>
      </c>
      <c r="F37" s="268">
        <v>0</v>
      </c>
      <c r="G37" s="268">
        <f t="shared" si="1"/>
        <v>0</v>
      </c>
      <c r="H37" s="264">
        <f t="shared" si="2"/>
        <v>0</v>
      </c>
      <c r="J37" s="343">
        <f t="shared" si="3"/>
        <v>0</v>
      </c>
    </row>
    <row r="38" spans="1:10" ht="24" x14ac:dyDescent="0.55000000000000004">
      <c r="A38" s="242"/>
      <c r="B38" s="258">
        <v>34</v>
      </c>
      <c r="C38" s="259" t="s">
        <v>150</v>
      </c>
      <c r="D38" s="251"/>
      <c r="E38" s="268">
        <v>0</v>
      </c>
      <c r="F38" s="268">
        <v>0</v>
      </c>
      <c r="G38" s="268">
        <f t="shared" si="1"/>
        <v>0</v>
      </c>
      <c r="H38" s="264">
        <f t="shared" si="2"/>
        <v>0</v>
      </c>
      <c r="J38" s="343">
        <f t="shared" si="3"/>
        <v>0</v>
      </c>
    </row>
    <row r="39" spans="1:10" ht="24" x14ac:dyDescent="0.55000000000000004">
      <c r="A39" s="242"/>
      <c r="B39" s="258">
        <v>35</v>
      </c>
      <c r="C39" s="259" t="s">
        <v>151</v>
      </c>
      <c r="D39" s="243"/>
      <c r="E39" s="268">
        <v>0</v>
      </c>
      <c r="F39" s="268">
        <v>0</v>
      </c>
      <c r="G39" s="268">
        <f t="shared" si="1"/>
        <v>0</v>
      </c>
      <c r="H39" s="264">
        <f t="shared" si="2"/>
        <v>0</v>
      </c>
      <c r="J39" s="343">
        <f t="shared" si="3"/>
        <v>0</v>
      </c>
    </row>
    <row r="40" spans="1:10" ht="24" x14ac:dyDescent="0.55000000000000004">
      <c r="A40" s="242"/>
      <c r="B40" s="258">
        <v>36</v>
      </c>
      <c r="C40" s="259" t="s">
        <v>152</v>
      </c>
      <c r="D40" s="251"/>
      <c r="E40" s="268">
        <v>0</v>
      </c>
      <c r="F40" s="268">
        <v>0</v>
      </c>
      <c r="G40" s="268">
        <f t="shared" si="1"/>
        <v>0</v>
      </c>
      <c r="H40" s="264">
        <f t="shared" si="2"/>
        <v>0</v>
      </c>
      <c r="J40" s="343">
        <f t="shared" si="3"/>
        <v>0</v>
      </c>
    </row>
    <row r="41" spans="1:10" ht="24" x14ac:dyDescent="0.55000000000000004">
      <c r="A41" s="242"/>
      <c r="B41" s="247">
        <v>37</v>
      </c>
      <c r="C41" s="261" t="s">
        <v>153</v>
      </c>
      <c r="D41" s="252"/>
      <c r="E41" s="250">
        <v>0</v>
      </c>
      <c r="F41" s="250">
        <v>0</v>
      </c>
      <c r="G41" s="250">
        <f t="shared" si="1"/>
        <v>0</v>
      </c>
      <c r="H41" s="264">
        <f t="shared" si="2"/>
        <v>0</v>
      </c>
      <c r="J41" s="343">
        <f t="shared" si="3"/>
        <v>0</v>
      </c>
    </row>
    <row r="42" spans="1:10" ht="24" x14ac:dyDescent="0.55000000000000004">
      <c r="A42" s="253" t="s">
        <v>256</v>
      </c>
      <c r="B42" s="269">
        <v>38</v>
      </c>
      <c r="C42" s="262" t="s">
        <v>183</v>
      </c>
      <c r="D42" s="254"/>
      <c r="E42" s="244">
        <v>0</v>
      </c>
      <c r="F42" s="244">
        <v>0</v>
      </c>
      <c r="G42" s="244">
        <f t="shared" si="1"/>
        <v>0</v>
      </c>
      <c r="H42" s="264">
        <f t="shared" si="2"/>
        <v>0</v>
      </c>
      <c r="J42" s="343">
        <f t="shared" si="3"/>
        <v>0</v>
      </c>
    </row>
    <row r="43" spans="1:10" ht="24" x14ac:dyDescent="0.55000000000000004">
      <c r="A43" s="242" t="s">
        <v>257</v>
      </c>
      <c r="B43" s="258">
        <v>39</v>
      </c>
      <c r="C43" s="259" t="s">
        <v>184</v>
      </c>
      <c r="D43" s="251"/>
      <c r="E43" s="268">
        <v>0</v>
      </c>
      <c r="F43" s="268">
        <v>0</v>
      </c>
      <c r="G43" s="268">
        <f t="shared" si="1"/>
        <v>0</v>
      </c>
      <c r="H43" s="264">
        <f t="shared" si="2"/>
        <v>0</v>
      </c>
      <c r="J43" s="343">
        <f t="shared" si="3"/>
        <v>0</v>
      </c>
    </row>
    <row r="44" spans="1:10" ht="24" x14ac:dyDescent="0.55000000000000004">
      <c r="A44" s="242"/>
      <c r="B44" s="258">
        <v>40</v>
      </c>
      <c r="C44" s="259" t="s">
        <v>185</v>
      </c>
      <c r="D44" s="251"/>
      <c r="E44" s="268">
        <v>0</v>
      </c>
      <c r="F44" s="268">
        <v>0</v>
      </c>
      <c r="G44" s="268">
        <f t="shared" si="1"/>
        <v>0</v>
      </c>
      <c r="H44" s="264">
        <f t="shared" si="2"/>
        <v>0</v>
      </c>
      <c r="J44" s="343">
        <f t="shared" si="3"/>
        <v>0</v>
      </c>
    </row>
    <row r="45" spans="1:10" ht="24" x14ac:dyDescent="0.55000000000000004">
      <c r="A45" s="242"/>
      <c r="B45" s="258">
        <v>41</v>
      </c>
      <c r="C45" s="259" t="s">
        <v>186</v>
      </c>
      <c r="D45" s="251"/>
      <c r="E45" s="268">
        <v>0</v>
      </c>
      <c r="F45" s="268">
        <v>0</v>
      </c>
      <c r="G45" s="268">
        <f t="shared" si="1"/>
        <v>0</v>
      </c>
      <c r="H45" s="264">
        <f t="shared" si="2"/>
        <v>0</v>
      </c>
      <c r="J45" s="343">
        <f t="shared" si="3"/>
        <v>0</v>
      </c>
    </row>
    <row r="46" spans="1:10" ht="24" x14ac:dyDescent="0.55000000000000004">
      <c r="A46" s="242"/>
      <c r="B46" s="258">
        <v>42</v>
      </c>
      <c r="C46" s="259" t="s">
        <v>187</v>
      </c>
      <c r="D46" s="251"/>
      <c r="E46" s="268">
        <v>0</v>
      </c>
      <c r="F46" s="268">
        <v>0</v>
      </c>
      <c r="G46" s="268">
        <f t="shared" si="1"/>
        <v>0</v>
      </c>
      <c r="H46" s="264">
        <f t="shared" si="2"/>
        <v>0</v>
      </c>
      <c r="J46" s="343">
        <f t="shared" si="3"/>
        <v>0</v>
      </c>
    </row>
    <row r="47" spans="1:10" ht="24" x14ac:dyDescent="0.55000000000000004">
      <c r="A47" s="242"/>
      <c r="B47" s="258">
        <v>43</v>
      </c>
      <c r="C47" s="259" t="s">
        <v>188</v>
      </c>
      <c r="D47" s="251"/>
      <c r="E47" s="268">
        <v>0</v>
      </c>
      <c r="F47" s="268">
        <v>0</v>
      </c>
      <c r="G47" s="268">
        <f t="shared" si="1"/>
        <v>0</v>
      </c>
      <c r="H47" s="264">
        <f t="shared" si="2"/>
        <v>0</v>
      </c>
      <c r="J47" s="343">
        <f t="shared" si="3"/>
        <v>0</v>
      </c>
    </row>
    <row r="48" spans="1:10" ht="24" x14ac:dyDescent="0.55000000000000004">
      <c r="A48" s="242"/>
      <c r="B48" s="258">
        <v>44</v>
      </c>
      <c r="C48" s="259" t="s">
        <v>189</v>
      </c>
      <c r="D48" s="251"/>
      <c r="E48" s="268">
        <v>0</v>
      </c>
      <c r="F48" s="268">
        <v>0</v>
      </c>
      <c r="G48" s="268">
        <f t="shared" si="1"/>
        <v>0</v>
      </c>
      <c r="H48" s="264">
        <f t="shared" si="2"/>
        <v>0</v>
      </c>
      <c r="J48" s="343">
        <f t="shared" si="3"/>
        <v>0</v>
      </c>
    </row>
    <row r="49" spans="1:10" ht="24" x14ac:dyDescent="0.55000000000000004">
      <c r="A49" s="257"/>
      <c r="B49" s="258">
        <v>45</v>
      </c>
      <c r="C49" s="259" t="s">
        <v>190</v>
      </c>
      <c r="D49" s="251"/>
      <c r="E49" s="268">
        <v>0</v>
      </c>
      <c r="F49" s="268">
        <v>0</v>
      </c>
      <c r="G49" s="268">
        <f t="shared" si="1"/>
        <v>0</v>
      </c>
      <c r="H49" s="264">
        <f t="shared" si="2"/>
        <v>0</v>
      </c>
      <c r="J49" s="343">
        <f t="shared" si="3"/>
        <v>0</v>
      </c>
    </row>
    <row r="50" spans="1:10" ht="24" x14ac:dyDescent="0.55000000000000004">
      <c r="A50" s="242"/>
      <c r="B50" s="258">
        <v>46</v>
      </c>
      <c r="C50" s="259" t="s">
        <v>191</v>
      </c>
      <c r="D50" s="251"/>
      <c r="E50" s="268">
        <v>0</v>
      </c>
      <c r="F50" s="268">
        <v>0</v>
      </c>
      <c r="G50" s="268">
        <f t="shared" si="1"/>
        <v>0</v>
      </c>
      <c r="H50" s="264">
        <f t="shared" si="2"/>
        <v>0</v>
      </c>
      <c r="J50" s="343">
        <f t="shared" si="3"/>
        <v>0</v>
      </c>
    </row>
    <row r="51" spans="1:10" ht="24" x14ac:dyDescent="0.55000000000000004">
      <c r="A51" s="242"/>
      <c r="B51" s="258">
        <v>47</v>
      </c>
      <c r="C51" s="259" t="s">
        <v>192</v>
      </c>
      <c r="D51" s="251"/>
      <c r="E51" s="268">
        <v>0</v>
      </c>
      <c r="F51" s="268">
        <v>0</v>
      </c>
      <c r="G51" s="268">
        <f t="shared" si="1"/>
        <v>0</v>
      </c>
      <c r="H51" s="264">
        <f t="shared" si="2"/>
        <v>0</v>
      </c>
      <c r="J51" s="343">
        <f t="shared" si="3"/>
        <v>0</v>
      </c>
    </row>
    <row r="52" spans="1:10" ht="24" x14ac:dyDescent="0.55000000000000004">
      <c r="A52" s="242"/>
      <c r="B52" s="258">
        <v>48</v>
      </c>
      <c r="C52" s="259" t="s">
        <v>193</v>
      </c>
      <c r="D52" s="251"/>
      <c r="E52" s="268">
        <v>0</v>
      </c>
      <c r="F52" s="268">
        <v>0</v>
      </c>
      <c r="G52" s="268">
        <f t="shared" si="1"/>
        <v>0</v>
      </c>
      <c r="H52" s="264">
        <f t="shared" si="2"/>
        <v>0</v>
      </c>
      <c r="J52" s="343">
        <f t="shared" si="3"/>
        <v>0</v>
      </c>
    </row>
    <row r="53" spans="1:10" ht="24" x14ac:dyDescent="0.55000000000000004">
      <c r="A53" s="242"/>
      <c r="B53" s="258">
        <v>49</v>
      </c>
      <c r="C53" s="259" t="s">
        <v>194</v>
      </c>
      <c r="D53" s="251"/>
      <c r="E53" s="268">
        <v>0</v>
      </c>
      <c r="F53" s="268">
        <v>0</v>
      </c>
      <c r="G53" s="268">
        <f t="shared" si="1"/>
        <v>0</v>
      </c>
      <c r="H53" s="264">
        <f t="shared" si="2"/>
        <v>0</v>
      </c>
      <c r="J53" s="343">
        <f t="shared" si="3"/>
        <v>0</v>
      </c>
    </row>
    <row r="54" spans="1:10" ht="24" x14ac:dyDescent="0.55000000000000004">
      <c r="A54" s="256"/>
      <c r="B54" s="258">
        <v>50</v>
      </c>
      <c r="C54" s="259" t="s">
        <v>195</v>
      </c>
      <c r="D54" s="251"/>
      <c r="E54" s="268">
        <v>0</v>
      </c>
      <c r="F54" s="268">
        <v>0</v>
      </c>
      <c r="G54" s="268">
        <f t="shared" si="1"/>
        <v>0</v>
      </c>
      <c r="H54" s="264">
        <f t="shared" si="2"/>
        <v>0</v>
      </c>
      <c r="J54" s="343">
        <f t="shared" si="3"/>
        <v>0</v>
      </c>
    </row>
    <row r="55" spans="1:10" ht="24" x14ac:dyDescent="0.55000000000000004">
      <c r="A55" s="271"/>
      <c r="B55" s="247">
        <v>51</v>
      </c>
      <c r="C55" s="261" t="s">
        <v>196</v>
      </c>
      <c r="D55" s="252"/>
      <c r="E55" s="250">
        <v>0</v>
      </c>
      <c r="F55" s="250">
        <v>0</v>
      </c>
      <c r="G55" s="250">
        <f t="shared" si="1"/>
        <v>0</v>
      </c>
      <c r="H55" s="264">
        <f t="shared" si="2"/>
        <v>0</v>
      </c>
      <c r="J55" s="343">
        <f t="shared" si="3"/>
        <v>0</v>
      </c>
    </row>
    <row r="56" spans="1:10" ht="24" x14ac:dyDescent="0.55000000000000004">
      <c r="A56" s="253" t="s">
        <v>258</v>
      </c>
      <c r="B56" s="269">
        <v>52</v>
      </c>
      <c r="C56" s="260" t="s">
        <v>116</v>
      </c>
      <c r="D56" s="255"/>
      <c r="E56" s="244">
        <v>0</v>
      </c>
      <c r="F56" s="244">
        <v>0</v>
      </c>
      <c r="G56" s="244">
        <f t="shared" si="1"/>
        <v>0</v>
      </c>
      <c r="H56" s="264">
        <f t="shared" si="2"/>
        <v>0</v>
      </c>
      <c r="J56" s="343">
        <f t="shared" si="3"/>
        <v>0</v>
      </c>
    </row>
    <row r="57" spans="1:10" ht="24" x14ac:dyDescent="0.55000000000000004">
      <c r="A57" s="242" t="s">
        <v>257</v>
      </c>
      <c r="B57" s="258">
        <v>53</v>
      </c>
      <c r="C57" s="260" t="s">
        <v>118</v>
      </c>
      <c r="D57" s="255"/>
      <c r="E57" s="268">
        <v>0</v>
      </c>
      <c r="F57" s="268">
        <v>0</v>
      </c>
      <c r="G57" s="268">
        <f t="shared" si="1"/>
        <v>0</v>
      </c>
      <c r="H57" s="264">
        <f t="shared" si="2"/>
        <v>0</v>
      </c>
      <c r="J57" s="343">
        <f t="shared" si="3"/>
        <v>0</v>
      </c>
    </row>
    <row r="58" spans="1:10" ht="24" x14ac:dyDescent="0.55000000000000004">
      <c r="A58" s="242"/>
      <c r="B58" s="258">
        <v>54</v>
      </c>
      <c r="C58" s="260" t="s">
        <v>117</v>
      </c>
      <c r="D58" s="255"/>
      <c r="E58" s="268">
        <v>0</v>
      </c>
      <c r="F58" s="268">
        <v>0</v>
      </c>
      <c r="G58" s="268">
        <f t="shared" si="1"/>
        <v>0</v>
      </c>
      <c r="H58" s="264">
        <f t="shared" si="2"/>
        <v>0</v>
      </c>
      <c r="J58" s="343">
        <f t="shared" si="3"/>
        <v>0</v>
      </c>
    </row>
    <row r="59" spans="1:10" ht="24" x14ac:dyDescent="0.55000000000000004">
      <c r="A59" s="257"/>
      <c r="B59" s="258">
        <v>55</v>
      </c>
      <c r="C59" s="260" t="s">
        <v>119</v>
      </c>
      <c r="D59" s="255"/>
      <c r="E59" s="268">
        <v>0</v>
      </c>
      <c r="F59" s="268">
        <v>0</v>
      </c>
      <c r="G59" s="268">
        <f>E59</f>
        <v>0</v>
      </c>
      <c r="H59" s="264">
        <f t="shared" si="2"/>
        <v>0</v>
      </c>
      <c r="J59" s="343">
        <f t="shared" si="3"/>
        <v>0</v>
      </c>
    </row>
    <row r="60" spans="1:10" ht="24" x14ac:dyDescent="0.55000000000000004">
      <c r="A60" s="257"/>
      <c r="B60" s="258">
        <v>56</v>
      </c>
      <c r="C60" s="259" t="s">
        <v>120</v>
      </c>
      <c r="D60" s="251"/>
      <c r="E60" s="268">
        <v>0</v>
      </c>
      <c r="F60" s="268">
        <v>0</v>
      </c>
      <c r="G60" s="268">
        <f t="shared" si="1"/>
        <v>0</v>
      </c>
      <c r="H60" s="264">
        <f t="shared" si="2"/>
        <v>0</v>
      </c>
      <c r="J60" s="343">
        <f t="shared" si="3"/>
        <v>0</v>
      </c>
    </row>
    <row r="61" spans="1:10" ht="24" x14ac:dyDescent="0.55000000000000004">
      <c r="A61" s="257"/>
      <c r="B61" s="258">
        <v>57</v>
      </c>
      <c r="C61" s="259" t="s">
        <v>121</v>
      </c>
      <c r="D61" s="251"/>
      <c r="E61" s="268">
        <v>0</v>
      </c>
      <c r="F61" s="268">
        <v>0</v>
      </c>
      <c r="G61" s="268">
        <f t="shared" si="1"/>
        <v>0</v>
      </c>
      <c r="H61" s="264">
        <f t="shared" si="2"/>
        <v>0</v>
      </c>
      <c r="J61" s="343">
        <f t="shared" si="3"/>
        <v>0</v>
      </c>
    </row>
    <row r="62" spans="1:10" ht="24" x14ac:dyDescent="0.55000000000000004">
      <c r="A62" s="257"/>
      <c r="B62" s="258">
        <v>58</v>
      </c>
      <c r="C62" s="259" t="s">
        <v>122</v>
      </c>
      <c r="D62" s="251"/>
      <c r="E62" s="268">
        <v>0</v>
      </c>
      <c r="F62" s="268">
        <v>0</v>
      </c>
      <c r="G62" s="268">
        <f t="shared" si="1"/>
        <v>0</v>
      </c>
      <c r="H62" s="264">
        <f t="shared" si="2"/>
        <v>0</v>
      </c>
      <c r="J62" s="343">
        <f t="shared" si="3"/>
        <v>0</v>
      </c>
    </row>
    <row r="63" spans="1:10" ht="24" x14ac:dyDescent="0.55000000000000004">
      <c r="A63" s="242"/>
      <c r="B63" s="258">
        <v>59</v>
      </c>
      <c r="C63" s="259" t="s">
        <v>124</v>
      </c>
      <c r="D63" s="251"/>
      <c r="E63" s="268">
        <v>0</v>
      </c>
      <c r="F63" s="268">
        <v>0</v>
      </c>
      <c r="G63" s="268">
        <f t="shared" si="1"/>
        <v>0</v>
      </c>
      <c r="H63" s="264">
        <f t="shared" si="2"/>
        <v>0</v>
      </c>
      <c r="J63" s="343">
        <f t="shared" si="3"/>
        <v>0</v>
      </c>
    </row>
    <row r="64" spans="1:10" ht="24" x14ac:dyDescent="0.55000000000000004">
      <c r="A64" s="242"/>
      <c r="B64" s="258">
        <v>60</v>
      </c>
      <c r="C64" s="259" t="s">
        <v>125</v>
      </c>
      <c r="D64" s="251"/>
      <c r="E64" s="268">
        <v>0</v>
      </c>
      <c r="F64" s="268">
        <v>0</v>
      </c>
      <c r="G64" s="268">
        <f t="shared" si="1"/>
        <v>0</v>
      </c>
      <c r="H64" s="264">
        <f t="shared" si="2"/>
        <v>0</v>
      </c>
      <c r="J64" s="343">
        <f t="shared" si="3"/>
        <v>0</v>
      </c>
    </row>
    <row r="65" spans="1:10" ht="24" x14ac:dyDescent="0.55000000000000004">
      <c r="A65" s="242"/>
      <c r="B65" s="258">
        <v>61</v>
      </c>
      <c r="C65" s="259" t="s">
        <v>126</v>
      </c>
      <c r="D65" s="251"/>
      <c r="E65" s="268">
        <v>0</v>
      </c>
      <c r="F65" s="268">
        <v>0</v>
      </c>
      <c r="G65" s="268">
        <f t="shared" si="1"/>
        <v>0</v>
      </c>
      <c r="H65" s="264">
        <f t="shared" si="2"/>
        <v>0</v>
      </c>
      <c r="J65" s="343">
        <f t="shared" si="3"/>
        <v>0</v>
      </c>
    </row>
    <row r="66" spans="1:10" ht="24" x14ac:dyDescent="0.55000000000000004">
      <c r="A66" s="242"/>
      <c r="B66" s="258">
        <v>62</v>
      </c>
      <c r="C66" s="259" t="s">
        <v>128</v>
      </c>
      <c r="D66" s="251"/>
      <c r="E66" s="268">
        <v>0</v>
      </c>
      <c r="F66" s="268">
        <v>0</v>
      </c>
      <c r="G66" s="268">
        <f t="shared" si="1"/>
        <v>0</v>
      </c>
      <c r="H66" s="264">
        <f t="shared" si="2"/>
        <v>0</v>
      </c>
      <c r="J66" s="343">
        <f t="shared" si="3"/>
        <v>0</v>
      </c>
    </row>
    <row r="67" spans="1:10" ht="24" x14ac:dyDescent="0.55000000000000004">
      <c r="A67" s="242"/>
      <c r="B67" s="258">
        <v>63</v>
      </c>
      <c r="C67" s="259" t="s">
        <v>129</v>
      </c>
      <c r="D67" s="251"/>
      <c r="E67" s="268">
        <v>0</v>
      </c>
      <c r="F67" s="268">
        <v>0</v>
      </c>
      <c r="G67" s="268">
        <f t="shared" si="1"/>
        <v>0</v>
      </c>
      <c r="H67" s="264">
        <f t="shared" si="2"/>
        <v>0</v>
      </c>
      <c r="J67" s="343">
        <f t="shared" si="3"/>
        <v>0</v>
      </c>
    </row>
    <row r="68" spans="1:10" ht="24" x14ac:dyDescent="0.55000000000000004">
      <c r="A68" s="242"/>
      <c r="B68" s="258">
        <v>64</v>
      </c>
      <c r="C68" s="260" t="s">
        <v>130</v>
      </c>
      <c r="D68" s="255"/>
      <c r="E68" s="268">
        <v>0</v>
      </c>
      <c r="F68" s="268">
        <v>0</v>
      </c>
      <c r="G68" s="268">
        <f t="shared" si="1"/>
        <v>0</v>
      </c>
      <c r="H68" s="264">
        <f t="shared" si="2"/>
        <v>0</v>
      </c>
      <c r="J68" s="343">
        <f t="shared" si="3"/>
        <v>0</v>
      </c>
    </row>
    <row r="69" spans="1:10" ht="24" x14ac:dyDescent="0.55000000000000004">
      <c r="A69" s="266"/>
      <c r="B69" s="258">
        <v>65</v>
      </c>
      <c r="C69" s="260" t="s">
        <v>132</v>
      </c>
      <c r="D69" s="255"/>
      <c r="E69" s="268">
        <v>0</v>
      </c>
      <c r="F69" s="268">
        <v>0</v>
      </c>
      <c r="G69" s="268">
        <f t="shared" si="1"/>
        <v>0</v>
      </c>
      <c r="H69" s="264">
        <f t="shared" si="2"/>
        <v>0</v>
      </c>
      <c r="J69" s="343">
        <f t="shared" si="3"/>
        <v>0</v>
      </c>
    </row>
    <row r="70" spans="1:10" ht="24" x14ac:dyDescent="0.55000000000000004">
      <c r="A70" s="379"/>
      <c r="B70" s="271">
        <v>65</v>
      </c>
      <c r="C70" s="261" t="s">
        <v>131</v>
      </c>
      <c r="D70" s="252"/>
      <c r="E70" s="250">
        <v>0</v>
      </c>
      <c r="F70" s="250">
        <v>0</v>
      </c>
      <c r="G70" s="250">
        <f t="shared" si="1"/>
        <v>0</v>
      </c>
      <c r="H70" s="380"/>
      <c r="J70" s="343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/>
  <dimension ref="A1:J64"/>
  <sheetViews>
    <sheetView zoomScale="90" zoomScaleNormal="90" workbookViewId="0">
      <selection activeCell="D5" sqref="D5:G64"/>
    </sheetView>
  </sheetViews>
  <sheetFormatPr defaultColWidth="9.125" defaultRowHeight="24" x14ac:dyDescent="0.55000000000000004"/>
  <cols>
    <col min="1" max="2" width="9.125" style="89"/>
    <col min="3" max="3" width="17" style="89" customWidth="1"/>
    <col min="4" max="4" width="12.875" style="89" customWidth="1"/>
    <col min="5" max="5" width="13.625" style="89" customWidth="1"/>
    <col min="6" max="6" width="15" style="89" customWidth="1"/>
    <col min="7" max="7" width="14.375" style="89" customWidth="1"/>
    <col min="8" max="8" width="14.25" style="89" customWidth="1"/>
    <col min="9" max="16384" width="9.125" style="89"/>
  </cols>
  <sheetData>
    <row r="1" spans="1:10" x14ac:dyDescent="0.55000000000000004">
      <c r="A1" s="1273" t="s">
        <v>429</v>
      </c>
      <c r="B1" s="1273"/>
      <c r="C1" s="1273"/>
      <c r="D1" s="1273"/>
      <c r="E1" s="1273"/>
      <c r="F1" s="1273"/>
      <c r="G1" s="1273"/>
      <c r="H1" s="1273"/>
    </row>
    <row r="2" spans="1:10" x14ac:dyDescent="0.55000000000000004">
      <c r="A2" s="1239" t="s">
        <v>237</v>
      </c>
      <c r="B2" s="1239" t="s">
        <v>3</v>
      </c>
      <c r="C2" s="1239" t="s">
        <v>4</v>
      </c>
      <c r="D2" s="1274" t="s">
        <v>228</v>
      </c>
      <c r="E2" s="1239" t="s">
        <v>260</v>
      </c>
      <c r="F2" s="204" t="s">
        <v>230</v>
      </c>
      <c r="G2" s="204" t="s">
        <v>230</v>
      </c>
      <c r="H2" s="1276" t="s">
        <v>261</v>
      </c>
      <c r="J2" t="s">
        <v>318</v>
      </c>
    </row>
    <row r="3" spans="1:10" x14ac:dyDescent="0.55000000000000004">
      <c r="A3" s="1240"/>
      <c r="B3" s="1240"/>
      <c r="C3" s="1240"/>
      <c r="D3" s="1275"/>
      <c r="E3" s="1240"/>
      <c r="F3" s="205" t="s">
        <v>236</v>
      </c>
      <c r="G3" s="207" t="s">
        <v>235</v>
      </c>
      <c r="H3" s="1277"/>
    </row>
    <row r="4" spans="1:10" x14ac:dyDescent="0.55000000000000004">
      <c r="A4" s="1272" t="s">
        <v>40</v>
      </c>
      <c r="B4" s="1272"/>
      <c r="C4" s="1272"/>
      <c r="D4" s="273">
        <f>SUM(D5:D64)</f>
        <v>0</v>
      </c>
      <c r="E4" s="274">
        <f>SUM(E5:E64)</f>
        <v>0</v>
      </c>
      <c r="F4" s="274">
        <f>SUM(F5:F64)</f>
        <v>0</v>
      </c>
      <c r="G4" s="274">
        <f>SUM(G5:G64)</f>
        <v>0</v>
      </c>
      <c r="H4" s="272">
        <f>SUM(H5:H64)</f>
        <v>0</v>
      </c>
      <c r="J4" s="343">
        <f>SUM(J5:J66)</f>
        <v>0</v>
      </c>
    </row>
    <row r="5" spans="1:10" x14ac:dyDescent="0.55000000000000004">
      <c r="A5" s="205" t="s">
        <v>248</v>
      </c>
      <c r="B5" s="224">
        <v>1</v>
      </c>
      <c r="C5" s="209" t="s">
        <v>156</v>
      </c>
      <c r="D5" s="210"/>
      <c r="E5" s="211"/>
      <c r="F5" s="211"/>
      <c r="G5" s="211"/>
      <c r="H5" s="237">
        <f>+G5-F5</f>
        <v>0</v>
      </c>
      <c r="J5" s="343">
        <f>IF(G5&gt;0,1,0)</f>
        <v>0</v>
      </c>
    </row>
    <row r="6" spans="1:10" x14ac:dyDescent="0.55000000000000004">
      <c r="A6" s="205" t="s">
        <v>262</v>
      </c>
      <c r="B6" s="208">
        <v>2</v>
      </c>
      <c r="C6" s="209" t="s">
        <v>157</v>
      </c>
      <c r="D6" s="210"/>
      <c r="E6" s="211"/>
      <c r="F6" s="211"/>
      <c r="G6" s="211"/>
      <c r="H6" s="237">
        <f t="shared" ref="H6:H64" si="0">+G6-F6</f>
        <v>0</v>
      </c>
      <c r="J6" s="343">
        <f t="shared" ref="J6:J64" si="1">IF(G6&gt;0,1,0)</f>
        <v>0</v>
      </c>
    </row>
    <row r="7" spans="1:10" x14ac:dyDescent="0.55000000000000004">
      <c r="A7" s="205"/>
      <c r="B7" s="208">
        <v>3</v>
      </c>
      <c r="C7" s="209" t="s">
        <v>217</v>
      </c>
      <c r="D7" s="210"/>
      <c r="E7" s="211"/>
      <c r="F7" s="211"/>
      <c r="G7" s="211"/>
      <c r="H7" s="237">
        <f t="shared" si="0"/>
        <v>0</v>
      </c>
      <c r="J7" s="343">
        <f t="shared" si="1"/>
        <v>0</v>
      </c>
    </row>
    <row r="8" spans="1:10" x14ac:dyDescent="0.55000000000000004">
      <c r="A8" s="207"/>
      <c r="B8" s="208">
        <v>4</v>
      </c>
      <c r="C8" s="212" t="s">
        <v>160</v>
      </c>
      <c r="D8" s="210"/>
      <c r="E8" s="211"/>
      <c r="F8" s="211"/>
      <c r="G8" s="211"/>
      <c r="H8" s="237">
        <f t="shared" si="0"/>
        <v>0</v>
      </c>
      <c r="J8" s="343">
        <f t="shared" si="1"/>
        <v>0</v>
      </c>
    </row>
    <row r="9" spans="1:10" x14ac:dyDescent="0.55000000000000004">
      <c r="A9" s="205" t="s">
        <v>250</v>
      </c>
      <c r="B9" s="213">
        <v>5</v>
      </c>
      <c r="C9" s="214" t="s">
        <v>174</v>
      </c>
      <c r="D9" s="215"/>
      <c r="E9" s="216"/>
      <c r="F9" s="216"/>
      <c r="G9" s="216"/>
      <c r="H9" s="237">
        <f t="shared" si="0"/>
        <v>0</v>
      </c>
      <c r="J9" s="343">
        <f t="shared" si="1"/>
        <v>0</v>
      </c>
    </row>
    <row r="10" spans="1:10" x14ac:dyDescent="0.55000000000000004">
      <c r="A10" s="205" t="s">
        <v>263</v>
      </c>
      <c r="B10" s="208">
        <v>6</v>
      </c>
      <c r="C10" s="217" t="s">
        <v>176</v>
      </c>
      <c r="D10" s="218"/>
      <c r="E10" s="211"/>
      <c r="F10" s="211"/>
      <c r="G10" s="211"/>
      <c r="H10" s="237">
        <f t="shared" si="0"/>
        <v>0</v>
      </c>
      <c r="J10" s="343">
        <f t="shared" si="1"/>
        <v>0</v>
      </c>
    </row>
    <row r="11" spans="1:10" x14ac:dyDescent="0.55000000000000004">
      <c r="A11" s="205"/>
      <c r="B11" s="208">
        <v>7</v>
      </c>
      <c r="C11" s="217" t="s">
        <v>177</v>
      </c>
      <c r="D11" s="218"/>
      <c r="E11" s="211"/>
      <c r="F11" s="211"/>
      <c r="G11" s="211"/>
      <c r="H11" s="237">
        <f t="shared" si="0"/>
        <v>0</v>
      </c>
      <c r="J11" s="343">
        <f t="shared" si="1"/>
        <v>0</v>
      </c>
    </row>
    <row r="12" spans="1:10" x14ac:dyDescent="0.55000000000000004">
      <c r="A12" s="205"/>
      <c r="B12" s="219">
        <v>8</v>
      </c>
      <c r="C12" s="217" t="s">
        <v>178</v>
      </c>
      <c r="D12" s="218"/>
      <c r="E12" s="211"/>
      <c r="F12" s="211"/>
      <c r="G12" s="211"/>
      <c r="H12" s="237">
        <f t="shared" si="0"/>
        <v>0</v>
      </c>
      <c r="J12" s="343">
        <f t="shared" si="1"/>
        <v>0</v>
      </c>
    </row>
    <row r="13" spans="1:10" x14ac:dyDescent="0.55000000000000004">
      <c r="A13" s="205"/>
      <c r="B13" s="220">
        <v>9</v>
      </c>
      <c r="C13" s="221" t="s">
        <v>181</v>
      </c>
      <c r="D13" s="222"/>
      <c r="E13" s="223"/>
      <c r="F13" s="223"/>
      <c r="G13" s="223"/>
      <c r="H13" s="237">
        <f t="shared" si="0"/>
        <v>0</v>
      </c>
      <c r="J13" s="343">
        <f t="shared" si="1"/>
        <v>0</v>
      </c>
    </row>
    <row r="14" spans="1:10" x14ac:dyDescent="0.55000000000000004">
      <c r="A14" s="204" t="s">
        <v>252</v>
      </c>
      <c r="B14" s="224">
        <v>10</v>
      </c>
      <c r="C14" s="225" t="s">
        <v>164</v>
      </c>
      <c r="D14" s="226"/>
      <c r="E14" s="227"/>
      <c r="F14" s="227"/>
      <c r="G14" s="227"/>
      <c r="H14" s="237">
        <f t="shared" si="0"/>
        <v>0</v>
      </c>
      <c r="J14" s="343">
        <f t="shared" si="1"/>
        <v>0</v>
      </c>
    </row>
    <row r="15" spans="1:10" x14ac:dyDescent="0.55000000000000004">
      <c r="A15" s="205" t="s">
        <v>264</v>
      </c>
      <c r="B15" s="208">
        <v>11</v>
      </c>
      <c r="C15" s="217" t="s">
        <v>165</v>
      </c>
      <c r="D15" s="218"/>
      <c r="E15" s="211"/>
      <c r="F15" s="211"/>
      <c r="G15" s="211"/>
      <c r="H15" s="237">
        <f t="shared" si="0"/>
        <v>0</v>
      </c>
      <c r="J15" s="343">
        <f t="shared" si="1"/>
        <v>0</v>
      </c>
    </row>
    <row r="16" spans="1:10" x14ac:dyDescent="0.55000000000000004">
      <c r="A16" s="205"/>
      <c r="B16" s="208">
        <v>12</v>
      </c>
      <c r="C16" s="217" t="s">
        <v>166</v>
      </c>
      <c r="D16" s="218"/>
      <c r="E16" s="211"/>
      <c r="F16" s="211"/>
      <c r="G16" s="211"/>
      <c r="H16" s="237">
        <f t="shared" si="0"/>
        <v>0</v>
      </c>
      <c r="J16" s="343">
        <f t="shared" si="1"/>
        <v>0</v>
      </c>
    </row>
    <row r="17" spans="1:10" x14ac:dyDescent="0.55000000000000004">
      <c r="A17" s="205"/>
      <c r="B17" s="208">
        <v>13</v>
      </c>
      <c r="C17" s="217" t="s">
        <v>167</v>
      </c>
      <c r="D17" s="218"/>
      <c r="E17" s="211"/>
      <c r="F17" s="211"/>
      <c r="G17" s="211"/>
      <c r="H17" s="237">
        <f t="shared" si="0"/>
        <v>0</v>
      </c>
      <c r="J17" s="343">
        <f t="shared" si="1"/>
        <v>0</v>
      </c>
    </row>
    <row r="18" spans="1:10" x14ac:dyDescent="0.55000000000000004">
      <c r="A18" s="205"/>
      <c r="B18" s="208">
        <v>14</v>
      </c>
      <c r="C18" s="217" t="s">
        <v>168</v>
      </c>
      <c r="D18" s="218"/>
      <c r="E18" s="211"/>
      <c r="F18" s="211"/>
      <c r="G18" s="211"/>
      <c r="H18" s="237">
        <f t="shared" si="0"/>
        <v>0</v>
      </c>
      <c r="J18" s="343">
        <f t="shared" si="1"/>
        <v>0</v>
      </c>
    </row>
    <row r="19" spans="1:10" x14ac:dyDescent="0.55000000000000004">
      <c r="A19" s="207"/>
      <c r="B19" s="206">
        <v>15</v>
      </c>
      <c r="C19" s="221" t="s">
        <v>170</v>
      </c>
      <c r="D19" s="222"/>
      <c r="E19" s="228"/>
      <c r="F19" s="228"/>
      <c r="G19" s="228"/>
      <c r="H19" s="237">
        <f t="shared" si="0"/>
        <v>0</v>
      </c>
      <c r="J19" s="343">
        <f t="shared" si="1"/>
        <v>0</v>
      </c>
    </row>
    <row r="20" spans="1:10" x14ac:dyDescent="0.55000000000000004">
      <c r="A20" s="205" t="s">
        <v>254</v>
      </c>
      <c r="B20" s="208">
        <v>16</v>
      </c>
      <c r="C20" s="225" t="s">
        <v>135</v>
      </c>
      <c r="D20" s="226"/>
      <c r="E20" s="211"/>
      <c r="F20" s="211"/>
      <c r="G20" s="211"/>
      <c r="H20" s="237">
        <f t="shared" si="0"/>
        <v>0</v>
      </c>
      <c r="J20" s="343">
        <f t="shared" si="1"/>
        <v>0</v>
      </c>
    </row>
    <row r="21" spans="1:10" x14ac:dyDescent="0.55000000000000004">
      <c r="A21" s="205" t="s">
        <v>255</v>
      </c>
      <c r="B21" s="208">
        <v>17</v>
      </c>
      <c r="C21" s="225" t="s">
        <v>136</v>
      </c>
      <c r="D21" s="226"/>
      <c r="E21" s="211"/>
      <c r="F21" s="211"/>
      <c r="G21" s="211"/>
      <c r="H21" s="237">
        <f t="shared" si="0"/>
        <v>0</v>
      </c>
      <c r="J21" s="343">
        <f t="shared" si="1"/>
        <v>0</v>
      </c>
    </row>
    <row r="22" spans="1:10" x14ac:dyDescent="0.55000000000000004">
      <c r="A22" s="205"/>
      <c r="B22" s="208">
        <v>18</v>
      </c>
      <c r="C22" s="225" t="s">
        <v>137</v>
      </c>
      <c r="D22" s="226"/>
      <c r="E22" s="211"/>
      <c r="F22" s="211"/>
      <c r="G22" s="211"/>
      <c r="H22" s="237">
        <f t="shared" si="0"/>
        <v>0</v>
      </c>
      <c r="J22" s="343">
        <f t="shared" si="1"/>
        <v>0</v>
      </c>
    </row>
    <row r="23" spans="1:10" x14ac:dyDescent="0.55000000000000004">
      <c r="A23" s="205"/>
      <c r="B23" s="208">
        <v>19</v>
      </c>
      <c r="C23" s="225" t="s">
        <v>138</v>
      </c>
      <c r="D23" s="226"/>
      <c r="E23" s="211"/>
      <c r="F23" s="211"/>
      <c r="G23" s="211"/>
      <c r="H23" s="237">
        <f t="shared" si="0"/>
        <v>0</v>
      </c>
      <c r="J23" s="343">
        <f t="shared" si="1"/>
        <v>0</v>
      </c>
    </row>
    <row r="24" spans="1:10" x14ac:dyDescent="0.55000000000000004">
      <c r="A24" s="205"/>
      <c r="B24" s="208">
        <v>20</v>
      </c>
      <c r="C24" s="225" t="s">
        <v>139</v>
      </c>
      <c r="D24" s="226"/>
      <c r="E24" s="211"/>
      <c r="F24" s="211"/>
      <c r="G24" s="211"/>
      <c r="H24" s="237">
        <f t="shared" si="0"/>
        <v>0</v>
      </c>
      <c r="J24" s="343">
        <f t="shared" si="1"/>
        <v>0</v>
      </c>
    </row>
    <row r="25" spans="1:10" x14ac:dyDescent="0.55000000000000004">
      <c r="A25" s="205"/>
      <c r="B25" s="208">
        <v>21</v>
      </c>
      <c r="C25" s="225" t="s">
        <v>140</v>
      </c>
      <c r="D25" s="226"/>
      <c r="E25" s="211"/>
      <c r="F25" s="211"/>
      <c r="G25" s="211"/>
      <c r="H25" s="237">
        <f t="shared" si="0"/>
        <v>0</v>
      </c>
      <c r="J25" s="343">
        <f t="shared" si="1"/>
        <v>0</v>
      </c>
    </row>
    <row r="26" spans="1:10" x14ac:dyDescent="0.55000000000000004">
      <c r="A26" s="205"/>
      <c r="B26" s="208">
        <v>22</v>
      </c>
      <c r="C26" s="225" t="s">
        <v>142</v>
      </c>
      <c r="D26" s="226"/>
      <c r="E26" s="211"/>
      <c r="F26" s="211"/>
      <c r="G26" s="211"/>
      <c r="H26" s="237">
        <f t="shared" si="0"/>
        <v>0</v>
      </c>
      <c r="J26" s="343">
        <f t="shared" si="1"/>
        <v>0</v>
      </c>
    </row>
    <row r="27" spans="1:10" x14ac:dyDescent="0.55000000000000004">
      <c r="A27" s="205"/>
      <c r="B27" s="208">
        <v>23</v>
      </c>
      <c r="C27" s="225" t="s">
        <v>145</v>
      </c>
      <c r="D27" s="226"/>
      <c r="E27" s="211"/>
      <c r="F27" s="211"/>
      <c r="G27" s="211"/>
      <c r="H27" s="237">
        <f t="shared" si="0"/>
        <v>0</v>
      </c>
      <c r="J27" s="343">
        <f t="shared" si="1"/>
        <v>0</v>
      </c>
    </row>
    <row r="28" spans="1:10" x14ac:dyDescent="0.55000000000000004">
      <c r="A28" s="205"/>
      <c r="B28" s="208">
        <v>24</v>
      </c>
      <c r="C28" s="225" t="s">
        <v>148</v>
      </c>
      <c r="D28" s="226"/>
      <c r="E28" s="211"/>
      <c r="F28" s="211"/>
      <c r="G28" s="211"/>
      <c r="H28" s="237">
        <f t="shared" si="0"/>
        <v>0</v>
      </c>
      <c r="J28" s="343">
        <f t="shared" si="1"/>
        <v>0</v>
      </c>
    </row>
    <row r="29" spans="1:10" x14ac:dyDescent="0.55000000000000004">
      <c r="A29" s="205"/>
      <c r="B29" s="208">
        <v>25</v>
      </c>
      <c r="C29" s="225" t="s">
        <v>146</v>
      </c>
      <c r="D29" s="226"/>
      <c r="E29" s="211"/>
      <c r="F29" s="211"/>
      <c r="G29" s="211"/>
      <c r="H29" s="237">
        <f t="shared" si="0"/>
        <v>0</v>
      </c>
      <c r="J29" s="343">
        <f t="shared" si="1"/>
        <v>0</v>
      </c>
    </row>
    <row r="30" spans="1:10" x14ac:dyDescent="0.55000000000000004">
      <c r="A30" s="205"/>
      <c r="B30" s="208">
        <v>26</v>
      </c>
      <c r="C30" s="225" t="s">
        <v>147</v>
      </c>
      <c r="D30" s="226"/>
      <c r="E30" s="211"/>
      <c r="F30" s="211"/>
      <c r="G30" s="211"/>
      <c r="H30" s="237">
        <f t="shared" si="0"/>
        <v>0</v>
      </c>
      <c r="J30" s="343">
        <f t="shared" si="1"/>
        <v>0</v>
      </c>
    </row>
    <row r="31" spans="1:10" x14ac:dyDescent="0.55000000000000004">
      <c r="A31" s="205"/>
      <c r="B31" s="208">
        <v>27</v>
      </c>
      <c r="C31" s="217" t="s">
        <v>149</v>
      </c>
      <c r="D31" s="218"/>
      <c r="E31" s="211"/>
      <c r="F31" s="211"/>
      <c r="G31" s="211"/>
      <c r="H31" s="237">
        <f t="shared" si="0"/>
        <v>0</v>
      </c>
      <c r="J31" s="343">
        <f t="shared" si="1"/>
        <v>0</v>
      </c>
    </row>
    <row r="32" spans="1:10" x14ac:dyDescent="0.55000000000000004">
      <c r="A32" s="205"/>
      <c r="B32" s="219">
        <v>28</v>
      </c>
      <c r="C32" s="217" t="s">
        <v>150</v>
      </c>
      <c r="D32" s="218"/>
      <c r="E32" s="211"/>
      <c r="F32" s="211"/>
      <c r="G32" s="211"/>
      <c r="H32" s="237">
        <f t="shared" si="0"/>
        <v>0</v>
      </c>
      <c r="J32" s="343">
        <f t="shared" si="1"/>
        <v>0</v>
      </c>
    </row>
    <row r="33" spans="1:10" x14ac:dyDescent="0.55000000000000004">
      <c r="A33" s="205"/>
      <c r="B33" s="219">
        <v>29</v>
      </c>
      <c r="C33" s="217" t="s">
        <v>151</v>
      </c>
      <c r="D33" s="218"/>
      <c r="E33" s="211"/>
      <c r="F33" s="211"/>
      <c r="G33" s="211"/>
      <c r="H33" s="237">
        <f t="shared" si="0"/>
        <v>0</v>
      </c>
      <c r="J33" s="343">
        <f t="shared" si="1"/>
        <v>0</v>
      </c>
    </row>
    <row r="34" spans="1:10" x14ac:dyDescent="0.55000000000000004">
      <c r="A34" s="205"/>
      <c r="B34" s="219">
        <v>30</v>
      </c>
      <c r="C34" s="217" t="s">
        <v>152</v>
      </c>
      <c r="D34" s="218"/>
      <c r="E34" s="211"/>
      <c r="F34" s="211"/>
      <c r="G34" s="211"/>
      <c r="H34" s="237">
        <f t="shared" si="0"/>
        <v>0</v>
      </c>
      <c r="J34" s="343">
        <f t="shared" si="1"/>
        <v>0</v>
      </c>
    </row>
    <row r="35" spans="1:10" x14ac:dyDescent="0.55000000000000004">
      <c r="A35" s="207"/>
      <c r="B35" s="220">
        <v>31</v>
      </c>
      <c r="C35" s="221" t="s">
        <v>153</v>
      </c>
      <c r="D35" s="222"/>
      <c r="E35" s="228"/>
      <c r="F35" s="228"/>
      <c r="G35" s="228"/>
      <c r="H35" s="237">
        <f t="shared" si="0"/>
        <v>0</v>
      </c>
      <c r="J35" s="343">
        <f t="shared" si="1"/>
        <v>0</v>
      </c>
    </row>
    <row r="36" spans="1:10" x14ac:dyDescent="0.55000000000000004">
      <c r="A36" s="205" t="s">
        <v>256</v>
      </c>
      <c r="B36" s="224">
        <v>32</v>
      </c>
      <c r="C36" s="225" t="s">
        <v>183</v>
      </c>
      <c r="D36" s="226"/>
      <c r="E36" s="227"/>
      <c r="F36" s="227"/>
      <c r="G36" s="227"/>
      <c r="H36" s="237">
        <f t="shared" si="0"/>
        <v>0</v>
      </c>
      <c r="J36" s="343">
        <f t="shared" si="1"/>
        <v>0</v>
      </c>
    </row>
    <row r="37" spans="1:10" x14ac:dyDescent="0.55000000000000004">
      <c r="A37" s="205" t="s">
        <v>257</v>
      </c>
      <c r="B37" s="224">
        <v>33</v>
      </c>
      <c r="C37" s="225" t="s">
        <v>184</v>
      </c>
      <c r="D37" s="226"/>
      <c r="E37" s="227"/>
      <c r="F37" s="227"/>
      <c r="G37" s="227"/>
      <c r="H37" s="237">
        <f t="shared" si="0"/>
        <v>0</v>
      </c>
      <c r="J37" s="343">
        <f t="shared" si="1"/>
        <v>0</v>
      </c>
    </row>
    <row r="38" spans="1:10" x14ac:dyDescent="0.55000000000000004">
      <c r="A38" s="205"/>
      <c r="B38" s="224">
        <v>34</v>
      </c>
      <c r="C38" s="225" t="s">
        <v>185</v>
      </c>
      <c r="D38" s="226"/>
      <c r="E38" s="227"/>
      <c r="F38" s="227"/>
      <c r="G38" s="227"/>
      <c r="H38" s="237">
        <f t="shared" si="0"/>
        <v>0</v>
      </c>
      <c r="J38" s="343">
        <f t="shared" si="1"/>
        <v>0</v>
      </c>
    </row>
    <row r="39" spans="1:10" x14ac:dyDescent="0.55000000000000004">
      <c r="A39" s="205"/>
      <c r="B39" s="208">
        <v>35</v>
      </c>
      <c r="C39" s="225" t="s">
        <v>186</v>
      </c>
      <c r="D39" s="218"/>
      <c r="E39" s="211"/>
      <c r="F39" s="211"/>
      <c r="G39" s="211"/>
      <c r="H39" s="237">
        <f t="shared" si="0"/>
        <v>0</v>
      </c>
      <c r="J39" s="343">
        <f t="shared" si="1"/>
        <v>0</v>
      </c>
    </row>
    <row r="40" spans="1:10" x14ac:dyDescent="0.55000000000000004">
      <c r="A40" s="205"/>
      <c r="B40" s="208">
        <v>36</v>
      </c>
      <c r="C40" s="225" t="s">
        <v>187</v>
      </c>
      <c r="D40" s="218"/>
      <c r="E40" s="211"/>
      <c r="F40" s="211"/>
      <c r="G40" s="211"/>
      <c r="H40" s="237">
        <f t="shared" si="0"/>
        <v>0</v>
      </c>
      <c r="J40" s="343">
        <f t="shared" si="1"/>
        <v>0</v>
      </c>
    </row>
    <row r="41" spans="1:10" x14ac:dyDescent="0.55000000000000004">
      <c r="A41" s="205"/>
      <c r="B41" s="208">
        <v>37</v>
      </c>
      <c r="C41" s="225" t="s">
        <v>188</v>
      </c>
      <c r="D41" s="218"/>
      <c r="E41" s="211"/>
      <c r="F41" s="211"/>
      <c r="G41" s="211"/>
      <c r="H41" s="237">
        <f t="shared" si="0"/>
        <v>0</v>
      </c>
      <c r="J41" s="343">
        <f t="shared" si="1"/>
        <v>0</v>
      </c>
    </row>
    <row r="42" spans="1:10" x14ac:dyDescent="0.55000000000000004">
      <c r="A42" s="205"/>
      <c r="B42" s="208">
        <v>38</v>
      </c>
      <c r="C42" s="225" t="s">
        <v>189</v>
      </c>
      <c r="D42" s="218"/>
      <c r="E42" s="211"/>
      <c r="F42" s="211"/>
      <c r="G42" s="211"/>
      <c r="H42" s="237">
        <f t="shared" si="0"/>
        <v>0</v>
      </c>
      <c r="J42" s="343">
        <f t="shared" si="1"/>
        <v>0</v>
      </c>
    </row>
    <row r="43" spans="1:10" x14ac:dyDescent="0.55000000000000004">
      <c r="A43" s="205"/>
      <c r="B43" s="208">
        <v>39</v>
      </c>
      <c r="C43" s="225" t="s">
        <v>190</v>
      </c>
      <c r="D43" s="218"/>
      <c r="E43" s="211"/>
      <c r="F43" s="211"/>
      <c r="G43" s="211"/>
      <c r="H43" s="237">
        <f t="shared" si="0"/>
        <v>0</v>
      </c>
      <c r="J43" s="343">
        <f t="shared" si="1"/>
        <v>0</v>
      </c>
    </row>
    <row r="44" spans="1:10" x14ac:dyDescent="0.55000000000000004">
      <c r="A44" s="205"/>
      <c r="B44" s="208">
        <v>40</v>
      </c>
      <c r="C44" s="217" t="s">
        <v>191</v>
      </c>
      <c r="D44" s="218"/>
      <c r="E44" s="211"/>
      <c r="F44" s="211"/>
      <c r="G44" s="211"/>
      <c r="H44" s="237">
        <f t="shared" si="0"/>
        <v>0</v>
      </c>
      <c r="J44" s="343">
        <f t="shared" si="1"/>
        <v>0</v>
      </c>
    </row>
    <row r="45" spans="1:10" x14ac:dyDescent="0.55000000000000004">
      <c r="A45" s="205"/>
      <c r="B45" s="208">
        <v>41</v>
      </c>
      <c r="C45" s="217" t="s">
        <v>192</v>
      </c>
      <c r="D45" s="218"/>
      <c r="E45" s="211"/>
      <c r="F45" s="211"/>
      <c r="G45" s="211"/>
      <c r="H45" s="237">
        <f t="shared" si="0"/>
        <v>0</v>
      </c>
      <c r="J45" s="343">
        <f t="shared" si="1"/>
        <v>0</v>
      </c>
    </row>
    <row r="46" spans="1:10" x14ac:dyDescent="0.55000000000000004">
      <c r="A46" s="205"/>
      <c r="B46" s="208">
        <v>42</v>
      </c>
      <c r="C46" s="217" t="s">
        <v>193</v>
      </c>
      <c r="D46" s="218"/>
      <c r="E46" s="211"/>
      <c r="F46" s="211"/>
      <c r="G46" s="211"/>
      <c r="H46" s="237">
        <f t="shared" si="0"/>
        <v>0</v>
      </c>
      <c r="J46" s="343">
        <f t="shared" si="1"/>
        <v>0</v>
      </c>
    </row>
    <row r="47" spans="1:10" x14ac:dyDescent="0.55000000000000004">
      <c r="A47" s="205"/>
      <c r="B47" s="208">
        <v>43</v>
      </c>
      <c r="C47" s="217" t="s">
        <v>194</v>
      </c>
      <c r="D47" s="218"/>
      <c r="E47" s="211"/>
      <c r="F47" s="211"/>
      <c r="G47" s="211"/>
      <c r="H47" s="237">
        <f t="shared" si="0"/>
        <v>0</v>
      </c>
      <c r="J47" s="343">
        <f t="shared" si="1"/>
        <v>0</v>
      </c>
    </row>
    <row r="48" spans="1:10" x14ac:dyDescent="0.55000000000000004">
      <c r="A48" s="205"/>
      <c r="B48" s="208">
        <v>44</v>
      </c>
      <c r="C48" s="217" t="s">
        <v>195</v>
      </c>
      <c r="D48" s="218"/>
      <c r="E48" s="211"/>
      <c r="F48" s="211"/>
      <c r="G48" s="211"/>
      <c r="H48" s="237">
        <f t="shared" si="0"/>
        <v>0</v>
      </c>
      <c r="J48" s="343">
        <f t="shared" si="1"/>
        <v>0</v>
      </c>
    </row>
    <row r="49" spans="1:10" x14ac:dyDescent="0.55000000000000004">
      <c r="A49" s="207"/>
      <c r="B49" s="206">
        <v>45</v>
      </c>
      <c r="C49" s="221" t="s">
        <v>196</v>
      </c>
      <c r="D49" s="222"/>
      <c r="E49" s="228"/>
      <c r="F49" s="228"/>
      <c r="G49" s="228"/>
      <c r="H49" s="237">
        <f t="shared" si="0"/>
        <v>0</v>
      </c>
      <c r="J49" s="343">
        <f t="shared" si="1"/>
        <v>0</v>
      </c>
    </row>
    <row r="50" spans="1:10" x14ac:dyDescent="0.55000000000000004">
      <c r="A50" s="205" t="s">
        <v>258</v>
      </c>
      <c r="B50" s="208">
        <v>46</v>
      </c>
      <c r="C50" s="212" t="s">
        <v>118</v>
      </c>
      <c r="D50" s="218"/>
      <c r="E50" s="227"/>
      <c r="F50" s="227"/>
      <c r="G50" s="227"/>
      <c r="H50" s="237">
        <f t="shared" si="0"/>
        <v>0</v>
      </c>
      <c r="J50" s="343">
        <f t="shared" si="1"/>
        <v>0</v>
      </c>
    </row>
    <row r="51" spans="1:10" x14ac:dyDescent="0.55000000000000004">
      <c r="A51" s="205" t="s">
        <v>265</v>
      </c>
      <c r="B51" s="208">
        <v>47</v>
      </c>
      <c r="C51" s="212" t="s">
        <v>117</v>
      </c>
      <c r="D51" s="218"/>
      <c r="E51" s="227"/>
      <c r="F51" s="227"/>
      <c r="G51" s="227"/>
      <c r="H51" s="237">
        <f t="shared" si="0"/>
        <v>0</v>
      </c>
      <c r="J51" s="343">
        <f t="shared" si="1"/>
        <v>0</v>
      </c>
    </row>
    <row r="52" spans="1:10" x14ac:dyDescent="0.55000000000000004">
      <c r="A52" s="205"/>
      <c r="B52" s="208">
        <v>48</v>
      </c>
      <c r="C52" s="212" t="s">
        <v>119</v>
      </c>
      <c r="D52" s="218"/>
      <c r="E52" s="227"/>
      <c r="F52" s="227"/>
      <c r="G52" s="227"/>
      <c r="H52" s="237">
        <f t="shared" si="0"/>
        <v>0</v>
      </c>
      <c r="J52" s="343">
        <f t="shared" si="1"/>
        <v>0</v>
      </c>
    </row>
    <row r="53" spans="1:10" x14ac:dyDescent="0.55000000000000004">
      <c r="A53" s="205"/>
      <c r="B53" s="208">
        <v>49</v>
      </c>
      <c r="C53" s="212" t="s">
        <v>120</v>
      </c>
      <c r="D53" s="218"/>
      <c r="E53" s="211"/>
      <c r="F53" s="211"/>
      <c r="G53" s="211"/>
      <c r="H53" s="237">
        <f t="shared" si="0"/>
        <v>0</v>
      </c>
      <c r="J53" s="343">
        <f t="shared" si="1"/>
        <v>0</v>
      </c>
    </row>
    <row r="54" spans="1:10" x14ac:dyDescent="0.55000000000000004">
      <c r="A54" s="205"/>
      <c r="B54" s="208">
        <v>50</v>
      </c>
      <c r="C54" s="212" t="s">
        <v>121</v>
      </c>
      <c r="D54" s="218"/>
      <c r="E54" s="211"/>
      <c r="F54" s="211"/>
      <c r="G54" s="211"/>
      <c r="H54" s="237">
        <f t="shared" si="0"/>
        <v>0</v>
      </c>
      <c r="J54" s="343">
        <f t="shared" si="1"/>
        <v>0</v>
      </c>
    </row>
    <row r="55" spans="1:10" x14ac:dyDescent="0.55000000000000004">
      <c r="A55" s="205"/>
      <c r="B55" s="208">
        <v>51</v>
      </c>
      <c r="C55" s="229" t="s">
        <v>122</v>
      </c>
      <c r="D55" s="218"/>
      <c r="E55" s="211"/>
      <c r="F55" s="211"/>
      <c r="G55" s="211"/>
      <c r="H55" s="237">
        <f t="shared" si="0"/>
        <v>0</v>
      </c>
      <c r="J55" s="343">
        <f t="shared" si="1"/>
        <v>0</v>
      </c>
    </row>
    <row r="56" spans="1:10" x14ac:dyDescent="0.55000000000000004">
      <c r="A56" s="205"/>
      <c r="B56" s="208">
        <v>52</v>
      </c>
      <c r="C56" s="230" t="s">
        <v>124</v>
      </c>
      <c r="D56" s="231"/>
      <c r="E56" s="211"/>
      <c r="F56" s="211"/>
      <c r="G56" s="211"/>
      <c r="H56" s="237">
        <f t="shared" si="0"/>
        <v>0</v>
      </c>
      <c r="J56" s="343">
        <f t="shared" si="1"/>
        <v>0</v>
      </c>
    </row>
    <row r="57" spans="1:10" x14ac:dyDescent="0.55000000000000004">
      <c r="A57" s="205"/>
      <c r="B57" s="208">
        <v>53</v>
      </c>
      <c r="C57" s="217" t="s">
        <v>125</v>
      </c>
      <c r="D57" s="231"/>
      <c r="E57" s="211"/>
      <c r="F57" s="211"/>
      <c r="G57" s="211"/>
      <c r="H57" s="237">
        <f t="shared" si="0"/>
        <v>0</v>
      </c>
      <c r="J57" s="343">
        <f t="shared" si="1"/>
        <v>0</v>
      </c>
    </row>
    <row r="58" spans="1:10" x14ac:dyDescent="0.55000000000000004">
      <c r="A58" s="205"/>
      <c r="B58" s="208">
        <v>54</v>
      </c>
      <c r="C58" s="225" t="s">
        <v>126</v>
      </c>
      <c r="D58" s="232"/>
      <c r="E58" s="211"/>
      <c r="F58" s="211"/>
      <c r="G58" s="211"/>
      <c r="H58" s="237">
        <f t="shared" si="0"/>
        <v>0</v>
      </c>
      <c r="J58" s="343">
        <f t="shared" si="1"/>
        <v>0</v>
      </c>
    </row>
    <row r="59" spans="1:10" x14ac:dyDescent="0.55000000000000004">
      <c r="A59" s="205"/>
      <c r="B59" s="208">
        <v>55</v>
      </c>
      <c r="C59" s="225" t="s">
        <v>266</v>
      </c>
      <c r="D59" s="231"/>
      <c r="E59" s="211"/>
      <c r="F59" s="211"/>
      <c r="G59" s="211"/>
      <c r="H59" s="237">
        <f t="shared" si="0"/>
        <v>0</v>
      </c>
      <c r="J59" s="343">
        <f t="shared" si="1"/>
        <v>0</v>
      </c>
    </row>
    <row r="60" spans="1:10" x14ac:dyDescent="0.55000000000000004">
      <c r="A60" s="205"/>
      <c r="B60" s="208">
        <v>56</v>
      </c>
      <c r="C60" s="217" t="s">
        <v>128</v>
      </c>
      <c r="D60" s="231"/>
      <c r="E60" s="211"/>
      <c r="F60" s="211"/>
      <c r="G60" s="211"/>
      <c r="H60" s="237">
        <f t="shared" si="0"/>
        <v>0</v>
      </c>
      <c r="J60" s="343">
        <f t="shared" si="1"/>
        <v>0</v>
      </c>
    </row>
    <row r="61" spans="1:10" x14ac:dyDescent="0.55000000000000004">
      <c r="A61" s="205"/>
      <c r="B61" s="208">
        <v>57</v>
      </c>
      <c r="C61" s="217" t="s">
        <v>129</v>
      </c>
      <c r="D61" s="231"/>
      <c r="E61" s="211"/>
      <c r="F61" s="211"/>
      <c r="G61" s="211"/>
      <c r="H61" s="237">
        <f t="shared" si="0"/>
        <v>0</v>
      </c>
      <c r="J61" s="343">
        <f t="shared" si="1"/>
        <v>0</v>
      </c>
    </row>
    <row r="62" spans="1:10" x14ac:dyDescent="0.55000000000000004">
      <c r="A62" s="205"/>
      <c r="B62" s="208">
        <v>58</v>
      </c>
      <c r="C62" s="217" t="s">
        <v>130</v>
      </c>
      <c r="D62" s="233"/>
      <c r="E62" s="211"/>
      <c r="F62" s="211"/>
      <c r="G62" s="211"/>
      <c r="H62" s="237">
        <f t="shared" si="0"/>
        <v>0</v>
      </c>
      <c r="J62" s="343">
        <f t="shared" si="1"/>
        <v>0</v>
      </c>
    </row>
    <row r="63" spans="1:10" x14ac:dyDescent="0.55000000000000004">
      <c r="A63" s="205"/>
      <c r="B63" s="219">
        <v>59</v>
      </c>
      <c r="C63" s="230" t="s">
        <v>132</v>
      </c>
      <c r="D63" s="233"/>
      <c r="E63" s="211"/>
      <c r="F63" s="234"/>
      <c r="G63" s="234"/>
      <c r="H63" s="237">
        <f t="shared" si="0"/>
        <v>0</v>
      </c>
      <c r="J63" s="343">
        <f t="shared" si="1"/>
        <v>0</v>
      </c>
    </row>
    <row r="64" spans="1:10" x14ac:dyDescent="0.55000000000000004">
      <c r="A64" s="207"/>
      <c r="B64" s="220">
        <v>60</v>
      </c>
      <c r="C64" s="235" t="s">
        <v>131</v>
      </c>
      <c r="D64" s="236"/>
      <c r="E64" s="228"/>
      <c r="F64" s="223"/>
      <c r="G64" s="223"/>
      <c r="H64" s="237">
        <f t="shared" si="0"/>
        <v>0</v>
      </c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G5" activePane="bottomRight" state="frozen"/>
      <selection pane="topRight" activeCell="E1" sqref="E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6.75" style="394" customWidth="1"/>
    <col min="2" max="2" width="15.25" style="696" customWidth="1"/>
    <col min="3" max="3" width="15.625" style="394" customWidth="1"/>
    <col min="4" max="4" width="13.125" style="394" customWidth="1"/>
    <col min="5" max="5" width="14.25" style="394" customWidth="1"/>
    <col min="6" max="6" width="14.875" style="394" customWidth="1"/>
    <col min="7" max="7" width="15.125" style="394" customWidth="1"/>
    <col min="8" max="8" width="16.125" style="394" customWidth="1"/>
    <col min="9" max="9" width="14.75" style="394" customWidth="1"/>
    <col min="10" max="10" width="15.375" style="394" customWidth="1"/>
    <col min="11" max="16384" width="9" style="394"/>
  </cols>
  <sheetData>
    <row r="1" spans="1:12" x14ac:dyDescent="0.5">
      <c r="A1" s="1267" t="s">
        <v>547</v>
      </c>
      <c r="B1" s="1267"/>
      <c r="C1" s="1267"/>
      <c r="D1" s="1267"/>
      <c r="E1" s="1267"/>
      <c r="F1" s="1267"/>
      <c r="G1" s="1267"/>
      <c r="H1" s="1267"/>
      <c r="I1" s="1267"/>
      <c r="J1" s="1267"/>
    </row>
    <row r="2" spans="1:12" x14ac:dyDescent="0.5">
      <c r="A2" s="1153" t="s">
        <v>227</v>
      </c>
      <c r="B2" s="1304" t="s">
        <v>4</v>
      </c>
      <c r="C2" s="417" t="s">
        <v>275</v>
      </c>
      <c r="D2" s="1267" t="s">
        <v>276</v>
      </c>
      <c r="E2" s="1267"/>
      <c r="F2" s="1267"/>
      <c r="G2" s="1267"/>
      <c r="H2" s="42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1153"/>
      <c r="B3" s="1304"/>
      <c r="C3" s="41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25" t="s">
        <v>235</v>
      </c>
      <c r="I3" s="415" t="s">
        <v>282</v>
      </c>
      <c r="J3" s="415" t="s">
        <v>272</v>
      </c>
    </row>
    <row r="4" spans="1:12" x14ac:dyDescent="0.5">
      <c r="A4" s="1267" t="s">
        <v>283</v>
      </c>
      <c r="B4" s="1267"/>
      <c r="C4" s="417">
        <f>SUM(C5:C59)</f>
        <v>8681609.7400000039</v>
      </c>
      <c r="D4" s="417">
        <f t="shared" ref="D4:I4" si="0">SUM(D5:D59)</f>
        <v>224810.16000000003</v>
      </c>
      <c r="E4" s="417">
        <f t="shared" si="0"/>
        <v>493363.40000000008</v>
      </c>
      <c r="F4" s="417">
        <f t="shared" si="0"/>
        <v>269449.74000000005</v>
      </c>
      <c r="G4" s="417">
        <f t="shared" si="0"/>
        <v>111740.34</v>
      </c>
      <c r="H4" s="417">
        <f t="shared" si="0"/>
        <v>1099363.6400000001</v>
      </c>
      <c r="I4" s="417">
        <f t="shared" si="0"/>
        <v>1002317.8300000001</v>
      </c>
      <c r="J4" s="417">
        <f>SUM(J5:J59)</f>
        <v>97045.81</v>
      </c>
      <c r="L4" s="395">
        <f>SUM(L5:L59)</f>
        <v>39</v>
      </c>
    </row>
    <row r="5" spans="1:12" ht="23.25" x14ac:dyDescent="0.5">
      <c r="A5" s="377">
        <v>1</v>
      </c>
      <c r="B5" s="850" t="s">
        <v>159</v>
      </c>
      <c r="C5" s="851">
        <v>315295.42</v>
      </c>
      <c r="D5" s="617">
        <v>9804</v>
      </c>
      <c r="E5" s="617">
        <v>28996.25</v>
      </c>
      <c r="F5" s="617">
        <v>8386.44</v>
      </c>
      <c r="G5" s="618">
        <v>4615.4799999999996</v>
      </c>
      <c r="H5" s="852">
        <f t="shared" ref="H5:H22" si="1">G5+F5+E5+D5</f>
        <v>51802.17</v>
      </c>
      <c r="I5" s="853">
        <v>50756.17</v>
      </c>
      <c r="J5" s="647">
        <f>+H5-I5</f>
        <v>1046</v>
      </c>
      <c r="L5" s="394">
        <f>IF(H5&gt;0,1,0)</f>
        <v>1</v>
      </c>
    </row>
    <row r="6" spans="1:12" ht="23.25" x14ac:dyDescent="0.5">
      <c r="A6" s="377">
        <v>2</v>
      </c>
      <c r="B6" s="854" t="s">
        <v>160</v>
      </c>
      <c r="C6" s="855">
        <v>16191.75</v>
      </c>
      <c r="D6" s="856">
        <v>0</v>
      </c>
      <c r="E6" s="436">
        <v>4161</v>
      </c>
      <c r="F6" s="856">
        <v>0</v>
      </c>
      <c r="G6" s="856">
        <v>0</v>
      </c>
      <c r="H6" s="852">
        <f t="shared" si="1"/>
        <v>4161</v>
      </c>
      <c r="I6" s="857">
        <v>657</v>
      </c>
      <c r="J6" s="647">
        <f t="shared" ref="J6:J59" si="2">+H6-I6</f>
        <v>3504</v>
      </c>
      <c r="L6" s="394">
        <f t="shared" ref="L6:L59" si="3">IF(H6&gt;0,1,0)</f>
        <v>1</v>
      </c>
    </row>
    <row r="7" spans="1:12" ht="23.25" x14ac:dyDescent="0.5">
      <c r="A7" s="377">
        <v>3</v>
      </c>
      <c r="B7" s="854" t="s">
        <v>156</v>
      </c>
      <c r="C7" s="855">
        <v>82119</v>
      </c>
      <c r="D7" s="617">
        <v>336</v>
      </c>
      <c r="E7" s="617">
        <v>1650</v>
      </c>
      <c r="F7" s="617">
        <v>387</v>
      </c>
      <c r="G7" s="617">
        <v>0</v>
      </c>
      <c r="H7" s="852">
        <f t="shared" si="1"/>
        <v>2373</v>
      </c>
      <c r="I7" s="858">
        <v>2373</v>
      </c>
      <c r="J7" s="647">
        <f t="shared" si="2"/>
        <v>0</v>
      </c>
      <c r="L7" s="394">
        <f t="shared" si="3"/>
        <v>1</v>
      </c>
    </row>
    <row r="8" spans="1:12" ht="23.25" x14ac:dyDescent="0.5">
      <c r="A8" s="377">
        <v>4</v>
      </c>
      <c r="B8" s="854" t="s">
        <v>158</v>
      </c>
      <c r="C8" s="855">
        <v>20.25</v>
      </c>
      <c r="D8" s="617">
        <v>0</v>
      </c>
      <c r="E8" s="617">
        <v>0</v>
      </c>
      <c r="F8" s="617">
        <v>0</v>
      </c>
      <c r="G8" s="617">
        <v>0</v>
      </c>
      <c r="H8" s="859">
        <f t="shared" si="1"/>
        <v>0</v>
      </c>
      <c r="I8" s="860">
        <v>0</v>
      </c>
      <c r="J8" s="647">
        <f t="shared" si="2"/>
        <v>0</v>
      </c>
      <c r="L8" s="394">
        <f t="shared" si="3"/>
        <v>0</v>
      </c>
    </row>
    <row r="9" spans="1:12" ht="23.25" x14ac:dyDescent="0.5">
      <c r="A9" s="377">
        <v>5</v>
      </c>
      <c r="B9" s="850" t="s">
        <v>161</v>
      </c>
      <c r="C9" s="861">
        <v>17.25</v>
      </c>
      <c r="D9" s="619">
        <v>0</v>
      </c>
      <c r="E9" s="862">
        <v>0</v>
      </c>
      <c r="F9" s="619">
        <v>0</v>
      </c>
      <c r="G9" s="619">
        <v>0</v>
      </c>
      <c r="H9" s="863">
        <f t="shared" si="1"/>
        <v>0</v>
      </c>
      <c r="I9" s="864">
        <v>0</v>
      </c>
      <c r="J9" s="647">
        <f t="shared" si="2"/>
        <v>0</v>
      </c>
      <c r="L9" s="394">
        <f t="shared" si="3"/>
        <v>0</v>
      </c>
    </row>
    <row r="10" spans="1:12" ht="23.25" x14ac:dyDescent="0.5">
      <c r="A10" s="377">
        <v>6</v>
      </c>
      <c r="B10" s="865" t="s">
        <v>174</v>
      </c>
      <c r="C10" s="866">
        <v>430082.83</v>
      </c>
      <c r="D10" s="867">
        <v>70904.009999999995</v>
      </c>
      <c r="E10" s="868">
        <v>24474.5</v>
      </c>
      <c r="F10" s="867">
        <v>24504.09</v>
      </c>
      <c r="G10" s="867">
        <v>4726</v>
      </c>
      <c r="H10" s="852">
        <f t="shared" si="1"/>
        <v>124608.59999999999</v>
      </c>
      <c r="I10" s="858">
        <v>129963.59999999999</v>
      </c>
      <c r="J10" s="647">
        <f t="shared" si="2"/>
        <v>-5355</v>
      </c>
      <c r="L10" s="394">
        <f t="shared" si="3"/>
        <v>1</v>
      </c>
    </row>
    <row r="11" spans="1:12" ht="23.25" x14ac:dyDescent="0.5">
      <c r="A11" s="377">
        <v>7</v>
      </c>
      <c r="B11" s="869" t="s">
        <v>178</v>
      </c>
      <c r="C11" s="870">
        <v>118938.3</v>
      </c>
      <c r="D11" s="867">
        <v>0</v>
      </c>
      <c r="E11" s="868">
        <v>288</v>
      </c>
      <c r="F11" s="867">
        <v>216</v>
      </c>
      <c r="G11" s="867">
        <v>456</v>
      </c>
      <c r="H11" s="852">
        <f t="shared" si="1"/>
        <v>960</v>
      </c>
      <c r="I11" s="871">
        <v>960</v>
      </c>
      <c r="J11" s="647">
        <f t="shared" si="2"/>
        <v>0</v>
      </c>
      <c r="L11" s="394">
        <f t="shared" si="3"/>
        <v>1</v>
      </c>
    </row>
    <row r="12" spans="1:12" ht="23.25" x14ac:dyDescent="0.5">
      <c r="A12" s="377">
        <v>8</v>
      </c>
      <c r="B12" s="850" t="s">
        <v>181</v>
      </c>
      <c r="C12" s="872">
        <v>74589</v>
      </c>
      <c r="D12" s="873">
        <v>479</v>
      </c>
      <c r="E12" s="874">
        <v>256</v>
      </c>
      <c r="F12" s="873">
        <v>81</v>
      </c>
      <c r="G12" s="873">
        <v>39</v>
      </c>
      <c r="H12" s="875">
        <f t="shared" si="1"/>
        <v>855</v>
      </c>
      <c r="I12" s="876">
        <v>855</v>
      </c>
      <c r="J12" s="647">
        <f t="shared" si="2"/>
        <v>0</v>
      </c>
      <c r="L12" s="394">
        <f t="shared" si="3"/>
        <v>1</v>
      </c>
    </row>
    <row r="13" spans="1:12" ht="23.25" x14ac:dyDescent="0.5">
      <c r="A13" s="377">
        <v>9</v>
      </c>
      <c r="B13" s="850" t="s">
        <v>177</v>
      </c>
      <c r="C13" s="872">
        <v>10252.75</v>
      </c>
      <c r="D13" s="867">
        <v>2</v>
      </c>
      <c r="E13" s="868">
        <v>0</v>
      </c>
      <c r="F13" s="867">
        <v>620</v>
      </c>
      <c r="G13" s="867">
        <v>0</v>
      </c>
      <c r="H13" s="875">
        <f t="shared" si="1"/>
        <v>622</v>
      </c>
      <c r="I13" s="858">
        <v>622</v>
      </c>
      <c r="J13" s="647">
        <f t="shared" si="2"/>
        <v>0</v>
      </c>
      <c r="L13" s="394">
        <f t="shared" si="3"/>
        <v>1</v>
      </c>
    </row>
    <row r="14" spans="1:12" ht="23.25" x14ac:dyDescent="0.5">
      <c r="A14" s="377">
        <v>10</v>
      </c>
      <c r="B14" s="869" t="s">
        <v>175</v>
      </c>
      <c r="C14" s="870">
        <v>25</v>
      </c>
      <c r="D14" s="867">
        <v>0</v>
      </c>
      <c r="E14" s="868">
        <v>0</v>
      </c>
      <c r="F14" s="867">
        <v>0</v>
      </c>
      <c r="G14" s="867">
        <v>0</v>
      </c>
      <c r="H14" s="852">
        <f t="shared" si="1"/>
        <v>0</v>
      </c>
      <c r="I14" s="858">
        <v>0</v>
      </c>
      <c r="J14" s="647">
        <f t="shared" si="2"/>
        <v>0</v>
      </c>
      <c r="L14" s="394">
        <f t="shared" si="3"/>
        <v>0</v>
      </c>
    </row>
    <row r="15" spans="1:12" ht="23.25" x14ac:dyDescent="0.5">
      <c r="A15" s="377">
        <v>11</v>
      </c>
      <c r="B15" s="850" t="s">
        <v>176</v>
      </c>
      <c r="C15" s="872">
        <v>1077</v>
      </c>
      <c r="D15" s="867">
        <v>0</v>
      </c>
      <c r="E15" s="868">
        <v>0</v>
      </c>
      <c r="F15" s="867">
        <v>0</v>
      </c>
      <c r="G15" s="867">
        <v>0</v>
      </c>
      <c r="H15" s="852">
        <f t="shared" si="1"/>
        <v>0</v>
      </c>
      <c r="I15" s="864">
        <v>0</v>
      </c>
      <c r="J15" s="647">
        <f t="shared" si="2"/>
        <v>0</v>
      </c>
      <c r="L15" s="394">
        <f t="shared" si="3"/>
        <v>0</v>
      </c>
    </row>
    <row r="16" spans="1:12" ht="23.25" x14ac:dyDescent="0.5">
      <c r="A16" s="377">
        <v>12</v>
      </c>
      <c r="B16" s="877" t="s">
        <v>166</v>
      </c>
      <c r="C16" s="866">
        <v>89839.7</v>
      </c>
      <c r="D16" s="878">
        <v>13271</v>
      </c>
      <c r="E16" s="879">
        <v>10186.75</v>
      </c>
      <c r="F16" s="878">
        <v>18895.25</v>
      </c>
      <c r="G16" s="878">
        <v>13612</v>
      </c>
      <c r="H16" s="880">
        <f t="shared" si="1"/>
        <v>55965</v>
      </c>
      <c r="I16" s="881">
        <v>55965</v>
      </c>
      <c r="J16" s="647">
        <f t="shared" si="2"/>
        <v>0</v>
      </c>
      <c r="L16" s="394">
        <f t="shared" si="3"/>
        <v>1</v>
      </c>
    </row>
    <row r="17" spans="1:12" ht="23.25" x14ac:dyDescent="0.5">
      <c r="A17" s="377">
        <v>13</v>
      </c>
      <c r="B17" s="850" t="s">
        <v>169</v>
      </c>
      <c r="C17" s="872">
        <v>57794.25</v>
      </c>
      <c r="D17" s="867">
        <v>7217</v>
      </c>
      <c r="E17" s="868">
        <v>10879</v>
      </c>
      <c r="F17" s="867">
        <v>23538</v>
      </c>
      <c r="G17" s="867">
        <v>10593</v>
      </c>
      <c r="H17" s="882">
        <f t="shared" si="1"/>
        <v>52227</v>
      </c>
      <c r="I17" s="858">
        <v>43297</v>
      </c>
      <c r="J17" s="647">
        <f t="shared" si="2"/>
        <v>8930</v>
      </c>
      <c r="L17" s="394">
        <f t="shared" si="3"/>
        <v>1</v>
      </c>
    </row>
    <row r="18" spans="1:12" ht="23.25" x14ac:dyDescent="0.5">
      <c r="A18" s="377">
        <v>14</v>
      </c>
      <c r="B18" s="850" t="s">
        <v>165</v>
      </c>
      <c r="C18" s="872">
        <v>142779</v>
      </c>
      <c r="D18" s="867">
        <v>8786</v>
      </c>
      <c r="E18" s="867">
        <v>15017</v>
      </c>
      <c r="F18" s="867">
        <v>4027</v>
      </c>
      <c r="G18" s="867">
        <v>2277</v>
      </c>
      <c r="H18" s="875">
        <f t="shared" si="1"/>
        <v>30107</v>
      </c>
      <c r="I18" s="858">
        <v>26084</v>
      </c>
      <c r="J18" s="647">
        <f t="shared" si="2"/>
        <v>4023</v>
      </c>
      <c r="L18" s="394">
        <f t="shared" si="3"/>
        <v>1</v>
      </c>
    </row>
    <row r="19" spans="1:12" ht="23.25" x14ac:dyDescent="0.5">
      <c r="A19" s="377">
        <v>15</v>
      </c>
      <c r="B19" s="850" t="s">
        <v>172</v>
      </c>
      <c r="C19" s="872">
        <v>270440.55</v>
      </c>
      <c r="D19" s="867">
        <v>4672</v>
      </c>
      <c r="E19" s="868">
        <v>10493</v>
      </c>
      <c r="F19" s="883">
        <v>5005</v>
      </c>
      <c r="G19" s="867">
        <v>5192</v>
      </c>
      <c r="H19" s="875">
        <f t="shared" si="1"/>
        <v>25362</v>
      </c>
      <c r="I19" s="858">
        <v>24902</v>
      </c>
      <c r="J19" s="647">
        <f t="shared" si="2"/>
        <v>460</v>
      </c>
      <c r="L19" s="394">
        <f t="shared" si="3"/>
        <v>1</v>
      </c>
    </row>
    <row r="20" spans="1:12" ht="23.25" x14ac:dyDescent="0.5">
      <c r="A20" s="377">
        <v>16</v>
      </c>
      <c r="B20" s="850" t="s">
        <v>170</v>
      </c>
      <c r="C20" s="872">
        <v>33986</v>
      </c>
      <c r="D20" s="867">
        <v>2911.25</v>
      </c>
      <c r="E20" s="868">
        <v>2674.25</v>
      </c>
      <c r="F20" s="867">
        <v>4488</v>
      </c>
      <c r="G20" s="867">
        <v>1373.5</v>
      </c>
      <c r="H20" s="852">
        <f t="shared" si="1"/>
        <v>11447</v>
      </c>
      <c r="I20" s="884">
        <v>11783.25</v>
      </c>
      <c r="J20" s="647">
        <f t="shared" si="2"/>
        <v>-336.25</v>
      </c>
      <c r="L20" s="394">
        <f t="shared" si="3"/>
        <v>1</v>
      </c>
    </row>
    <row r="21" spans="1:12" ht="23.25" x14ac:dyDescent="0.5">
      <c r="A21" s="377">
        <v>17</v>
      </c>
      <c r="B21" s="850" t="s">
        <v>164</v>
      </c>
      <c r="C21" s="872">
        <v>557</v>
      </c>
      <c r="D21" s="867">
        <v>0</v>
      </c>
      <c r="E21" s="868">
        <v>6.5</v>
      </c>
      <c r="F21" s="867">
        <v>6.5</v>
      </c>
      <c r="G21" s="867">
        <v>5.25</v>
      </c>
      <c r="H21" s="875">
        <f t="shared" si="1"/>
        <v>18.25</v>
      </c>
      <c r="I21" s="871">
        <v>16.75</v>
      </c>
      <c r="J21" s="647">
        <f t="shared" si="2"/>
        <v>1.5</v>
      </c>
      <c r="L21" s="394">
        <f t="shared" si="3"/>
        <v>1</v>
      </c>
    </row>
    <row r="22" spans="1:12" ht="23.25" x14ac:dyDescent="0.5">
      <c r="A22" s="377">
        <v>18</v>
      </c>
      <c r="B22" s="885" t="s">
        <v>168</v>
      </c>
      <c r="C22" s="886">
        <v>200</v>
      </c>
      <c r="D22" s="887">
        <v>0</v>
      </c>
      <c r="E22" s="888">
        <v>0</v>
      </c>
      <c r="F22" s="887">
        <v>0</v>
      </c>
      <c r="G22" s="887">
        <v>0</v>
      </c>
      <c r="H22" s="889">
        <f t="shared" si="1"/>
        <v>0</v>
      </c>
      <c r="I22" s="890">
        <v>0</v>
      </c>
      <c r="J22" s="647">
        <f t="shared" si="2"/>
        <v>0</v>
      </c>
      <c r="L22" s="394">
        <f t="shared" si="3"/>
        <v>0</v>
      </c>
    </row>
    <row r="23" spans="1:12" ht="23.25" x14ac:dyDescent="0.5">
      <c r="A23" s="377">
        <v>19</v>
      </c>
      <c r="B23" s="877" t="s">
        <v>138</v>
      </c>
      <c r="C23" s="866">
        <v>847671.34</v>
      </c>
      <c r="D23" s="867">
        <v>31808.75</v>
      </c>
      <c r="E23" s="868">
        <v>149569.15</v>
      </c>
      <c r="F23" s="867">
        <v>71358.080000000002</v>
      </c>
      <c r="G23" s="867">
        <v>28055</v>
      </c>
      <c r="H23" s="891">
        <f t="shared" ref="H23:H59" si="4">D23+E23+F23+G23</f>
        <v>280790.98</v>
      </c>
      <c r="I23" s="884">
        <v>266878.37</v>
      </c>
      <c r="J23" s="647">
        <f t="shared" si="2"/>
        <v>13912.609999999986</v>
      </c>
      <c r="L23" s="394">
        <f t="shared" si="3"/>
        <v>1</v>
      </c>
    </row>
    <row r="24" spans="1:12" ht="23.25" x14ac:dyDescent="0.5">
      <c r="A24" s="377">
        <v>20</v>
      </c>
      <c r="B24" s="850" t="s">
        <v>135</v>
      </c>
      <c r="C24" s="870">
        <v>397110.71</v>
      </c>
      <c r="D24" s="867">
        <v>4636.25</v>
      </c>
      <c r="E24" s="868">
        <v>54442</v>
      </c>
      <c r="F24" s="867">
        <v>40996</v>
      </c>
      <c r="G24" s="867">
        <v>15727.5</v>
      </c>
      <c r="H24" s="875">
        <f t="shared" si="4"/>
        <v>115801.75</v>
      </c>
      <c r="I24" s="858">
        <v>112402.73999999999</v>
      </c>
      <c r="J24" s="647">
        <f t="shared" si="2"/>
        <v>3399.0100000000093</v>
      </c>
      <c r="L24" s="394">
        <f t="shared" si="3"/>
        <v>1</v>
      </c>
    </row>
    <row r="25" spans="1:12" ht="23.25" x14ac:dyDescent="0.5">
      <c r="A25" s="377">
        <v>21</v>
      </c>
      <c r="B25" s="850" t="s">
        <v>134</v>
      </c>
      <c r="C25" s="872">
        <v>325240.2</v>
      </c>
      <c r="D25" s="867">
        <v>30140.25</v>
      </c>
      <c r="E25" s="868">
        <v>38525.199999999997</v>
      </c>
      <c r="F25" s="867">
        <v>9614.7000000000007</v>
      </c>
      <c r="G25" s="867">
        <v>445</v>
      </c>
      <c r="H25" s="875">
        <f t="shared" si="4"/>
        <v>78725.149999999994</v>
      </c>
      <c r="I25" s="892">
        <v>77088.149999999994</v>
      </c>
      <c r="J25" s="647">
        <f t="shared" si="2"/>
        <v>1637</v>
      </c>
      <c r="L25" s="394">
        <f t="shared" si="3"/>
        <v>1</v>
      </c>
    </row>
    <row r="26" spans="1:12" ht="23.25" x14ac:dyDescent="0.5">
      <c r="A26" s="377">
        <v>22</v>
      </c>
      <c r="B26" s="893" t="s">
        <v>153</v>
      </c>
      <c r="C26" s="872">
        <v>435474.64</v>
      </c>
      <c r="D26" s="867">
        <v>14734.5</v>
      </c>
      <c r="E26" s="868">
        <v>14332</v>
      </c>
      <c r="F26" s="867">
        <v>2839.85</v>
      </c>
      <c r="G26" s="867">
        <v>1755</v>
      </c>
      <c r="H26" s="875">
        <f t="shared" si="4"/>
        <v>33661.35</v>
      </c>
      <c r="I26" s="892">
        <v>34035.35</v>
      </c>
      <c r="J26" s="647">
        <f t="shared" si="2"/>
        <v>-374</v>
      </c>
      <c r="L26" s="394">
        <f t="shared" si="3"/>
        <v>1</v>
      </c>
    </row>
    <row r="27" spans="1:12" ht="23.25" x14ac:dyDescent="0.5">
      <c r="A27" s="377">
        <v>23</v>
      </c>
      <c r="B27" s="854" t="s">
        <v>140</v>
      </c>
      <c r="C27" s="872">
        <v>261893.44</v>
      </c>
      <c r="D27" s="867">
        <v>1257.2</v>
      </c>
      <c r="E27" s="868">
        <v>15370.2</v>
      </c>
      <c r="F27" s="867">
        <v>9289</v>
      </c>
      <c r="G27" s="867">
        <v>3435.5</v>
      </c>
      <c r="H27" s="882">
        <f t="shared" si="4"/>
        <v>29351.9</v>
      </c>
      <c r="I27" s="858">
        <v>29339.8</v>
      </c>
      <c r="J27" s="647">
        <f t="shared" si="2"/>
        <v>12.100000000002183</v>
      </c>
      <c r="L27" s="394">
        <f t="shared" si="3"/>
        <v>1</v>
      </c>
    </row>
    <row r="28" spans="1:12" ht="23.25" x14ac:dyDescent="0.5">
      <c r="A28" s="377">
        <v>24</v>
      </c>
      <c r="B28" s="854" t="s">
        <v>136</v>
      </c>
      <c r="C28" s="872">
        <v>682313.35</v>
      </c>
      <c r="D28" s="867">
        <v>1385</v>
      </c>
      <c r="E28" s="868">
        <v>3314</v>
      </c>
      <c r="F28" s="867">
        <v>6130</v>
      </c>
      <c r="G28" s="867">
        <v>1317</v>
      </c>
      <c r="H28" s="875">
        <f t="shared" si="4"/>
        <v>12146</v>
      </c>
      <c r="I28" s="618">
        <v>12335</v>
      </c>
      <c r="J28" s="647">
        <f t="shared" si="2"/>
        <v>-189</v>
      </c>
      <c r="L28" s="394">
        <f t="shared" si="3"/>
        <v>1</v>
      </c>
    </row>
    <row r="29" spans="1:12" ht="23.25" x14ac:dyDescent="0.5">
      <c r="A29" s="377">
        <v>25</v>
      </c>
      <c r="B29" s="850" t="s">
        <v>141</v>
      </c>
      <c r="C29" s="872">
        <v>136748.25</v>
      </c>
      <c r="D29" s="867">
        <v>500</v>
      </c>
      <c r="E29" s="868">
        <v>3185</v>
      </c>
      <c r="F29" s="867">
        <v>3358</v>
      </c>
      <c r="G29" s="867">
        <v>913</v>
      </c>
      <c r="H29" s="894">
        <f t="shared" si="4"/>
        <v>7956</v>
      </c>
      <c r="I29" s="884">
        <v>7601</v>
      </c>
      <c r="J29" s="647">
        <f t="shared" si="2"/>
        <v>355</v>
      </c>
      <c r="L29" s="394">
        <f t="shared" si="3"/>
        <v>1</v>
      </c>
    </row>
    <row r="30" spans="1:12" ht="23.25" x14ac:dyDescent="0.5">
      <c r="A30" s="377">
        <v>26</v>
      </c>
      <c r="B30" s="893" t="s">
        <v>143</v>
      </c>
      <c r="C30" s="872">
        <v>78749.25</v>
      </c>
      <c r="D30" s="867">
        <v>186.25</v>
      </c>
      <c r="E30" s="868">
        <v>4291</v>
      </c>
      <c r="F30" s="867">
        <v>38</v>
      </c>
      <c r="G30" s="867">
        <v>0</v>
      </c>
      <c r="H30" s="894">
        <f t="shared" si="4"/>
        <v>4515.25</v>
      </c>
      <c r="I30" s="884">
        <v>4240.25</v>
      </c>
      <c r="J30" s="647">
        <f t="shared" si="2"/>
        <v>275</v>
      </c>
      <c r="L30" s="394">
        <f t="shared" si="3"/>
        <v>1</v>
      </c>
    </row>
    <row r="31" spans="1:12" ht="23.25" x14ac:dyDescent="0.5">
      <c r="A31" s="377">
        <v>27</v>
      </c>
      <c r="B31" s="850" t="s">
        <v>148</v>
      </c>
      <c r="C31" s="872">
        <v>151669.82</v>
      </c>
      <c r="D31" s="867">
        <v>212</v>
      </c>
      <c r="E31" s="868">
        <v>1724</v>
      </c>
      <c r="F31" s="867">
        <v>0</v>
      </c>
      <c r="G31" s="867">
        <v>858</v>
      </c>
      <c r="H31" s="852">
        <f t="shared" si="4"/>
        <v>2794</v>
      </c>
      <c r="I31" s="884">
        <v>2794</v>
      </c>
      <c r="J31" s="647">
        <f t="shared" si="2"/>
        <v>0</v>
      </c>
      <c r="L31" s="394">
        <f t="shared" si="3"/>
        <v>1</v>
      </c>
    </row>
    <row r="32" spans="1:12" ht="23.25" x14ac:dyDescent="0.5">
      <c r="A32" s="377">
        <v>28</v>
      </c>
      <c r="B32" s="893" t="s">
        <v>142</v>
      </c>
      <c r="C32" s="870">
        <v>89914.96</v>
      </c>
      <c r="D32" s="867">
        <v>1231</v>
      </c>
      <c r="E32" s="868">
        <v>217</v>
      </c>
      <c r="F32" s="867">
        <v>65</v>
      </c>
      <c r="G32" s="867">
        <v>217</v>
      </c>
      <c r="H32" s="894">
        <f t="shared" si="4"/>
        <v>1730</v>
      </c>
      <c r="I32" s="884">
        <v>1770</v>
      </c>
      <c r="J32" s="647">
        <f t="shared" si="2"/>
        <v>-40</v>
      </c>
      <c r="L32" s="394">
        <f t="shared" si="3"/>
        <v>1</v>
      </c>
    </row>
    <row r="33" spans="1:12" ht="23.25" x14ac:dyDescent="0.5">
      <c r="A33" s="377">
        <v>29</v>
      </c>
      <c r="B33" s="854" t="s">
        <v>144</v>
      </c>
      <c r="C33" s="872">
        <v>38258.79</v>
      </c>
      <c r="D33" s="867">
        <v>100</v>
      </c>
      <c r="E33" s="868">
        <v>580</v>
      </c>
      <c r="F33" s="867">
        <v>963</v>
      </c>
      <c r="G33" s="867">
        <v>14.5</v>
      </c>
      <c r="H33" s="894">
        <f t="shared" si="4"/>
        <v>1657.5</v>
      </c>
      <c r="I33" s="884">
        <v>1657.5</v>
      </c>
      <c r="J33" s="647">
        <f t="shared" si="2"/>
        <v>0</v>
      </c>
      <c r="L33" s="394">
        <f t="shared" si="3"/>
        <v>1</v>
      </c>
    </row>
    <row r="34" spans="1:12" ht="23.25" x14ac:dyDescent="0.5">
      <c r="A34" s="377">
        <v>30</v>
      </c>
      <c r="B34" s="854" t="s">
        <v>152</v>
      </c>
      <c r="C34" s="895">
        <v>402063.09</v>
      </c>
      <c r="D34" s="867">
        <v>470</v>
      </c>
      <c r="E34" s="868">
        <v>1018.25</v>
      </c>
      <c r="F34" s="867">
        <v>93.49</v>
      </c>
      <c r="G34" s="867">
        <v>0</v>
      </c>
      <c r="H34" s="852">
        <f t="shared" si="4"/>
        <v>1581.74</v>
      </c>
      <c r="I34" s="892">
        <v>1194.74</v>
      </c>
      <c r="J34" s="647">
        <f t="shared" si="2"/>
        <v>387</v>
      </c>
      <c r="L34" s="394">
        <f t="shared" si="3"/>
        <v>1</v>
      </c>
    </row>
    <row r="35" spans="1:12" ht="23.25" x14ac:dyDescent="0.5">
      <c r="A35" s="377">
        <v>31</v>
      </c>
      <c r="B35" s="854" t="s">
        <v>151</v>
      </c>
      <c r="C35" s="870">
        <v>149606.17000000001</v>
      </c>
      <c r="D35" s="867">
        <v>8</v>
      </c>
      <c r="E35" s="868">
        <v>1191.6500000000001</v>
      </c>
      <c r="F35" s="867">
        <v>0</v>
      </c>
      <c r="G35" s="867">
        <v>0</v>
      </c>
      <c r="H35" s="875">
        <f t="shared" si="4"/>
        <v>1199.6500000000001</v>
      </c>
      <c r="I35" s="858">
        <v>317</v>
      </c>
      <c r="J35" s="647">
        <f t="shared" si="2"/>
        <v>882.65000000000009</v>
      </c>
      <c r="L35" s="394">
        <f t="shared" si="3"/>
        <v>1</v>
      </c>
    </row>
    <row r="36" spans="1:12" ht="23.25" x14ac:dyDescent="0.5">
      <c r="A36" s="377">
        <v>32</v>
      </c>
      <c r="B36" s="854" t="s">
        <v>146</v>
      </c>
      <c r="C36" s="872">
        <v>101306.27</v>
      </c>
      <c r="D36" s="867">
        <v>0</v>
      </c>
      <c r="E36" s="868">
        <v>292.75</v>
      </c>
      <c r="F36" s="867">
        <v>0</v>
      </c>
      <c r="G36" s="867">
        <v>0</v>
      </c>
      <c r="H36" s="896">
        <f t="shared" si="4"/>
        <v>292.75</v>
      </c>
      <c r="I36" s="897">
        <v>292.75</v>
      </c>
      <c r="J36" s="647">
        <f t="shared" si="2"/>
        <v>0</v>
      </c>
      <c r="L36" s="394">
        <f t="shared" si="3"/>
        <v>1</v>
      </c>
    </row>
    <row r="37" spans="1:12" ht="23.25" x14ac:dyDescent="0.5">
      <c r="A37" s="377">
        <v>33</v>
      </c>
      <c r="B37" s="850" t="s">
        <v>145</v>
      </c>
      <c r="C37" s="872">
        <v>177849.11</v>
      </c>
      <c r="D37" s="867">
        <v>120</v>
      </c>
      <c r="E37" s="868">
        <v>0</v>
      </c>
      <c r="F37" s="867">
        <v>0</v>
      </c>
      <c r="G37" s="867">
        <v>0</v>
      </c>
      <c r="H37" s="882">
        <f t="shared" si="4"/>
        <v>120</v>
      </c>
      <c r="I37" s="884">
        <v>120</v>
      </c>
      <c r="J37" s="647">
        <f t="shared" si="2"/>
        <v>0</v>
      </c>
      <c r="L37" s="394">
        <f t="shared" si="3"/>
        <v>1</v>
      </c>
    </row>
    <row r="38" spans="1:12" ht="23.25" x14ac:dyDescent="0.5">
      <c r="A38" s="377">
        <v>34</v>
      </c>
      <c r="B38" s="893" t="s">
        <v>147</v>
      </c>
      <c r="C38" s="872">
        <v>211226.84</v>
      </c>
      <c r="D38" s="867">
        <v>0</v>
      </c>
      <c r="E38" s="868">
        <v>7</v>
      </c>
      <c r="F38" s="867">
        <v>5</v>
      </c>
      <c r="G38" s="867">
        <v>6</v>
      </c>
      <c r="H38" s="875">
        <f t="shared" si="4"/>
        <v>18</v>
      </c>
      <c r="I38" s="858">
        <v>18</v>
      </c>
      <c r="J38" s="647">
        <f t="shared" si="2"/>
        <v>0</v>
      </c>
      <c r="L38" s="394">
        <f t="shared" si="3"/>
        <v>1</v>
      </c>
    </row>
    <row r="39" spans="1:12" ht="23.25" x14ac:dyDescent="0.5">
      <c r="A39" s="377">
        <v>35</v>
      </c>
      <c r="B39" s="850" t="s">
        <v>137</v>
      </c>
      <c r="C39" s="872">
        <v>42816.95</v>
      </c>
      <c r="D39" s="867">
        <v>13</v>
      </c>
      <c r="E39" s="868">
        <v>0</v>
      </c>
      <c r="F39" s="867">
        <v>0</v>
      </c>
      <c r="G39" s="867">
        <v>0</v>
      </c>
      <c r="H39" s="875">
        <f t="shared" si="4"/>
        <v>13</v>
      </c>
      <c r="I39" s="884">
        <v>13</v>
      </c>
      <c r="J39" s="647">
        <f t="shared" si="2"/>
        <v>0</v>
      </c>
      <c r="L39" s="394">
        <f t="shared" si="3"/>
        <v>1</v>
      </c>
    </row>
    <row r="40" spans="1:12" ht="23.25" x14ac:dyDescent="0.5">
      <c r="A40" s="377">
        <v>36</v>
      </c>
      <c r="B40" s="850" t="s">
        <v>150</v>
      </c>
      <c r="C40" s="872">
        <v>96220.25</v>
      </c>
      <c r="D40" s="867">
        <v>0</v>
      </c>
      <c r="E40" s="868">
        <v>3.25</v>
      </c>
      <c r="F40" s="867">
        <v>1</v>
      </c>
      <c r="G40" s="867">
        <v>0</v>
      </c>
      <c r="H40" s="875">
        <f t="shared" si="4"/>
        <v>4.25</v>
      </c>
      <c r="I40" s="892">
        <v>4.25</v>
      </c>
      <c r="J40" s="647">
        <f t="shared" si="2"/>
        <v>0</v>
      </c>
      <c r="L40" s="394">
        <f t="shared" si="3"/>
        <v>1</v>
      </c>
    </row>
    <row r="41" spans="1:12" ht="23.25" x14ac:dyDescent="0.5">
      <c r="A41" s="377">
        <v>37</v>
      </c>
      <c r="B41" s="893" t="s">
        <v>139</v>
      </c>
      <c r="C41" s="872">
        <v>7909.67</v>
      </c>
      <c r="D41" s="867">
        <v>0</v>
      </c>
      <c r="E41" s="868">
        <v>0</v>
      </c>
      <c r="F41" s="867">
        <v>0</v>
      </c>
      <c r="G41" s="867">
        <v>0</v>
      </c>
      <c r="H41" s="875">
        <f t="shared" si="4"/>
        <v>0</v>
      </c>
      <c r="I41" s="898">
        <v>0</v>
      </c>
      <c r="J41" s="647">
        <f t="shared" si="2"/>
        <v>0</v>
      </c>
      <c r="L41" s="394">
        <f t="shared" si="3"/>
        <v>0</v>
      </c>
    </row>
    <row r="42" spans="1:12" ht="23.25" x14ac:dyDescent="0.5">
      <c r="A42" s="377">
        <v>38</v>
      </c>
      <c r="B42" s="885" t="s">
        <v>149</v>
      </c>
      <c r="C42" s="899">
        <v>6686.53</v>
      </c>
      <c r="D42" s="887">
        <v>0</v>
      </c>
      <c r="E42" s="887">
        <v>0</v>
      </c>
      <c r="F42" s="887">
        <v>0</v>
      </c>
      <c r="G42" s="887">
        <v>0</v>
      </c>
      <c r="H42" s="889">
        <f t="shared" si="4"/>
        <v>0</v>
      </c>
      <c r="I42" s="890">
        <v>0</v>
      </c>
      <c r="J42" s="647">
        <f t="shared" si="2"/>
        <v>0</v>
      </c>
      <c r="L42" s="394">
        <f t="shared" si="3"/>
        <v>0</v>
      </c>
    </row>
    <row r="43" spans="1:12" ht="23.25" x14ac:dyDescent="0.5">
      <c r="A43" s="377">
        <v>39</v>
      </c>
      <c r="B43" s="900" t="s">
        <v>187</v>
      </c>
      <c r="C43" s="901">
        <v>4</v>
      </c>
      <c r="D43" s="873">
        <v>0</v>
      </c>
      <c r="E43" s="873">
        <v>0</v>
      </c>
      <c r="F43" s="873">
        <v>0</v>
      </c>
      <c r="G43" s="873">
        <v>0</v>
      </c>
      <c r="H43" s="852">
        <f t="shared" si="4"/>
        <v>0</v>
      </c>
      <c r="I43" s="871">
        <v>0</v>
      </c>
      <c r="J43" s="647">
        <f t="shared" si="2"/>
        <v>0</v>
      </c>
      <c r="L43" s="394">
        <f t="shared" si="3"/>
        <v>0</v>
      </c>
    </row>
    <row r="44" spans="1:12" ht="23.25" x14ac:dyDescent="0.5">
      <c r="A44" s="377">
        <v>40</v>
      </c>
      <c r="B44" s="865" t="s">
        <v>116</v>
      </c>
      <c r="C44" s="902">
        <v>713200.84</v>
      </c>
      <c r="D44" s="878">
        <v>18386.95</v>
      </c>
      <c r="E44" s="878">
        <v>77173</v>
      </c>
      <c r="F44" s="878">
        <v>10</v>
      </c>
      <c r="G44" s="878">
        <v>60.11</v>
      </c>
      <c r="H44" s="880">
        <f t="shared" si="4"/>
        <v>95630.06</v>
      </c>
      <c r="I44" s="903">
        <v>70492.62</v>
      </c>
      <c r="J44" s="647">
        <f t="shared" si="2"/>
        <v>25137.440000000002</v>
      </c>
      <c r="L44" s="394">
        <f t="shared" si="3"/>
        <v>1</v>
      </c>
    </row>
    <row r="45" spans="1:12" ht="23.25" x14ac:dyDescent="0.5">
      <c r="A45" s="377">
        <v>41</v>
      </c>
      <c r="B45" s="904" t="s">
        <v>131</v>
      </c>
      <c r="C45" s="905">
        <v>167084.25</v>
      </c>
      <c r="D45" s="867">
        <v>1124.5</v>
      </c>
      <c r="E45" s="868">
        <v>13038</v>
      </c>
      <c r="F45" s="867">
        <v>29234</v>
      </c>
      <c r="G45" s="867">
        <v>15520</v>
      </c>
      <c r="H45" s="852">
        <f t="shared" si="4"/>
        <v>58916.5</v>
      </c>
      <c r="I45" s="617">
        <v>19531.5</v>
      </c>
      <c r="J45" s="647">
        <f t="shared" si="2"/>
        <v>39385</v>
      </c>
      <c r="L45" s="394">
        <f t="shared" si="3"/>
        <v>1</v>
      </c>
    </row>
    <row r="46" spans="1:12" ht="23.25" x14ac:dyDescent="0.5">
      <c r="A46" s="377">
        <v>42</v>
      </c>
      <c r="B46" s="904" t="s">
        <v>120</v>
      </c>
      <c r="C46" s="905">
        <v>730633.31</v>
      </c>
      <c r="D46" s="867">
        <v>58</v>
      </c>
      <c r="E46" s="868">
        <v>5354.2</v>
      </c>
      <c r="F46" s="867">
        <v>5187.34</v>
      </c>
      <c r="G46" s="867">
        <v>498</v>
      </c>
      <c r="H46" s="894">
        <f t="shared" si="4"/>
        <v>11097.54</v>
      </c>
      <c r="I46" s="858">
        <v>11097.54</v>
      </c>
      <c r="J46" s="647">
        <f t="shared" si="2"/>
        <v>0</v>
      </c>
      <c r="L46" s="394">
        <f t="shared" si="3"/>
        <v>1</v>
      </c>
    </row>
    <row r="47" spans="1:12" ht="23.25" x14ac:dyDescent="0.5">
      <c r="A47" s="377">
        <v>43</v>
      </c>
      <c r="B47" s="904" t="s">
        <v>125</v>
      </c>
      <c r="C47" s="905">
        <v>203357.13</v>
      </c>
      <c r="D47" s="867">
        <v>0</v>
      </c>
      <c r="E47" s="868">
        <v>580</v>
      </c>
      <c r="F47" s="867">
        <v>0</v>
      </c>
      <c r="G47" s="867">
        <v>0</v>
      </c>
      <c r="H47" s="894">
        <f t="shared" si="4"/>
        <v>580</v>
      </c>
      <c r="I47" s="858">
        <v>580</v>
      </c>
      <c r="J47" s="647">
        <f t="shared" si="2"/>
        <v>0</v>
      </c>
      <c r="L47" s="394">
        <f t="shared" si="3"/>
        <v>1</v>
      </c>
    </row>
    <row r="48" spans="1:12" ht="23.25" x14ac:dyDescent="0.5">
      <c r="A48" s="377">
        <v>44</v>
      </c>
      <c r="B48" s="850" t="s">
        <v>130</v>
      </c>
      <c r="C48" s="905">
        <v>66729</v>
      </c>
      <c r="D48" s="867">
        <v>56.25</v>
      </c>
      <c r="E48" s="868">
        <v>48.5</v>
      </c>
      <c r="F48" s="867">
        <v>57</v>
      </c>
      <c r="G48" s="867">
        <v>29.5</v>
      </c>
      <c r="H48" s="875">
        <f t="shared" si="4"/>
        <v>191.25</v>
      </c>
      <c r="I48" s="884">
        <v>195.5</v>
      </c>
      <c r="J48" s="647">
        <f t="shared" si="2"/>
        <v>-4.25</v>
      </c>
      <c r="L48" s="394">
        <f t="shared" si="3"/>
        <v>1</v>
      </c>
    </row>
    <row r="49" spans="1:12" ht="23.25" x14ac:dyDescent="0.5">
      <c r="A49" s="377">
        <v>45</v>
      </c>
      <c r="B49" s="904" t="s">
        <v>132</v>
      </c>
      <c r="C49" s="905">
        <v>39258.9</v>
      </c>
      <c r="D49" s="867">
        <v>0</v>
      </c>
      <c r="E49" s="868">
        <v>8</v>
      </c>
      <c r="F49" s="867">
        <v>50</v>
      </c>
      <c r="G49" s="867">
        <v>0</v>
      </c>
      <c r="H49" s="875">
        <f t="shared" si="4"/>
        <v>58</v>
      </c>
      <c r="I49" s="617">
        <v>58</v>
      </c>
      <c r="J49" s="647">
        <f t="shared" si="2"/>
        <v>0</v>
      </c>
      <c r="L49" s="394">
        <f t="shared" si="3"/>
        <v>1</v>
      </c>
    </row>
    <row r="50" spans="1:12" ht="23.25" x14ac:dyDescent="0.5">
      <c r="A50" s="377">
        <v>46</v>
      </c>
      <c r="B50" s="904" t="s">
        <v>119</v>
      </c>
      <c r="C50" s="905">
        <v>150428.15</v>
      </c>
      <c r="D50" s="867">
        <v>0</v>
      </c>
      <c r="E50" s="868">
        <v>15</v>
      </c>
      <c r="F50" s="867">
        <v>0</v>
      </c>
      <c r="G50" s="867">
        <v>0</v>
      </c>
      <c r="H50" s="852">
        <f t="shared" si="4"/>
        <v>15</v>
      </c>
      <c r="I50" s="617">
        <v>15</v>
      </c>
      <c r="J50" s="647">
        <f t="shared" si="2"/>
        <v>0</v>
      </c>
      <c r="L50" s="394">
        <f t="shared" si="3"/>
        <v>1</v>
      </c>
    </row>
    <row r="51" spans="1:12" ht="23.25" x14ac:dyDescent="0.5">
      <c r="A51" s="377">
        <v>47</v>
      </c>
      <c r="B51" s="904" t="s">
        <v>123</v>
      </c>
      <c r="C51" s="905">
        <v>10248.36</v>
      </c>
      <c r="D51" s="867">
        <v>0</v>
      </c>
      <c r="E51" s="906">
        <v>2</v>
      </c>
      <c r="F51" s="868">
        <v>6</v>
      </c>
      <c r="G51" s="867">
        <v>0</v>
      </c>
      <c r="H51" s="882">
        <f t="shared" si="4"/>
        <v>8</v>
      </c>
      <c r="I51" s="858">
        <v>11</v>
      </c>
      <c r="J51" s="647">
        <f t="shared" si="2"/>
        <v>-3</v>
      </c>
      <c r="L51" s="394">
        <f t="shared" si="3"/>
        <v>1</v>
      </c>
    </row>
    <row r="52" spans="1:12" ht="23.25" x14ac:dyDescent="0.5">
      <c r="A52" s="377">
        <v>48</v>
      </c>
      <c r="B52" s="850" t="s">
        <v>118</v>
      </c>
      <c r="C52" s="905">
        <v>968</v>
      </c>
      <c r="D52" s="867">
        <v>0</v>
      </c>
      <c r="E52" s="868">
        <v>0</v>
      </c>
      <c r="F52" s="867">
        <v>0</v>
      </c>
      <c r="G52" s="867">
        <v>0</v>
      </c>
      <c r="H52" s="896">
        <f t="shared" si="4"/>
        <v>0</v>
      </c>
      <c r="I52" s="907">
        <v>0</v>
      </c>
      <c r="J52" s="647">
        <f t="shared" si="2"/>
        <v>0</v>
      </c>
      <c r="L52" s="394">
        <f t="shared" si="3"/>
        <v>0</v>
      </c>
    </row>
    <row r="53" spans="1:12" ht="23.25" x14ac:dyDescent="0.5">
      <c r="A53" s="377">
        <v>49</v>
      </c>
      <c r="B53" s="850" t="s">
        <v>117</v>
      </c>
      <c r="C53" s="905">
        <v>9421</v>
      </c>
      <c r="D53" s="867">
        <v>0</v>
      </c>
      <c r="E53" s="867">
        <v>0</v>
      </c>
      <c r="F53" s="867">
        <v>0</v>
      </c>
      <c r="G53" s="867">
        <v>0</v>
      </c>
      <c r="H53" s="882">
        <f t="shared" si="4"/>
        <v>0</v>
      </c>
      <c r="I53" s="617">
        <v>0</v>
      </c>
      <c r="J53" s="647">
        <f t="shared" si="2"/>
        <v>0</v>
      </c>
      <c r="L53" s="394">
        <f t="shared" si="3"/>
        <v>0</v>
      </c>
    </row>
    <row r="54" spans="1:12" ht="23.25" x14ac:dyDescent="0.5">
      <c r="A54" s="377">
        <v>50</v>
      </c>
      <c r="B54" s="850" t="s">
        <v>121</v>
      </c>
      <c r="C54" s="905">
        <v>17721.98</v>
      </c>
      <c r="D54" s="867">
        <v>0</v>
      </c>
      <c r="E54" s="868">
        <v>0</v>
      </c>
      <c r="F54" s="867">
        <v>0</v>
      </c>
      <c r="G54" s="867">
        <v>0</v>
      </c>
      <c r="H54" s="908">
        <f t="shared" si="4"/>
        <v>0</v>
      </c>
      <c r="I54" s="907">
        <v>0</v>
      </c>
      <c r="J54" s="647">
        <f t="shared" si="2"/>
        <v>0</v>
      </c>
      <c r="L54" s="394">
        <f t="shared" si="3"/>
        <v>0</v>
      </c>
    </row>
    <row r="55" spans="1:12" ht="23.25" x14ac:dyDescent="0.5">
      <c r="A55" s="377">
        <v>51</v>
      </c>
      <c r="B55" s="850" t="s">
        <v>122</v>
      </c>
      <c r="C55" s="905">
        <v>12325.21</v>
      </c>
      <c r="D55" s="867">
        <v>0</v>
      </c>
      <c r="E55" s="868">
        <v>0</v>
      </c>
      <c r="F55" s="867">
        <v>0</v>
      </c>
      <c r="G55" s="867">
        <v>0</v>
      </c>
      <c r="H55" s="882">
        <f t="shared" si="4"/>
        <v>0</v>
      </c>
      <c r="I55" s="617">
        <v>0</v>
      </c>
      <c r="J55" s="647">
        <f t="shared" si="2"/>
        <v>0</v>
      </c>
      <c r="L55" s="394">
        <f t="shared" si="3"/>
        <v>0</v>
      </c>
    </row>
    <row r="56" spans="1:12" ht="23.25" x14ac:dyDescent="0.5">
      <c r="A56" s="377">
        <v>52</v>
      </c>
      <c r="B56" s="850" t="s">
        <v>124</v>
      </c>
      <c r="C56" s="905">
        <v>179627.75</v>
      </c>
      <c r="D56" s="867">
        <v>0</v>
      </c>
      <c r="E56" s="868">
        <v>0</v>
      </c>
      <c r="F56" s="867">
        <v>0</v>
      </c>
      <c r="G56" s="867">
        <v>0</v>
      </c>
      <c r="H56" s="908">
        <f t="shared" si="4"/>
        <v>0</v>
      </c>
      <c r="I56" s="907">
        <v>0</v>
      </c>
      <c r="J56" s="647">
        <f t="shared" si="2"/>
        <v>0</v>
      </c>
      <c r="L56" s="394">
        <f t="shared" si="3"/>
        <v>0</v>
      </c>
    </row>
    <row r="57" spans="1:12" ht="23.25" x14ac:dyDescent="0.5">
      <c r="A57" s="377">
        <v>53</v>
      </c>
      <c r="B57" s="850" t="s">
        <v>126</v>
      </c>
      <c r="C57" s="905">
        <v>26306.880000000001</v>
      </c>
      <c r="D57" s="867">
        <v>0</v>
      </c>
      <c r="E57" s="868">
        <v>0</v>
      </c>
      <c r="F57" s="867">
        <v>0</v>
      </c>
      <c r="G57" s="867">
        <v>0</v>
      </c>
      <c r="H57" s="908">
        <f t="shared" si="4"/>
        <v>0</v>
      </c>
      <c r="I57" s="860">
        <v>0</v>
      </c>
      <c r="J57" s="647">
        <f t="shared" si="2"/>
        <v>0</v>
      </c>
      <c r="L57" s="394">
        <f t="shared" si="3"/>
        <v>0</v>
      </c>
    </row>
    <row r="58" spans="1:12" ht="23.25" x14ac:dyDescent="0.5">
      <c r="A58" s="377">
        <v>54</v>
      </c>
      <c r="B58" s="850" t="s">
        <v>128</v>
      </c>
      <c r="C58" s="905">
        <v>54708.3</v>
      </c>
      <c r="D58" s="867">
        <v>0</v>
      </c>
      <c r="E58" s="868">
        <v>0</v>
      </c>
      <c r="F58" s="867">
        <v>0</v>
      </c>
      <c r="G58" s="867">
        <v>0</v>
      </c>
      <c r="H58" s="908">
        <f t="shared" si="4"/>
        <v>0</v>
      </c>
      <c r="I58" s="860">
        <v>0</v>
      </c>
      <c r="J58" s="647">
        <f t="shared" si="2"/>
        <v>0</v>
      </c>
      <c r="L58" s="394">
        <f t="shared" si="3"/>
        <v>0</v>
      </c>
    </row>
    <row r="59" spans="1:12" ht="23.25" x14ac:dyDescent="0.5">
      <c r="A59" s="377">
        <v>55</v>
      </c>
      <c r="B59" s="909" t="s">
        <v>129</v>
      </c>
      <c r="C59" s="910">
        <v>14652</v>
      </c>
      <c r="D59" s="911">
        <v>0</v>
      </c>
      <c r="E59" s="912">
        <v>0</v>
      </c>
      <c r="F59" s="887">
        <v>0</v>
      </c>
      <c r="G59" s="911">
        <v>0</v>
      </c>
      <c r="H59" s="913">
        <f t="shared" si="4"/>
        <v>0</v>
      </c>
      <c r="I59" s="619">
        <v>0</v>
      </c>
      <c r="J59" s="647">
        <f t="shared" si="2"/>
        <v>0</v>
      </c>
      <c r="L59" s="394">
        <f t="shared" si="3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47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7.125" style="394" customWidth="1"/>
    <col min="2" max="2" width="14.125" style="699" customWidth="1"/>
    <col min="3" max="3" width="13.375" style="394" customWidth="1"/>
    <col min="4" max="7" width="9" style="394"/>
    <col min="8" max="8" width="13.25" style="394" customWidth="1"/>
    <col min="9" max="9" width="12.75" style="394" customWidth="1"/>
    <col min="10" max="10" width="14.25" style="394" customWidth="1"/>
    <col min="11" max="16384" width="9" style="394"/>
  </cols>
  <sheetData>
    <row r="1" spans="1:12" x14ac:dyDescent="0.5">
      <c r="A1" s="1267" t="s">
        <v>548</v>
      </c>
      <c r="B1" s="1267"/>
      <c r="C1" s="1267"/>
      <c r="D1" s="1267"/>
      <c r="E1" s="1267"/>
      <c r="F1" s="1267"/>
      <c r="G1" s="1267"/>
      <c r="H1" s="1267"/>
      <c r="I1" s="1267"/>
      <c r="J1" s="1267"/>
    </row>
    <row r="2" spans="1:12" x14ac:dyDescent="0.5">
      <c r="A2" s="1153" t="s">
        <v>227</v>
      </c>
      <c r="B2" s="1305" t="s">
        <v>4</v>
      </c>
      <c r="C2" s="427" t="s">
        <v>275</v>
      </c>
      <c r="D2" s="1267" t="s">
        <v>276</v>
      </c>
      <c r="E2" s="1267"/>
      <c r="F2" s="1267"/>
      <c r="G2" s="1267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1153"/>
      <c r="B3" s="1305"/>
      <c r="C3" s="42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1267" t="s">
        <v>284</v>
      </c>
      <c r="B4" s="1267"/>
      <c r="C4" s="427">
        <f>SUM(C5:C59)</f>
        <v>8681609.7400000021</v>
      </c>
      <c r="D4" s="427">
        <f t="shared" ref="D4:I4" si="0">SUM(D5:D59)</f>
        <v>0</v>
      </c>
      <c r="E4" s="427">
        <f t="shared" si="0"/>
        <v>219</v>
      </c>
      <c r="F4" s="427">
        <f t="shared" si="0"/>
        <v>384</v>
      </c>
      <c r="G4" s="427">
        <f>SUM(G5:G59)</f>
        <v>311.75</v>
      </c>
      <c r="H4" s="427">
        <f t="shared" si="0"/>
        <v>914.75</v>
      </c>
      <c r="I4" s="427">
        <f t="shared" si="0"/>
        <v>984.75</v>
      </c>
      <c r="J4" s="427">
        <f>SUM(J5:J59)</f>
        <v>-70</v>
      </c>
      <c r="L4" s="395">
        <f>SUM(L5:L59)</f>
        <v>7</v>
      </c>
    </row>
    <row r="5" spans="1:12" ht="23.25" x14ac:dyDescent="0.5">
      <c r="A5" s="377">
        <v>1</v>
      </c>
      <c r="B5" s="914" t="s">
        <v>166</v>
      </c>
      <c r="C5" s="915">
        <v>89839.7</v>
      </c>
      <c r="D5" s="906">
        <v>0</v>
      </c>
      <c r="E5" s="906">
        <v>178</v>
      </c>
      <c r="F5" s="906">
        <v>384</v>
      </c>
      <c r="G5" s="867">
        <v>283</v>
      </c>
      <c r="H5" s="916">
        <v>845</v>
      </c>
      <c r="I5" s="617">
        <v>898</v>
      </c>
      <c r="J5" s="426">
        <f>+H5-I5</f>
        <v>-53</v>
      </c>
      <c r="L5" s="394">
        <f>IF(H5&gt;0,1,0)</f>
        <v>1</v>
      </c>
    </row>
    <row r="6" spans="1:12" ht="23.25" x14ac:dyDescent="0.5">
      <c r="A6" s="377">
        <v>2</v>
      </c>
      <c r="B6" s="917" t="s">
        <v>147</v>
      </c>
      <c r="C6" s="918">
        <v>211226.84</v>
      </c>
      <c r="D6" s="906">
        <v>0</v>
      </c>
      <c r="E6" s="919">
        <v>0</v>
      </c>
      <c r="F6" s="920">
        <v>0</v>
      </c>
      <c r="G6" s="906">
        <v>18</v>
      </c>
      <c r="H6" s="916">
        <v>18</v>
      </c>
      <c r="I6" s="617">
        <v>18</v>
      </c>
      <c r="J6" s="426">
        <f t="shared" ref="J6:J57" si="1">+H6-I6</f>
        <v>0</v>
      </c>
      <c r="L6" s="394">
        <f t="shared" ref="L6:L59" si="2">IF(H6&gt;0,1,0)</f>
        <v>1</v>
      </c>
    </row>
    <row r="7" spans="1:12" ht="23.25" x14ac:dyDescent="0.5">
      <c r="A7" s="377">
        <v>3</v>
      </c>
      <c r="B7" s="917" t="s">
        <v>172</v>
      </c>
      <c r="C7" s="921">
        <v>270440.55</v>
      </c>
      <c r="D7" s="873">
        <v>0</v>
      </c>
      <c r="E7" s="874">
        <v>16</v>
      </c>
      <c r="F7" s="906">
        <v>0</v>
      </c>
      <c r="G7" s="906">
        <v>0</v>
      </c>
      <c r="H7" s="916">
        <v>16</v>
      </c>
      <c r="I7" s="617">
        <v>16</v>
      </c>
      <c r="J7" s="426">
        <f t="shared" si="1"/>
        <v>0</v>
      </c>
      <c r="L7" s="394">
        <f t="shared" si="2"/>
        <v>1</v>
      </c>
    </row>
    <row r="8" spans="1:12" ht="23.25" x14ac:dyDescent="0.5">
      <c r="A8" s="377">
        <v>4</v>
      </c>
      <c r="B8" s="917" t="s">
        <v>140</v>
      </c>
      <c r="C8" s="918">
        <v>261893.44</v>
      </c>
      <c r="D8" s="906">
        <v>0</v>
      </c>
      <c r="E8" s="906">
        <v>15</v>
      </c>
      <c r="F8" s="873">
        <v>0</v>
      </c>
      <c r="G8" s="873">
        <v>0</v>
      </c>
      <c r="H8" s="916">
        <v>15</v>
      </c>
      <c r="I8" s="617">
        <v>15</v>
      </c>
      <c r="J8" s="426">
        <f t="shared" si="1"/>
        <v>0</v>
      </c>
      <c r="L8" s="394">
        <f t="shared" si="2"/>
        <v>1</v>
      </c>
    </row>
    <row r="9" spans="1:12" ht="23.25" x14ac:dyDescent="0.5">
      <c r="A9" s="377">
        <v>5</v>
      </c>
      <c r="B9" s="914" t="s">
        <v>138</v>
      </c>
      <c r="C9" s="922">
        <v>847671.34</v>
      </c>
      <c r="D9" s="906">
        <v>0</v>
      </c>
      <c r="E9" s="906">
        <v>8</v>
      </c>
      <c r="F9" s="906">
        <v>0</v>
      </c>
      <c r="G9" s="923">
        <v>5</v>
      </c>
      <c r="H9" s="924">
        <v>13</v>
      </c>
      <c r="I9" s="617">
        <v>13</v>
      </c>
      <c r="J9" s="426">
        <f t="shared" si="1"/>
        <v>0</v>
      </c>
      <c r="L9" s="394">
        <f t="shared" si="2"/>
        <v>1</v>
      </c>
    </row>
    <row r="10" spans="1:12" ht="23.25" x14ac:dyDescent="0.5">
      <c r="A10" s="377">
        <v>6</v>
      </c>
      <c r="B10" s="925" t="s">
        <v>164</v>
      </c>
      <c r="C10" s="870">
        <v>557</v>
      </c>
      <c r="D10" s="867">
        <v>0</v>
      </c>
      <c r="E10" s="868">
        <v>1</v>
      </c>
      <c r="F10" s="867">
        <v>0</v>
      </c>
      <c r="G10" s="906">
        <v>5.75</v>
      </c>
      <c r="H10" s="916">
        <v>6.75</v>
      </c>
      <c r="I10" s="618">
        <v>6.75</v>
      </c>
      <c r="J10" s="426">
        <f t="shared" si="1"/>
        <v>0</v>
      </c>
      <c r="L10" s="394">
        <f t="shared" si="2"/>
        <v>1</v>
      </c>
    </row>
    <row r="11" spans="1:12" ht="23.25" x14ac:dyDescent="0.5">
      <c r="A11" s="377">
        <v>7</v>
      </c>
      <c r="B11" s="925" t="s">
        <v>153</v>
      </c>
      <c r="C11" s="870">
        <v>435474.64</v>
      </c>
      <c r="D11" s="867">
        <v>0</v>
      </c>
      <c r="E11" s="868">
        <v>1</v>
      </c>
      <c r="F11" s="867">
        <v>0</v>
      </c>
      <c r="G11" s="867">
        <v>0</v>
      </c>
      <c r="H11" s="916">
        <v>1</v>
      </c>
      <c r="I11" s="618">
        <v>1</v>
      </c>
      <c r="J11" s="426">
        <f t="shared" si="1"/>
        <v>0</v>
      </c>
      <c r="L11" s="394">
        <f t="shared" si="2"/>
        <v>1</v>
      </c>
    </row>
    <row r="12" spans="1:12" ht="23.25" x14ac:dyDescent="0.5">
      <c r="A12" s="377">
        <v>8</v>
      </c>
      <c r="B12" s="926" t="s">
        <v>156</v>
      </c>
      <c r="C12" s="905">
        <v>82119</v>
      </c>
      <c r="D12" s="867">
        <v>0</v>
      </c>
      <c r="E12" s="868">
        <v>0</v>
      </c>
      <c r="F12" s="867">
        <v>0</v>
      </c>
      <c r="G12" s="867">
        <v>0</v>
      </c>
      <c r="H12" s="916">
        <v>0</v>
      </c>
      <c r="I12" s="618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926" t="s">
        <v>158</v>
      </c>
      <c r="C13" s="872">
        <v>20.25</v>
      </c>
      <c r="D13" s="867">
        <v>0</v>
      </c>
      <c r="E13" s="868">
        <v>0</v>
      </c>
      <c r="F13" s="867">
        <v>0</v>
      </c>
      <c r="G13" s="867">
        <v>0</v>
      </c>
      <c r="H13" s="916">
        <v>0</v>
      </c>
      <c r="I13" s="618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926" t="s">
        <v>159</v>
      </c>
      <c r="C14" s="895">
        <v>315295.42</v>
      </c>
      <c r="D14" s="867">
        <v>0</v>
      </c>
      <c r="E14" s="868">
        <v>0</v>
      </c>
      <c r="F14" s="867">
        <v>0</v>
      </c>
      <c r="G14" s="867">
        <v>0</v>
      </c>
      <c r="H14" s="916">
        <v>0</v>
      </c>
      <c r="I14" s="618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926" t="s">
        <v>160</v>
      </c>
      <c r="C15" s="915">
        <v>16191.75</v>
      </c>
      <c r="D15" s="923">
        <v>0</v>
      </c>
      <c r="E15" s="927">
        <v>0</v>
      </c>
      <c r="F15" s="906">
        <v>0</v>
      </c>
      <c r="G15" s="923">
        <v>0</v>
      </c>
      <c r="H15" s="916">
        <v>0</v>
      </c>
      <c r="I15" s="617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926" t="s">
        <v>161</v>
      </c>
      <c r="C16" s="895">
        <v>17.25</v>
      </c>
      <c r="D16" s="906">
        <v>0</v>
      </c>
      <c r="E16" s="906">
        <v>0</v>
      </c>
      <c r="F16" s="867">
        <v>0</v>
      </c>
      <c r="G16" s="906">
        <v>0</v>
      </c>
      <c r="H16" s="928">
        <v>0</v>
      </c>
      <c r="I16" s="618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926" t="s">
        <v>174</v>
      </c>
      <c r="C17" s="872">
        <v>430082.83</v>
      </c>
      <c r="D17" s="867">
        <v>0</v>
      </c>
      <c r="E17" s="868">
        <v>0</v>
      </c>
      <c r="F17" s="867">
        <v>0</v>
      </c>
      <c r="G17" s="867">
        <v>0</v>
      </c>
      <c r="H17" s="916">
        <v>0</v>
      </c>
      <c r="I17" s="618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926" t="s">
        <v>175</v>
      </c>
      <c r="C18" s="872">
        <v>25</v>
      </c>
      <c r="D18" s="867">
        <v>0</v>
      </c>
      <c r="E18" s="867">
        <v>0</v>
      </c>
      <c r="F18" s="867">
        <v>0</v>
      </c>
      <c r="G18" s="867">
        <v>0</v>
      </c>
      <c r="H18" s="916">
        <v>0</v>
      </c>
      <c r="I18" s="618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926" t="s">
        <v>176</v>
      </c>
      <c r="C19" s="905">
        <v>1077</v>
      </c>
      <c r="D19" s="867">
        <v>0</v>
      </c>
      <c r="E19" s="868">
        <v>0</v>
      </c>
      <c r="F19" s="867">
        <v>0</v>
      </c>
      <c r="G19" s="867">
        <v>0</v>
      </c>
      <c r="H19" s="916">
        <v>0</v>
      </c>
      <c r="I19" s="618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926" t="s">
        <v>177</v>
      </c>
      <c r="C20" s="929">
        <v>10252.75</v>
      </c>
      <c r="D20" s="867">
        <v>0</v>
      </c>
      <c r="E20" s="868">
        <v>0</v>
      </c>
      <c r="F20" s="867">
        <v>0</v>
      </c>
      <c r="G20" s="867">
        <v>0</v>
      </c>
      <c r="H20" s="916">
        <v>0</v>
      </c>
      <c r="I20" s="618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926" t="s">
        <v>178</v>
      </c>
      <c r="C21" s="905">
        <v>118938.3</v>
      </c>
      <c r="D21" s="867">
        <v>0</v>
      </c>
      <c r="E21" s="868">
        <v>0</v>
      </c>
      <c r="F21" s="867">
        <v>0</v>
      </c>
      <c r="G21" s="867">
        <v>0</v>
      </c>
      <c r="H21" s="916">
        <v>0</v>
      </c>
      <c r="I21" s="618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926" t="s">
        <v>181</v>
      </c>
      <c r="C22" s="930">
        <v>74589</v>
      </c>
      <c r="D22" s="923">
        <v>0</v>
      </c>
      <c r="E22" s="927">
        <v>0</v>
      </c>
      <c r="F22" s="923">
        <v>0</v>
      </c>
      <c r="G22" s="923">
        <v>0</v>
      </c>
      <c r="H22" s="916">
        <v>0</v>
      </c>
      <c r="I22" s="931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926" t="s">
        <v>165</v>
      </c>
      <c r="C23" s="870">
        <v>142779</v>
      </c>
      <c r="D23" s="906">
        <v>0</v>
      </c>
      <c r="E23" s="906">
        <v>0</v>
      </c>
      <c r="F23" s="906">
        <v>0</v>
      </c>
      <c r="G23" s="906">
        <v>0</v>
      </c>
      <c r="H23" s="928">
        <v>0</v>
      </c>
      <c r="I23" s="617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926" t="s">
        <v>168</v>
      </c>
      <c r="C24" s="895">
        <v>200</v>
      </c>
      <c r="D24" s="867">
        <v>0</v>
      </c>
      <c r="E24" s="868">
        <v>0</v>
      </c>
      <c r="F24" s="867">
        <v>0</v>
      </c>
      <c r="G24" s="867">
        <v>0</v>
      </c>
      <c r="H24" s="916">
        <v>0</v>
      </c>
      <c r="I24" s="618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926" t="s">
        <v>169</v>
      </c>
      <c r="C25" s="872">
        <v>57794.25</v>
      </c>
      <c r="D25" s="867">
        <v>0</v>
      </c>
      <c r="E25" s="868">
        <v>0</v>
      </c>
      <c r="F25" s="867">
        <v>0</v>
      </c>
      <c r="G25" s="867">
        <v>0</v>
      </c>
      <c r="H25" s="916">
        <v>0</v>
      </c>
      <c r="I25" s="618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926" t="s">
        <v>170</v>
      </c>
      <c r="C26" s="872">
        <v>33986</v>
      </c>
      <c r="D26" s="867">
        <v>0</v>
      </c>
      <c r="E26" s="868">
        <v>0</v>
      </c>
      <c r="F26" s="867">
        <v>0</v>
      </c>
      <c r="G26" s="867">
        <v>0</v>
      </c>
      <c r="H26" s="916">
        <v>0</v>
      </c>
      <c r="I26" s="618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926" t="s">
        <v>134</v>
      </c>
      <c r="C27" s="872">
        <v>325240.2</v>
      </c>
      <c r="D27" s="867">
        <v>0</v>
      </c>
      <c r="E27" s="868">
        <v>0</v>
      </c>
      <c r="F27" s="867">
        <v>0</v>
      </c>
      <c r="G27" s="867">
        <v>0</v>
      </c>
      <c r="H27" s="916">
        <v>0</v>
      </c>
      <c r="I27" s="618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926" t="s">
        <v>135</v>
      </c>
      <c r="C28" s="872">
        <v>397110.71</v>
      </c>
      <c r="D28" s="867">
        <v>0</v>
      </c>
      <c r="E28" s="868">
        <v>0</v>
      </c>
      <c r="F28" s="867">
        <v>0</v>
      </c>
      <c r="G28" s="867">
        <v>0</v>
      </c>
      <c r="H28" s="916">
        <v>0</v>
      </c>
      <c r="I28" s="618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926" t="s">
        <v>136</v>
      </c>
      <c r="C29" s="872">
        <v>682313.35</v>
      </c>
      <c r="D29" s="867">
        <v>0</v>
      </c>
      <c r="E29" s="868">
        <v>0</v>
      </c>
      <c r="F29" s="867">
        <v>0</v>
      </c>
      <c r="G29" s="867">
        <v>0</v>
      </c>
      <c r="H29" s="916">
        <v>0</v>
      </c>
      <c r="I29" s="618">
        <v>0</v>
      </c>
      <c r="J29" s="426">
        <f t="shared" si="1"/>
        <v>0</v>
      </c>
      <c r="L29" s="394">
        <f t="shared" si="2"/>
        <v>0</v>
      </c>
    </row>
    <row r="30" spans="1:12" ht="23.25" x14ac:dyDescent="0.5">
      <c r="A30" s="377">
        <v>26</v>
      </c>
      <c r="B30" s="926" t="s">
        <v>137</v>
      </c>
      <c r="C30" s="872">
        <v>42816.95</v>
      </c>
      <c r="D30" s="867">
        <v>0</v>
      </c>
      <c r="E30" s="868">
        <v>0</v>
      </c>
      <c r="F30" s="867">
        <v>0</v>
      </c>
      <c r="G30" s="867">
        <v>0</v>
      </c>
      <c r="H30" s="916">
        <v>0</v>
      </c>
      <c r="I30" s="618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926" t="s">
        <v>139</v>
      </c>
      <c r="C31" s="872">
        <v>7909.67</v>
      </c>
      <c r="D31" s="867">
        <v>0</v>
      </c>
      <c r="E31" s="868">
        <v>0</v>
      </c>
      <c r="F31" s="867">
        <v>0</v>
      </c>
      <c r="G31" s="867">
        <v>0</v>
      </c>
      <c r="H31" s="916">
        <v>0</v>
      </c>
      <c r="I31" s="618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926" t="s">
        <v>141</v>
      </c>
      <c r="C32" s="895">
        <v>136748.25</v>
      </c>
      <c r="D32" s="867">
        <v>0</v>
      </c>
      <c r="E32" s="868">
        <v>0</v>
      </c>
      <c r="F32" s="867">
        <v>0</v>
      </c>
      <c r="G32" s="867">
        <v>0</v>
      </c>
      <c r="H32" s="916">
        <v>0</v>
      </c>
      <c r="I32" s="618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926" t="s">
        <v>142</v>
      </c>
      <c r="C33" s="872">
        <v>89914.96</v>
      </c>
      <c r="D33" s="867">
        <v>0</v>
      </c>
      <c r="E33" s="868">
        <v>0</v>
      </c>
      <c r="F33" s="867">
        <v>0</v>
      </c>
      <c r="G33" s="867">
        <v>0</v>
      </c>
      <c r="H33" s="916">
        <v>0</v>
      </c>
      <c r="I33" s="618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926" t="s">
        <v>511</v>
      </c>
      <c r="C34" s="932">
        <v>78749.25</v>
      </c>
      <c r="D34" s="867">
        <v>0</v>
      </c>
      <c r="E34" s="868">
        <v>0</v>
      </c>
      <c r="F34" s="867">
        <v>0</v>
      </c>
      <c r="G34" s="867">
        <v>0</v>
      </c>
      <c r="H34" s="916">
        <v>0</v>
      </c>
      <c r="I34" s="618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926" t="s">
        <v>144</v>
      </c>
      <c r="C35" s="870">
        <v>38258.79</v>
      </c>
      <c r="D35" s="867">
        <v>0</v>
      </c>
      <c r="E35" s="868">
        <v>0</v>
      </c>
      <c r="F35" s="867">
        <v>0</v>
      </c>
      <c r="G35" s="867">
        <v>0</v>
      </c>
      <c r="H35" s="916">
        <v>0</v>
      </c>
      <c r="I35" s="618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926" t="s">
        <v>145</v>
      </c>
      <c r="C36" s="872">
        <v>177849.11</v>
      </c>
      <c r="D36" s="867">
        <v>0</v>
      </c>
      <c r="E36" s="868">
        <v>0</v>
      </c>
      <c r="F36" s="867">
        <v>0</v>
      </c>
      <c r="G36" s="867">
        <v>0</v>
      </c>
      <c r="H36" s="916">
        <v>0</v>
      </c>
      <c r="I36" s="618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926" t="s">
        <v>146</v>
      </c>
      <c r="C37" s="872">
        <v>101306.27</v>
      </c>
      <c r="D37" s="867">
        <v>0</v>
      </c>
      <c r="E37" s="868">
        <v>0</v>
      </c>
      <c r="F37" s="867">
        <v>0</v>
      </c>
      <c r="G37" s="867">
        <v>0</v>
      </c>
      <c r="H37" s="916">
        <v>0</v>
      </c>
      <c r="I37" s="618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926" t="s">
        <v>148</v>
      </c>
      <c r="C38" s="929">
        <v>151669.82</v>
      </c>
      <c r="D38" s="867">
        <v>0</v>
      </c>
      <c r="E38" s="868">
        <v>0</v>
      </c>
      <c r="F38" s="867">
        <v>0</v>
      </c>
      <c r="G38" s="867">
        <v>0</v>
      </c>
      <c r="H38" s="916">
        <v>0</v>
      </c>
      <c r="I38" s="618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926" t="s">
        <v>149</v>
      </c>
      <c r="C39" s="872">
        <v>6686.53</v>
      </c>
      <c r="D39" s="867">
        <v>0</v>
      </c>
      <c r="E39" s="868">
        <v>0</v>
      </c>
      <c r="F39" s="867">
        <v>0</v>
      </c>
      <c r="G39" s="867">
        <v>0</v>
      </c>
      <c r="H39" s="916">
        <v>0</v>
      </c>
      <c r="I39" s="618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926" t="s">
        <v>150</v>
      </c>
      <c r="C40" s="929">
        <v>96220.25</v>
      </c>
      <c r="D40" s="867">
        <v>0</v>
      </c>
      <c r="E40" s="868">
        <v>0</v>
      </c>
      <c r="F40" s="867">
        <v>0</v>
      </c>
      <c r="G40" s="867">
        <v>0</v>
      </c>
      <c r="H40" s="916">
        <v>0</v>
      </c>
      <c r="I40" s="618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926" t="s">
        <v>151</v>
      </c>
      <c r="C41" s="872">
        <v>149606.17000000001</v>
      </c>
      <c r="D41" s="867">
        <v>0</v>
      </c>
      <c r="E41" s="868">
        <v>0</v>
      </c>
      <c r="F41" s="867">
        <v>0</v>
      </c>
      <c r="G41" s="867">
        <v>0</v>
      </c>
      <c r="H41" s="916">
        <v>0</v>
      </c>
      <c r="I41" s="618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926" t="s">
        <v>455</v>
      </c>
      <c r="C42" s="901">
        <v>402063.09</v>
      </c>
      <c r="D42" s="906">
        <v>0</v>
      </c>
      <c r="E42" s="923">
        <v>0</v>
      </c>
      <c r="F42" s="923">
        <v>0</v>
      </c>
      <c r="G42" s="923">
        <v>0</v>
      </c>
      <c r="H42" s="924">
        <v>0</v>
      </c>
      <c r="I42" s="617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926" t="s">
        <v>187</v>
      </c>
      <c r="C43" s="933">
        <v>4</v>
      </c>
      <c r="D43" s="873">
        <v>0</v>
      </c>
      <c r="E43" s="923">
        <v>0</v>
      </c>
      <c r="F43" s="906">
        <v>0</v>
      </c>
      <c r="G43" s="906">
        <v>0</v>
      </c>
      <c r="H43" s="924">
        <v>0</v>
      </c>
      <c r="I43" s="856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926" t="s">
        <v>116</v>
      </c>
      <c r="C44" s="930">
        <v>713200.84</v>
      </c>
      <c r="D44" s="906">
        <v>0</v>
      </c>
      <c r="E44" s="906">
        <v>0</v>
      </c>
      <c r="F44" s="867">
        <v>0</v>
      </c>
      <c r="G44" s="867">
        <v>0</v>
      </c>
      <c r="H44" s="916">
        <v>0</v>
      </c>
      <c r="I44" s="617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926" t="s">
        <v>118</v>
      </c>
      <c r="C45" s="872">
        <v>968</v>
      </c>
      <c r="D45" s="867">
        <v>0</v>
      </c>
      <c r="E45" s="868">
        <v>0</v>
      </c>
      <c r="F45" s="867">
        <v>0</v>
      </c>
      <c r="G45" s="867">
        <v>0</v>
      </c>
      <c r="H45" s="916">
        <v>0</v>
      </c>
      <c r="I45" s="618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926" t="s">
        <v>117</v>
      </c>
      <c r="C46" s="872">
        <v>9421</v>
      </c>
      <c r="D46" s="867">
        <v>0</v>
      </c>
      <c r="E46" s="868">
        <v>0</v>
      </c>
      <c r="F46" s="867">
        <v>0</v>
      </c>
      <c r="G46" s="867">
        <v>0</v>
      </c>
      <c r="H46" s="916">
        <v>0</v>
      </c>
      <c r="I46" s="618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926" t="s">
        <v>119</v>
      </c>
      <c r="C47" s="872">
        <v>150428.15</v>
      </c>
      <c r="D47" s="867">
        <v>0</v>
      </c>
      <c r="E47" s="868">
        <v>0</v>
      </c>
      <c r="F47" s="867">
        <v>0</v>
      </c>
      <c r="G47" s="867">
        <v>0</v>
      </c>
      <c r="H47" s="916">
        <v>0</v>
      </c>
      <c r="I47" s="618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926" t="s">
        <v>120</v>
      </c>
      <c r="C48" s="872">
        <v>730633.31</v>
      </c>
      <c r="D48" s="867">
        <v>0</v>
      </c>
      <c r="E48" s="868">
        <v>0</v>
      </c>
      <c r="F48" s="867">
        <v>0</v>
      </c>
      <c r="G48" s="867">
        <v>0</v>
      </c>
      <c r="H48" s="916">
        <v>0</v>
      </c>
      <c r="I48" s="618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926" t="s">
        <v>121</v>
      </c>
      <c r="C49" s="872">
        <v>17721.98</v>
      </c>
      <c r="D49" s="867">
        <v>0</v>
      </c>
      <c r="E49" s="868">
        <v>0</v>
      </c>
      <c r="F49" s="867">
        <v>0</v>
      </c>
      <c r="G49" s="867">
        <v>0</v>
      </c>
      <c r="H49" s="916">
        <v>0</v>
      </c>
      <c r="I49" s="618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926" t="s">
        <v>122</v>
      </c>
      <c r="C50" s="872">
        <v>12325.21</v>
      </c>
      <c r="D50" s="867">
        <v>0</v>
      </c>
      <c r="E50" s="868">
        <v>0</v>
      </c>
      <c r="F50" s="867">
        <v>0</v>
      </c>
      <c r="G50" s="867">
        <v>0</v>
      </c>
      <c r="H50" s="916">
        <v>0</v>
      </c>
      <c r="I50" s="618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926" t="s">
        <v>123</v>
      </c>
      <c r="C51" s="905">
        <v>10248.36</v>
      </c>
      <c r="D51" s="867">
        <v>0</v>
      </c>
      <c r="E51" s="868">
        <v>0</v>
      </c>
      <c r="F51" s="867">
        <v>0</v>
      </c>
      <c r="G51" s="867">
        <v>0</v>
      </c>
      <c r="H51" s="916">
        <v>0</v>
      </c>
      <c r="I51" s="618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926" t="s">
        <v>124</v>
      </c>
      <c r="C52" s="872">
        <v>179627.75</v>
      </c>
      <c r="D52" s="867">
        <v>0</v>
      </c>
      <c r="E52" s="868">
        <v>0</v>
      </c>
      <c r="F52" s="867">
        <v>0</v>
      </c>
      <c r="G52" s="867">
        <v>0</v>
      </c>
      <c r="H52" s="916">
        <v>0</v>
      </c>
      <c r="I52" s="618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926" t="s">
        <v>125</v>
      </c>
      <c r="C53" s="872">
        <v>203357.13</v>
      </c>
      <c r="D53" s="867">
        <v>0</v>
      </c>
      <c r="E53" s="868">
        <v>0</v>
      </c>
      <c r="F53" s="867">
        <v>0</v>
      </c>
      <c r="G53" s="867">
        <v>0</v>
      </c>
      <c r="H53" s="916">
        <v>0</v>
      </c>
      <c r="I53" s="618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926" t="s">
        <v>126</v>
      </c>
      <c r="C54" s="905">
        <v>26306.880000000001</v>
      </c>
      <c r="D54" s="867">
        <v>0</v>
      </c>
      <c r="E54" s="868">
        <v>0</v>
      </c>
      <c r="F54" s="867">
        <v>0</v>
      </c>
      <c r="G54" s="867">
        <v>0</v>
      </c>
      <c r="H54" s="916">
        <v>0</v>
      </c>
      <c r="I54" s="618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926" t="s">
        <v>128</v>
      </c>
      <c r="C55" s="905">
        <v>54708.3</v>
      </c>
      <c r="D55" s="867">
        <v>0</v>
      </c>
      <c r="E55" s="868">
        <v>0</v>
      </c>
      <c r="F55" s="867">
        <v>0</v>
      </c>
      <c r="G55" s="867">
        <v>0</v>
      </c>
      <c r="H55" s="916">
        <v>0</v>
      </c>
      <c r="I55" s="618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926" t="s">
        <v>129</v>
      </c>
      <c r="C56" s="905">
        <v>14652</v>
      </c>
      <c r="D56" s="867">
        <v>0</v>
      </c>
      <c r="E56" s="868">
        <v>0</v>
      </c>
      <c r="F56" s="867">
        <v>0</v>
      </c>
      <c r="G56" s="867">
        <v>0</v>
      </c>
      <c r="H56" s="916">
        <v>0</v>
      </c>
      <c r="I56" s="618">
        <v>0</v>
      </c>
      <c r="J56" s="426">
        <f>+H56-I56</f>
        <v>0</v>
      </c>
      <c r="L56" s="394">
        <f t="shared" si="2"/>
        <v>0</v>
      </c>
    </row>
    <row r="57" spans="1:12" ht="23.25" x14ac:dyDescent="0.5">
      <c r="A57" s="433">
        <v>53</v>
      </c>
      <c r="B57" s="926" t="s">
        <v>130</v>
      </c>
      <c r="C57" s="905">
        <v>66729</v>
      </c>
      <c r="D57" s="867">
        <v>0</v>
      </c>
      <c r="E57" s="868">
        <v>0</v>
      </c>
      <c r="F57" s="867">
        <v>0</v>
      </c>
      <c r="G57" s="867">
        <v>0</v>
      </c>
      <c r="H57" s="916">
        <v>0</v>
      </c>
      <c r="I57" s="618">
        <v>17</v>
      </c>
      <c r="J57" s="434">
        <f t="shared" si="1"/>
        <v>-17</v>
      </c>
      <c r="L57" s="394">
        <f t="shared" si="2"/>
        <v>0</v>
      </c>
    </row>
    <row r="58" spans="1:12" ht="23.25" x14ac:dyDescent="0.5">
      <c r="A58" s="377">
        <v>54</v>
      </c>
      <c r="B58" s="926" t="s">
        <v>132</v>
      </c>
      <c r="C58" s="905">
        <v>39258.9</v>
      </c>
      <c r="D58" s="867">
        <v>0</v>
      </c>
      <c r="E58" s="868">
        <v>0</v>
      </c>
      <c r="F58" s="867">
        <v>0</v>
      </c>
      <c r="G58" s="867">
        <v>0</v>
      </c>
      <c r="H58" s="916">
        <v>0</v>
      </c>
      <c r="I58" s="618">
        <v>0</v>
      </c>
      <c r="J58" s="426">
        <f>+H58-I58</f>
        <v>0</v>
      </c>
      <c r="L58" s="394">
        <f t="shared" si="2"/>
        <v>0</v>
      </c>
    </row>
    <row r="59" spans="1:12" ht="23.25" x14ac:dyDescent="0.5">
      <c r="A59" s="377">
        <v>55</v>
      </c>
      <c r="B59" s="934" t="s">
        <v>131</v>
      </c>
      <c r="C59" s="910">
        <v>167084.25</v>
      </c>
      <c r="D59" s="911">
        <v>0</v>
      </c>
      <c r="E59" s="912">
        <v>0</v>
      </c>
      <c r="F59" s="887">
        <v>0</v>
      </c>
      <c r="G59" s="911">
        <v>0</v>
      </c>
      <c r="H59" s="916">
        <v>0</v>
      </c>
      <c r="I59" s="935">
        <v>0</v>
      </c>
      <c r="J59" s="426">
        <f>+H59-I59</f>
        <v>0</v>
      </c>
      <c r="L59" s="394">
        <f t="shared" si="2"/>
        <v>0</v>
      </c>
    </row>
    <row r="60" spans="1:12" ht="23.25" x14ac:dyDescent="0.5">
      <c r="A60" s="435"/>
      <c r="B60" s="697"/>
      <c r="C60" s="438"/>
      <c r="D60" s="439"/>
      <c r="E60" s="440"/>
      <c r="F60" s="440"/>
      <c r="G60" s="436"/>
      <c r="H60" s="436"/>
      <c r="I60" s="436"/>
      <c r="J60" s="437"/>
    </row>
    <row r="61" spans="1:12" ht="23.25" x14ac:dyDescent="0.5">
      <c r="A61" s="435"/>
      <c r="B61" s="698"/>
      <c r="C61" s="438"/>
      <c r="D61" s="439"/>
      <c r="E61" s="440"/>
      <c r="F61" s="440"/>
      <c r="G61" s="436"/>
      <c r="H61" s="436"/>
      <c r="I61" s="436"/>
      <c r="J61" s="437"/>
    </row>
    <row r="62" spans="1:12" ht="23.25" x14ac:dyDescent="0.5">
      <c r="A62" s="435"/>
      <c r="B62" s="698"/>
      <c r="C62" s="438"/>
      <c r="D62" s="439"/>
      <c r="E62" s="440"/>
      <c r="F62" s="440"/>
      <c r="G62" s="436"/>
      <c r="H62" s="436"/>
      <c r="I62" s="436"/>
      <c r="J62" s="437"/>
    </row>
    <row r="63" spans="1:12" ht="23.25" x14ac:dyDescent="0.5">
      <c r="A63" s="435"/>
      <c r="B63" s="698"/>
      <c r="C63" s="438"/>
      <c r="D63" s="439"/>
      <c r="E63" s="440"/>
      <c r="F63" s="440"/>
      <c r="G63" s="436"/>
      <c r="H63" s="436"/>
      <c r="I63" s="436"/>
      <c r="J63" s="437"/>
    </row>
    <row r="64" spans="1:12" ht="23.25" x14ac:dyDescent="0.5">
      <c r="A64" s="435"/>
      <c r="B64" s="698"/>
      <c r="C64" s="438"/>
      <c r="D64" s="439"/>
      <c r="E64" s="440"/>
      <c r="F64" s="440"/>
      <c r="G64" s="436"/>
      <c r="H64" s="436"/>
      <c r="I64" s="436"/>
      <c r="J64" s="437"/>
    </row>
    <row r="65" spans="1:10" ht="23.25" x14ac:dyDescent="0.5">
      <c r="A65" s="435"/>
      <c r="B65" s="698"/>
      <c r="C65" s="438"/>
      <c r="D65" s="439"/>
      <c r="E65" s="440"/>
      <c r="F65" s="440"/>
      <c r="G65" s="436"/>
      <c r="H65" s="436"/>
      <c r="I65" s="436"/>
      <c r="J65" s="437"/>
    </row>
    <row r="66" spans="1:10" ht="23.25" x14ac:dyDescent="0.5">
      <c r="A66" s="435"/>
      <c r="B66" s="698"/>
      <c r="C66" s="438"/>
      <c r="D66" s="439"/>
      <c r="E66" s="440"/>
      <c r="F66" s="440"/>
      <c r="G66" s="436"/>
      <c r="H66" s="436"/>
      <c r="I66" s="436"/>
      <c r="J66" s="437"/>
    </row>
    <row r="67" spans="1:10" ht="23.25" x14ac:dyDescent="0.5">
      <c r="A67" s="435"/>
      <c r="B67" s="698"/>
      <c r="C67" s="438"/>
      <c r="D67" s="439"/>
      <c r="E67" s="440"/>
      <c r="F67" s="440"/>
      <c r="G67" s="436"/>
      <c r="H67" s="436"/>
      <c r="I67" s="436"/>
      <c r="J67" s="437"/>
    </row>
    <row r="68" spans="1:10" ht="23.25" x14ac:dyDescent="0.5">
      <c r="A68" s="435"/>
      <c r="B68" s="698"/>
      <c r="C68" s="438"/>
      <c r="D68" s="439"/>
      <c r="E68" s="440"/>
      <c r="F68" s="440"/>
      <c r="G68" s="436"/>
      <c r="H68" s="436"/>
      <c r="I68" s="436"/>
      <c r="J68" s="437"/>
    </row>
    <row r="69" spans="1:10" ht="23.25" x14ac:dyDescent="0.5">
      <c r="A69" s="435"/>
      <c r="B69" s="698"/>
      <c r="C69" s="438"/>
      <c r="D69" s="439"/>
      <c r="E69" s="440"/>
      <c r="F69" s="440"/>
      <c r="G69" s="436"/>
      <c r="H69" s="436"/>
      <c r="I69" s="436"/>
      <c r="J69" s="437"/>
    </row>
    <row r="70" spans="1:10" ht="23.25" x14ac:dyDescent="0.5">
      <c r="A70" s="435"/>
      <c r="B70" s="698"/>
      <c r="C70" s="438"/>
      <c r="D70" s="439"/>
      <c r="E70" s="440"/>
      <c r="F70" s="440"/>
      <c r="G70" s="436"/>
      <c r="H70" s="436"/>
      <c r="I70" s="436"/>
      <c r="J70" s="437"/>
    </row>
    <row r="71" spans="1:10" ht="23.25" x14ac:dyDescent="0.5">
      <c r="A71" s="435"/>
      <c r="B71" s="698"/>
      <c r="C71" s="438"/>
      <c r="D71" s="439"/>
      <c r="E71" s="440"/>
      <c r="F71" s="440"/>
      <c r="G71" s="436"/>
      <c r="H71" s="436"/>
      <c r="I71" s="436"/>
      <c r="J71" s="437"/>
    </row>
    <row r="72" spans="1:10" ht="23.25" x14ac:dyDescent="0.5">
      <c r="A72" s="435"/>
      <c r="B72" s="698"/>
      <c r="C72" s="438"/>
      <c r="D72" s="439"/>
      <c r="E72" s="440"/>
      <c r="F72" s="440"/>
      <c r="G72" s="436"/>
      <c r="H72" s="436"/>
      <c r="I72" s="436"/>
      <c r="J72" s="437"/>
    </row>
    <row r="73" spans="1:10" ht="23.25" x14ac:dyDescent="0.5">
      <c r="A73" s="435"/>
      <c r="B73" s="698"/>
      <c r="C73" s="438"/>
      <c r="D73" s="439"/>
      <c r="E73" s="440"/>
      <c r="F73" s="440"/>
      <c r="G73" s="436"/>
      <c r="H73" s="436"/>
      <c r="I73" s="436"/>
      <c r="J73" s="437"/>
    </row>
    <row r="74" spans="1:10" ht="23.25" x14ac:dyDescent="0.5">
      <c r="A74" s="435"/>
      <c r="B74" s="698"/>
      <c r="C74" s="438"/>
      <c r="D74" s="439"/>
      <c r="E74" s="440"/>
      <c r="F74" s="440"/>
      <c r="G74" s="436"/>
      <c r="H74" s="436"/>
      <c r="I74" s="436"/>
      <c r="J74" s="437"/>
    </row>
    <row r="75" spans="1:10" ht="23.25" x14ac:dyDescent="0.5">
      <c r="A75" s="435"/>
      <c r="B75" s="698"/>
      <c r="C75" s="438"/>
      <c r="D75" s="439"/>
      <c r="E75" s="440"/>
      <c r="F75" s="440"/>
      <c r="G75" s="436"/>
      <c r="H75" s="436"/>
      <c r="I75" s="436"/>
      <c r="J75" s="437"/>
    </row>
    <row r="76" spans="1:10" ht="23.25" x14ac:dyDescent="0.5">
      <c r="A76" s="435"/>
      <c r="B76" s="698"/>
      <c r="C76" s="438"/>
      <c r="D76" s="439"/>
      <c r="E76" s="440"/>
      <c r="F76" s="440"/>
      <c r="G76" s="436"/>
      <c r="H76" s="436"/>
      <c r="I76" s="436"/>
      <c r="J76" s="437"/>
    </row>
    <row r="77" spans="1:10" ht="23.25" x14ac:dyDescent="0.5">
      <c r="A77" s="435"/>
      <c r="B77" s="698"/>
      <c r="C77" s="438"/>
      <c r="D77" s="439"/>
      <c r="E77" s="440"/>
      <c r="F77" s="440"/>
      <c r="G77" s="436"/>
      <c r="H77" s="436"/>
      <c r="I77" s="436"/>
      <c r="J77" s="437"/>
    </row>
    <row r="78" spans="1:10" ht="23.25" x14ac:dyDescent="0.5">
      <c r="A78" s="435"/>
      <c r="B78" s="698"/>
      <c r="C78" s="438"/>
      <c r="D78" s="439"/>
      <c r="E78" s="440"/>
      <c r="F78" s="440"/>
      <c r="G78" s="436"/>
      <c r="H78" s="436"/>
      <c r="I78" s="436"/>
      <c r="J78" s="437"/>
    </row>
    <row r="79" spans="1:10" ht="23.25" x14ac:dyDescent="0.5">
      <c r="A79" s="435"/>
      <c r="B79" s="698"/>
      <c r="C79" s="438"/>
      <c r="D79" s="439"/>
      <c r="E79" s="440"/>
      <c r="F79" s="440"/>
      <c r="G79" s="436"/>
      <c r="H79" s="436"/>
      <c r="I79" s="436"/>
      <c r="J79" s="437"/>
    </row>
    <row r="80" spans="1:10" ht="23.25" x14ac:dyDescent="0.5">
      <c r="A80" s="435"/>
      <c r="B80" s="698"/>
      <c r="C80" s="438"/>
      <c r="D80" s="439"/>
      <c r="E80" s="440"/>
      <c r="F80" s="440"/>
      <c r="G80" s="436"/>
      <c r="H80" s="436"/>
      <c r="I80" s="436"/>
      <c r="J80" s="437"/>
    </row>
    <row r="81" spans="1:10" ht="23.25" x14ac:dyDescent="0.5">
      <c r="A81" s="435"/>
      <c r="B81" s="698"/>
      <c r="C81" s="438"/>
      <c r="D81" s="439"/>
      <c r="E81" s="440"/>
      <c r="F81" s="440"/>
      <c r="G81" s="436"/>
      <c r="H81" s="436"/>
      <c r="I81" s="436"/>
      <c r="J81" s="43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6" style="394" customWidth="1"/>
    <col min="2" max="2" width="12.875" style="621" customWidth="1"/>
    <col min="3" max="3" width="13.375" style="394" customWidth="1"/>
    <col min="4" max="4" width="9" style="394"/>
    <col min="5" max="5" width="10.875" style="394" customWidth="1"/>
    <col min="6" max="7" width="9" style="394"/>
    <col min="8" max="8" width="14.125" style="394" customWidth="1"/>
    <col min="9" max="9" width="15" style="394" customWidth="1"/>
    <col min="10" max="10" width="13.75" style="394" customWidth="1"/>
    <col min="11" max="16384" width="9" style="394"/>
  </cols>
  <sheetData>
    <row r="1" spans="1:12" x14ac:dyDescent="0.5">
      <c r="A1" s="1267" t="s">
        <v>549</v>
      </c>
      <c r="B1" s="1267"/>
      <c r="C1" s="1267"/>
      <c r="D1" s="1267"/>
      <c r="E1" s="1267"/>
      <c r="F1" s="1267"/>
      <c r="G1" s="1267"/>
      <c r="H1" s="1267"/>
      <c r="I1" s="1267"/>
      <c r="J1" s="1267"/>
    </row>
    <row r="2" spans="1:12" x14ac:dyDescent="0.5">
      <c r="A2" s="1153" t="s">
        <v>227</v>
      </c>
      <c r="B2" s="1306" t="s">
        <v>4</v>
      </c>
      <c r="C2" s="425" t="s">
        <v>275</v>
      </c>
      <c r="D2" s="1267" t="s">
        <v>276</v>
      </c>
      <c r="E2" s="1267"/>
      <c r="F2" s="1267"/>
      <c r="G2" s="1267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1153"/>
      <c r="B3" s="1306"/>
      <c r="C3" s="425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1267" t="s">
        <v>284</v>
      </c>
      <c r="B4" s="1267"/>
      <c r="C4" s="425">
        <f>SUM(C5:C59)</f>
        <v>8681609.7400000021</v>
      </c>
      <c r="D4" s="425">
        <f t="shared" ref="D4:I4" si="0">SUM(D5:D59)</f>
        <v>266</v>
      </c>
      <c r="E4" s="425">
        <f t="shared" si="0"/>
        <v>523</v>
      </c>
      <c r="F4" s="425">
        <f t="shared" si="0"/>
        <v>7231</v>
      </c>
      <c r="G4" s="425">
        <f t="shared" si="0"/>
        <v>2127</v>
      </c>
      <c r="H4" s="425">
        <f>SUM(H5:H59)</f>
        <v>10147</v>
      </c>
      <c r="I4" s="425">
        <f t="shared" si="0"/>
        <v>10714</v>
      </c>
      <c r="J4" s="425">
        <f>SUM(J5:J59)</f>
        <v>-567</v>
      </c>
      <c r="L4" s="395">
        <f>SUM(L5:L59)</f>
        <v>9</v>
      </c>
    </row>
    <row r="5" spans="1:12" ht="23.25" x14ac:dyDescent="0.5">
      <c r="A5" s="480">
        <v>1</v>
      </c>
      <c r="B5" s="914" t="s">
        <v>166</v>
      </c>
      <c r="C5" s="930">
        <v>89839.7</v>
      </c>
      <c r="D5" s="617">
        <v>255</v>
      </c>
      <c r="E5" s="617">
        <v>352</v>
      </c>
      <c r="F5" s="617">
        <v>7031</v>
      </c>
      <c r="G5" s="618">
        <v>2117</v>
      </c>
      <c r="H5" s="936">
        <v>9755</v>
      </c>
      <c r="I5" s="919">
        <v>10322</v>
      </c>
      <c r="J5" s="592">
        <f>+H5-I5</f>
        <v>-567</v>
      </c>
      <c r="L5" s="394">
        <f>IF(H5&gt;0,1,0)</f>
        <v>1</v>
      </c>
    </row>
    <row r="6" spans="1:12" ht="23.25" x14ac:dyDescent="0.5">
      <c r="A6" s="480">
        <v>2</v>
      </c>
      <c r="B6" s="917" t="s">
        <v>140</v>
      </c>
      <c r="C6" s="918">
        <v>261893.44</v>
      </c>
      <c r="D6" s="617">
        <v>1</v>
      </c>
      <c r="E6" s="937">
        <v>70</v>
      </c>
      <c r="F6" s="617">
        <v>120</v>
      </c>
      <c r="G6" s="617">
        <v>0</v>
      </c>
      <c r="H6" s="938">
        <v>191</v>
      </c>
      <c r="I6" s="927">
        <v>191</v>
      </c>
      <c r="J6" s="592">
        <f t="shared" ref="J6:J59" si="1">+H6-I6</f>
        <v>0</v>
      </c>
      <c r="L6" s="394">
        <f t="shared" ref="L6:L59" si="2">IF(H6&gt;0,1,0)</f>
        <v>1</v>
      </c>
    </row>
    <row r="7" spans="1:12" ht="23.25" x14ac:dyDescent="0.5">
      <c r="A7" s="480">
        <v>3</v>
      </c>
      <c r="B7" s="917" t="s">
        <v>170</v>
      </c>
      <c r="C7" s="921">
        <v>33986</v>
      </c>
      <c r="D7" s="617">
        <v>0</v>
      </c>
      <c r="E7" s="617">
        <v>0</v>
      </c>
      <c r="F7" s="617">
        <v>78</v>
      </c>
      <c r="G7" s="856">
        <v>0</v>
      </c>
      <c r="H7" s="916">
        <v>78</v>
      </c>
      <c r="I7" s="927">
        <v>78</v>
      </c>
      <c r="J7" s="592">
        <f t="shared" si="1"/>
        <v>0</v>
      </c>
      <c r="L7" s="394">
        <f t="shared" si="2"/>
        <v>1</v>
      </c>
    </row>
    <row r="8" spans="1:12" ht="23.25" x14ac:dyDescent="0.5">
      <c r="A8" s="480">
        <v>4</v>
      </c>
      <c r="B8" s="917" t="s">
        <v>134</v>
      </c>
      <c r="C8" s="918">
        <v>325240.2</v>
      </c>
      <c r="D8" s="856">
        <v>0</v>
      </c>
      <c r="E8" s="436">
        <v>50</v>
      </c>
      <c r="F8" s="856">
        <v>0</v>
      </c>
      <c r="G8" s="617">
        <v>0</v>
      </c>
      <c r="H8" s="916">
        <v>50</v>
      </c>
      <c r="I8" s="927">
        <v>50</v>
      </c>
      <c r="J8" s="592">
        <f t="shared" si="1"/>
        <v>0</v>
      </c>
      <c r="L8" s="394">
        <f t="shared" si="2"/>
        <v>1</v>
      </c>
    </row>
    <row r="9" spans="1:12" ht="23.25" x14ac:dyDescent="0.5">
      <c r="A9" s="480">
        <v>5</v>
      </c>
      <c r="B9" s="914" t="s">
        <v>138</v>
      </c>
      <c r="C9" s="930">
        <v>847671.34</v>
      </c>
      <c r="D9" s="617">
        <v>10</v>
      </c>
      <c r="E9" s="939">
        <v>30</v>
      </c>
      <c r="F9" s="931">
        <v>2</v>
      </c>
      <c r="G9" s="931">
        <v>0</v>
      </c>
      <c r="H9" s="916">
        <v>42</v>
      </c>
      <c r="I9" s="927">
        <v>42</v>
      </c>
      <c r="J9" s="592">
        <f t="shared" si="1"/>
        <v>0</v>
      </c>
      <c r="L9" s="394">
        <f t="shared" si="2"/>
        <v>1</v>
      </c>
    </row>
    <row r="10" spans="1:12" ht="23.25" x14ac:dyDescent="0.5">
      <c r="A10" s="480">
        <v>6</v>
      </c>
      <c r="B10" s="925" t="s">
        <v>147</v>
      </c>
      <c r="C10" s="932">
        <v>211226.84</v>
      </c>
      <c r="D10" s="618">
        <v>0</v>
      </c>
      <c r="E10" s="617">
        <v>5</v>
      </c>
      <c r="F10" s="617">
        <v>0</v>
      </c>
      <c r="G10" s="617">
        <v>10</v>
      </c>
      <c r="H10" s="928">
        <v>15</v>
      </c>
      <c r="I10" s="906">
        <v>15</v>
      </c>
      <c r="J10" s="592">
        <f t="shared" si="1"/>
        <v>0</v>
      </c>
      <c r="L10" s="394">
        <f t="shared" si="2"/>
        <v>1</v>
      </c>
    </row>
    <row r="11" spans="1:12" ht="23.25" x14ac:dyDescent="0.5">
      <c r="A11" s="480">
        <v>7</v>
      </c>
      <c r="B11" s="925" t="s">
        <v>148</v>
      </c>
      <c r="C11" s="870">
        <v>151669.82</v>
      </c>
      <c r="D11" s="618">
        <v>0</v>
      </c>
      <c r="E11" s="940">
        <v>10</v>
      </c>
      <c r="F11" s="618">
        <v>0</v>
      </c>
      <c r="G11" s="618">
        <v>0</v>
      </c>
      <c r="H11" s="916">
        <v>10</v>
      </c>
      <c r="I11" s="868">
        <v>10</v>
      </c>
      <c r="J11" s="592">
        <f t="shared" si="1"/>
        <v>0</v>
      </c>
      <c r="L11" s="394">
        <f t="shared" si="2"/>
        <v>1</v>
      </c>
    </row>
    <row r="12" spans="1:12" ht="23.25" x14ac:dyDescent="0.5">
      <c r="A12" s="480">
        <v>8</v>
      </c>
      <c r="B12" s="914" t="s">
        <v>141</v>
      </c>
      <c r="C12" s="872">
        <v>136748.25</v>
      </c>
      <c r="D12" s="618">
        <v>0</v>
      </c>
      <c r="E12" s="940">
        <v>4</v>
      </c>
      <c r="F12" s="618">
        <v>0</v>
      </c>
      <c r="G12" s="618">
        <v>0</v>
      </c>
      <c r="H12" s="916">
        <v>4</v>
      </c>
      <c r="I12" s="919">
        <v>4</v>
      </c>
      <c r="J12" s="592">
        <f t="shared" si="1"/>
        <v>0</v>
      </c>
      <c r="L12" s="394">
        <f t="shared" si="2"/>
        <v>1</v>
      </c>
    </row>
    <row r="13" spans="1:12" ht="23.25" x14ac:dyDescent="0.5">
      <c r="A13" s="480">
        <v>9</v>
      </c>
      <c r="B13" s="914" t="s">
        <v>135</v>
      </c>
      <c r="C13" s="872">
        <v>397110.71</v>
      </c>
      <c r="D13" s="618">
        <v>0</v>
      </c>
      <c r="E13" s="940">
        <v>2</v>
      </c>
      <c r="F13" s="618">
        <v>0</v>
      </c>
      <c r="G13" s="618">
        <v>0</v>
      </c>
      <c r="H13" s="916">
        <v>2</v>
      </c>
      <c r="I13" s="919">
        <v>2</v>
      </c>
      <c r="J13" s="592">
        <f t="shared" si="1"/>
        <v>0</v>
      </c>
      <c r="L13" s="394">
        <f t="shared" si="2"/>
        <v>1</v>
      </c>
    </row>
    <row r="14" spans="1:12" ht="23.25" x14ac:dyDescent="0.5">
      <c r="A14" s="480">
        <v>10</v>
      </c>
      <c r="B14" s="926" t="s">
        <v>156</v>
      </c>
      <c r="C14" s="870">
        <v>82119</v>
      </c>
      <c r="D14" s="618">
        <v>0</v>
      </c>
      <c r="E14" s="940">
        <v>0</v>
      </c>
      <c r="F14" s="883">
        <v>0</v>
      </c>
      <c r="G14" s="618">
        <v>0</v>
      </c>
      <c r="H14" s="916">
        <v>0</v>
      </c>
      <c r="I14" s="919">
        <v>0</v>
      </c>
      <c r="J14" s="592">
        <f t="shared" si="1"/>
        <v>0</v>
      </c>
      <c r="L14" s="394">
        <f t="shared" si="2"/>
        <v>0</v>
      </c>
    </row>
    <row r="15" spans="1:12" ht="23.25" x14ac:dyDescent="0.5">
      <c r="A15" s="480">
        <v>11</v>
      </c>
      <c r="B15" s="926" t="s">
        <v>158</v>
      </c>
      <c r="C15" s="930">
        <v>20.25</v>
      </c>
      <c r="D15" s="617">
        <v>0</v>
      </c>
      <c r="E15" s="617">
        <v>0</v>
      </c>
      <c r="F15" s="617">
        <v>0</v>
      </c>
      <c r="G15" s="617">
        <v>0</v>
      </c>
      <c r="H15" s="916">
        <v>0</v>
      </c>
      <c r="I15" s="906">
        <v>0</v>
      </c>
      <c r="J15" s="592">
        <f t="shared" si="1"/>
        <v>0</v>
      </c>
      <c r="L15" s="394">
        <f t="shared" si="2"/>
        <v>0</v>
      </c>
    </row>
    <row r="16" spans="1:12" ht="23.25" x14ac:dyDescent="0.5">
      <c r="A16" s="480">
        <v>12</v>
      </c>
      <c r="B16" s="941" t="s">
        <v>159</v>
      </c>
      <c r="C16" s="932">
        <v>315295.42</v>
      </c>
      <c r="D16" s="618">
        <v>0</v>
      </c>
      <c r="E16" s="940">
        <v>0</v>
      </c>
      <c r="F16" s="618">
        <v>0</v>
      </c>
      <c r="G16" s="618">
        <v>0</v>
      </c>
      <c r="H16" s="928">
        <v>0</v>
      </c>
      <c r="I16" s="868">
        <v>0</v>
      </c>
      <c r="J16" s="592">
        <f t="shared" si="1"/>
        <v>0</v>
      </c>
      <c r="L16" s="394">
        <f t="shared" si="2"/>
        <v>0</v>
      </c>
    </row>
    <row r="17" spans="1:12" ht="23.25" x14ac:dyDescent="0.5">
      <c r="A17" s="480">
        <v>13</v>
      </c>
      <c r="B17" s="926" t="s">
        <v>160</v>
      </c>
      <c r="C17" s="872">
        <v>16191.75</v>
      </c>
      <c r="D17" s="618">
        <v>0</v>
      </c>
      <c r="E17" s="940">
        <v>0</v>
      </c>
      <c r="F17" s="618">
        <v>0</v>
      </c>
      <c r="G17" s="618">
        <v>0</v>
      </c>
      <c r="H17" s="916">
        <v>0</v>
      </c>
      <c r="I17" s="919">
        <v>0</v>
      </c>
      <c r="J17" s="592">
        <f t="shared" si="1"/>
        <v>0</v>
      </c>
      <c r="L17" s="394">
        <f t="shared" si="2"/>
        <v>0</v>
      </c>
    </row>
    <row r="18" spans="1:12" ht="23.25" x14ac:dyDescent="0.5">
      <c r="A18" s="480">
        <v>14</v>
      </c>
      <c r="B18" s="926" t="s">
        <v>161</v>
      </c>
      <c r="C18" s="872">
        <v>17.25</v>
      </c>
      <c r="D18" s="618">
        <v>0</v>
      </c>
      <c r="E18" s="618">
        <v>0</v>
      </c>
      <c r="F18" s="618">
        <v>0</v>
      </c>
      <c r="G18" s="618">
        <v>0</v>
      </c>
      <c r="H18" s="916">
        <v>0</v>
      </c>
      <c r="I18" s="919">
        <v>0</v>
      </c>
      <c r="J18" s="592">
        <f t="shared" si="1"/>
        <v>0</v>
      </c>
      <c r="L18" s="394">
        <f t="shared" si="2"/>
        <v>0</v>
      </c>
    </row>
    <row r="19" spans="1:12" ht="23.25" x14ac:dyDescent="0.5">
      <c r="A19" s="480">
        <v>15</v>
      </c>
      <c r="B19" s="926" t="s">
        <v>174</v>
      </c>
      <c r="C19" s="929">
        <v>430082.83</v>
      </c>
      <c r="D19" s="618">
        <v>0</v>
      </c>
      <c r="E19" s="940">
        <v>0</v>
      </c>
      <c r="F19" s="618">
        <v>0</v>
      </c>
      <c r="G19" s="618">
        <v>0</v>
      </c>
      <c r="H19" s="938">
        <v>0</v>
      </c>
      <c r="I19" s="919">
        <v>0</v>
      </c>
      <c r="J19" s="592">
        <f t="shared" si="1"/>
        <v>0</v>
      </c>
      <c r="L19" s="394">
        <f t="shared" si="2"/>
        <v>0</v>
      </c>
    </row>
    <row r="20" spans="1:12" ht="23.25" x14ac:dyDescent="0.5">
      <c r="A20" s="480">
        <v>16</v>
      </c>
      <c r="B20" s="926" t="s">
        <v>175</v>
      </c>
      <c r="C20" s="872">
        <v>25</v>
      </c>
      <c r="D20" s="618">
        <v>0</v>
      </c>
      <c r="E20" s="940">
        <v>0</v>
      </c>
      <c r="F20" s="618">
        <v>0</v>
      </c>
      <c r="G20" s="618">
        <v>0</v>
      </c>
      <c r="H20" s="916">
        <v>0</v>
      </c>
      <c r="I20" s="919">
        <v>0</v>
      </c>
      <c r="J20" s="592">
        <f t="shared" si="1"/>
        <v>0</v>
      </c>
      <c r="L20" s="394">
        <f t="shared" si="2"/>
        <v>0</v>
      </c>
    </row>
    <row r="21" spans="1:12" ht="23.25" x14ac:dyDescent="0.5">
      <c r="A21" s="480">
        <v>17</v>
      </c>
      <c r="B21" s="926" t="s">
        <v>176</v>
      </c>
      <c r="C21" s="905">
        <v>1077</v>
      </c>
      <c r="D21" s="618">
        <v>0</v>
      </c>
      <c r="E21" s="940">
        <v>0</v>
      </c>
      <c r="F21" s="618">
        <v>0</v>
      </c>
      <c r="G21" s="618">
        <v>0</v>
      </c>
      <c r="H21" s="916">
        <v>0</v>
      </c>
      <c r="I21" s="919">
        <v>0</v>
      </c>
      <c r="J21" s="592">
        <f t="shared" si="1"/>
        <v>0</v>
      </c>
      <c r="L21" s="394">
        <f t="shared" si="2"/>
        <v>0</v>
      </c>
    </row>
    <row r="22" spans="1:12" ht="23.25" x14ac:dyDescent="0.5">
      <c r="A22" s="480">
        <v>18</v>
      </c>
      <c r="B22" s="942" t="s">
        <v>177</v>
      </c>
      <c r="C22" s="915">
        <v>10252.75</v>
      </c>
      <c r="D22" s="617">
        <v>0</v>
      </c>
      <c r="E22" s="939">
        <v>0</v>
      </c>
      <c r="F22" s="617">
        <v>0</v>
      </c>
      <c r="G22" s="931">
        <v>0</v>
      </c>
      <c r="H22" s="938">
        <v>0</v>
      </c>
      <c r="I22" s="927">
        <v>0</v>
      </c>
      <c r="J22" s="592">
        <f t="shared" si="1"/>
        <v>0</v>
      </c>
      <c r="L22" s="394">
        <f t="shared" si="2"/>
        <v>0</v>
      </c>
    </row>
    <row r="23" spans="1:12" ht="23.25" x14ac:dyDescent="0.5">
      <c r="A23" s="480">
        <v>19</v>
      </c>
      <c r="B23" s="926" t="s">
        <v>178</v>
      </c>
      <c r="C23" s="870">
        <v>118938.3</v>
      </c>
      <c r="D23" s="618">
        <v>0</v>
      </c>
      <c r="E23" s="617">
        <v>0</v>
      </c>
      <c r="F23" s="618">
        <v>0</v>
      </c>
      <c r="G23" s="617">
        <v>0</v>
      </c>
      <c r="H23" s="916">
        <v>0</v>
      </c>
      <c r="I23" s="906">
        <v>0</v>
      </c>
      <c r="J23" s="592">
        <f t="shared" si="1"/>
        <v>0</v>
      </c>
      <c r="L23" s="394">
        <f t="shared" si="2"/>
        <v>0</v>
      </c>
    </row>
    <row r="24" spans="1:12" ht="23.25" x14ac:dyDescent="0.5">
      <c r="A24" s="480">
        <v>20</v>
      </c>
      <c r="B24" s="943" t="s">
        <v>181</v>
      </c>
      <c r="C24" s="870">
        <v>74589</v>
      </c>
      <c r="D24" s="618">
        <v>0</v>
      </c>
      <c r="E24" s="618">
        <v>0</v>
      </c>
      <c r="F24" s="618">
        <v>0</v>
      </c>
      <c r="G24" s="618">
        <v>0</v>
      </c>
      <c r="H24" s="938">
        <v>0</v>
      </c>
      <c r="I24" s="919">
        <v>0</v>
      </c>
      <c r="J24" s="592">
        <f t="shared" si="1"/>
        <v>0</v>
      </c>
      <c r="L24" s="394">
        <f t="shared" si="2"/>
        <v>0</v>
      </c>
    </row>
    <row r="25" spans="1:12" ht="23.25" x14ac:dyDescent="0.5">
      <c r="A25" s="480">
        <v>21</v>
      </c>
      <c r="B25" s="944" t="s">
        <v>164</v>
      </c>
      <c r="C25" s="872">
        <v>557</v>
      </c>
      <c r="D25" s="618">
        <v>0</v>
      </c>
      <c r="E25" s="940">
        <v>0</v>
      </c>
      <c r="F25" s="618">
        <v>0</v>
      </c>
      <c r="G25" s="618">
        <v>0</v>
      </c>
      <c r="H25" s="924">
        <v>0</v>
      </c>
      <c r="I25" s="919">
        <v>0</v>
      </c>
      <c r="J25" s="592">
        <f t="shared" si="1"/>
        <v>0</v>
      </c>
      <c r="L25" s="394">
        <f t="shared" si="2"/>
        <v>0</v>
      </c>
    </row>
    <row r="26" spans="1:12" ht="23.25" x14ac:dyDescent="0.5">
      <c r="A26" s="480">
        <v>22</v>
      </c>
      <c r="B26" s="944" t="s">
        <v>165</v>
      </c>
      <c r="C26" s="929">
        <v>142779</v>
      </c>
      <c r="D26" s="618">
        <v>0</v>
      </c>
      <c r="E26" s="940">
        <v>0</v>
      </c>
      <c r="F26" s="618">
        <v>0</v>
      </c>
      <c r="G26" s="618">
        <v>0</v>
      </c>
      <c r="H26" s="916">
        <v>0</v>
      </c>
      <c r="I26" s="919">
        <v>0</v>
      </c>
      <c r="J26" s="592">
        <f t="shared" si="1"/>
        <v>0</v>
      </c>
      <c r="L26" s="394">
        <f t="shared" si="2"/>
        <v>0</v>
      </c>
    </row>
    <row r="27" spans="1:12" ht="23.25" x14ac:dyDescent="0.5">
      <c r="A27" s="480">
        <v>23</v>
      </c>
      <c r="B27" s="944" t="s">
        <v>168</v>
      </c>
      <c r="C27" s="872">
        <v>200</v>
      </c>
      <c r="D27" s="618">
        <v>0</v>
      </c>
      <c r="E27" s="940">
        <v>0</v>
      </c>
      <c r="F27" s="618">
        <v>0</v>
      </c>
      <c r="G27" s="618">
        <v>0</v>
      </c>
      <c r="H27" s="916">
        <v>0</v>
      </c>
      <c r="I27" s="919">
        <v>0</v>
      </c>
      <c r="J27" s="592">
        <f t="shared" si="1"/>
        <v>0</v>
      </c>
      <c r="L27" s="394">
        <f t="shared" si="2"/>
        <v>0</v>
      </c>
    </row>
    <row r="28" spans="1:12" ht="23.25" x14ac:dyDescent="0.5">
      <c r="A28" s="480">
        <v>24</v>
      </c>
      <c r="B28" s="944" t="s">
        <v>169</v>
      </c>
      <c r="C28" s="905">
        <v>57794.25</v>
      </c>
      <c r="D28" s="618">
        <v>0</v>
      </c>
      <c r="E28" s="940">
        <v>0</v>
      </c>
      <c r="F28" s="618">
        <v>0</v>
      </c>
      <c r="G28" s="618">
        <v>0</v>
      </c>
      <c r="H28" s="916">
        <v>0</v>
      </c>
      <c r="I28" s="919">
        <v>0</v>
      </c>
      <c r="J28" s="592">
        <f t="shared" si="1"/>
        <v>0</v>
      </c>
      <c r="L28" s="394">
        <f t="shared" si="2"/>
        <v>0</v>
      </c>
    </row>
    <row r="29" spans="1:12" ht="23.25" x14ac:dyDescent="0.5">
      <c r="A29" s="480">
        <v>25</v>
      </c>
      <c r="B29" s="944" t="s">
        <v>172</v>
      </c>
      <c r="C29" s="872">
        <v>270440.55</v>
      </c>
      <c r="D29" s="618">
        <v>0</v>
      </c>
      <c r="E29" s="940">
        <v>0</v>
      </c>
      <c r="F29" s="618">
        <v>0</v>
      </c>
      <c r="G29" s="618">
        <v>0</v>
      </c>
      <c r="H29" s="938">
        <v>0</v>
      </c>
      <c r="I29" s="919">
        <v>0</v>
      </c>
      <c r="J29" s="592">
        <f t="shared" si="1"/>
        <v>0</v>
      </c>
      <c r="L29" s="394">
        <f t="shared" si="2"/>
        <v>0</v>
      </c>
    </row>
    <row r="30" spans="1:12" ht="23.25" x14ac:dyDescent="0.5">
      <c r="A30" s="480">
        <v>26</v>
      </c>
      <c r="B30" s="944" t="s">
        <v>136</v>
      </c>
      <c r="C30" s="872">
        <v>682313.35</v>
      </c>
      <c r="D30" s="618">
        <v>0</v>
      </c>
      <c r="E30" s="940">
        <v>0</v>
      </c>
      <c r="F30" s="618">
        <v>0</v>
      </c>
      <c r="G30" s="618">
        <v>0</v>
      </c>
      <c r="H30" s="916">
        <v>0</v>
      </c>
      <c r="I30" s="919">
        <v>0</v>
      </c>
      <c r="J30" s="592">
        <f t="shared" si="1"/>
        <v>0</v>
      </c>
      <c r="L30" s="394">
        <f t="shared" si="2"/>
        <v>0</v>
      </c>
    </row>
    <row r="31" spans="1:12" ht="23.25" x14ac:dyDescent="0.5">
      <c r="A31" s="480">
        <v>27</v>
      </c>
      <c r="B31" s="944" t="s">
        <v>137</v>
      </c>
      <c r="C31" s="872">
        <v>42816.95</v>
      </c>
      <c r="D31" s="618">
        <v>0</v>
      </c>
      <c r="E31" s="940">
        <v>0</v>
      </c>
      <c r="F31" s="618">
        <v>0</v>
      </c>
      <c r="G31" s="618">
        <v>0</v>
      </c>
      <c r="H31" s="916">
        <v>0</v>
      </c>
      <c r="I31" s="919">
        <v>0</v>
      </c>
      <c r="J31" s="592">
        <f t="shared" si="1"/>
        <v>0</v>
      </c>
      <c r="L31" s="394">
        <f t="shared" si="2"/>
        <v>0</v>
      </c>
    </row>
    <row r="32" spans="1:12" ht="23.25" x14ac:dyDescent="0.5">
      <c r="A32" s="480">
        <v>28</v>
      </c>
      <c r="B32" s="941" t="s">
        <v>139</v>
      </c>
      <c r="C32" s="870">
        <v>7909.67</v>
      </c>
      <c r="D32" s="618">
        <v>0</v>
      </c>
      <c r="E32" s="940">
        <v>0</v>
      </c>
      <c r="F32" s="618">
        <v>0</v>
      </c>
      <c r="G32" s="618">
        <v>0</v>
      </c>
      <c r="H32" s="916">
        <v>0</v>
      </c>
      <c r="I32" s="919">
        <v>0</v>
      </c>
      <c r="J32" s="592">
        <f t="shared" si="1"/>
        <v>0</v>
      </c>
      <c r="L32" s="394">
        <f t="shared" si="2"/>
        <v>0</v>
      </c>
    </row>
    <row r="33" spans="1:12" ht="23.25" x14ac:dyDescent="0.5">
      <c r="A33" s="480">
        <v>29</v>
      </c>
      <c r="B33" s="926" t="s">
        <v>142</v>
      </c>
      <c r="C33" s="872">
        <v>89914.96</v>
      </c>
      <c r="D33" s="618">
        <v>0</v>
      </c>
      <c r="E33" s="940">
        <v>0</v>
      </c>
      <c r="F33" s="618">
        <v>0</v>
      </c>
      <c r="G33" s="618">
        <v>0</v>
      </c>
      <c r="H33" s="916">
        <v>0</v>
      </c>
      <c r="I33" s="919">
        <v>0</v>
      </c>
      <c r="J33" s="592">
        <f t="shared" si="1"/>
        <v>0</v>
      </c>
      <c r="L33" s="394">
        <f t="shared" si="2"/>
        <v>0</v>
      </c>
    </row>
    <row r="34" spans="1:12" ht="23.25" x14ac:dyDescent="0.5">
      <c r="A34" s="480">
        <v>30</v>
      </c>
      <c r="B34" s="941" t="s">
        <v>511</v>
      </c>
      <c r="C34" s="870">
        <v>78749.25</v>
      </c>
      <c r="D34" s="618">
        <v>0</v>
      </c>
      <c r="E34" s="940">
        <v>0</v>
      </c>
      <c r="F34" s="618">
        <v>0</v>
      </c>
      <c r="G34" s="618">
        <v>0</v>
      </c>
      <c r="H34" s="916">
        <v>0</v>
      </c>
      <c r="I34" s="919">
        <v>0</v>
      </c>
      <c r="J34" s="592">
        <f t="shared" si="1"/>
        <v>0</v>
      </c>
      <c r="L34" s="394">
        <f t="shared" si="2"/>
        <v>0</v>
      </c>
    </row>
    <row r="35" spans="1:12" ht="23.25" x14ac:dyDescent="0.5">
      <c r="A35" s="480">
        <v>31</v>
      </c>
      <c r="B35" s="941" t="s">
        <v>144</v>
      </c>
      <c r="C35" s="870">
        <v>38258.79</v>
      </c>
      <c r="D35" s="618">
        <v>0</v>
      </c>
      <c r="E35" s="940">
        <v>0</v>
      </c>
      <c r="F35" s="618">
        <v>0</v>
      </c>
      <c r="G35" s="618">
        <v>0</v>
      </c>
      <c r="H35" s="916">
        <v>0</v>
      </c>
      <c r="I35" s="919">
        <v>0</v>
      </c>
      <c r="J35" s="592">
        <f t="shared" si="1"/>
        <v>0</v>
      </c>
      <c r="L35" s="394">
        <f t="shared" si="2"/>
        <v>0</v>
      </c>
    </row>
    <row r="36" spans="1:12" ht="23.25" x14ac:dyDescent="0.5">
      <c r="A36" s="480">
        <v>32</v>
      </c>
      <c r="B36" s="926" t="s">
        <v>145</v>
      </c>
      <c r="C36" s="929">
        <v>177849.11</v>
      </c>
      <c r="D36" s="618">
        <v>0</v>
      </c>
      <c r="E36" s="940">
        <v>0</v>
      </c>
      <c r="F36" s="618">
        <v>0</v>
      </c>
      <c r="G36" s="618">
        <v>0</v>
      </c>
      <c r="H36" s="916">
        <v>0</v>
      </c>
      <c r="I36" s="919">
        <v>0</v>
      </c>
      <c r="J36" s="592">
        <f t="shared" si="1"/>
        <v>0</v>
      </c>
      <c r="L36" s="394">
        <f t="shared" si="2"/>
        <v>0</v>
      </c>
    </row>
    <row r="37" spans="1:12" ht="23.25" x14ac:dyDescent="0.5">
      <c r="A37" s="480">
        <v>33</v>
      </c>
      <c r="B37" s="926" t="s">
        <v>146</v>
      </c>
      <c r="C37" s="872">
        <v>101306.27</v>
      </c>
      <c r="D37" s="618">
        <v>0</v>
      </c>
      <c r="E37" s="940">
        <v>0</v>
      </c>
      <c r="F37" s="618">
        <v>0</v>
      </c>
      <c r="G37" s="618">
        <v>0</v>
      </c>
      <c r="H37" s="938">
        <v>0</v>
      </c>
      <c r="I37" s="919">
        <v>0</v>
      </c>
      <c r="J37" s="592">
        <f t="shared" si="1"/>
        <v>0</v>
      </c>
      <c r="L37" s="394">
        <f t="shared" si="2"/>
        <v>0</v>
      </c>
    </row>
    <row r="38" spans="1:12" ht="23.25" x14ac:dyDescent="0.5">
      <c r="A38" s="480">
        <v>34</v>
      </c>
      <c r="B38" s="926" t="s">
        <v>149</v>
      </c>
      <c r="C38" s="872">
        <v>6686.53</v>
      </c>
      <c r="D38" s="618">
        <v>0</v>
      </c>
      <c r="E38" s="940">
        <v>0</v>
      </c>
      <c r="F38" s="618">
        <v>0</v>
      </c>
      <c r="G38" s="618">
        <v>0</v>
      </c>
      <c r="H38" s="924">
        <v>0</v>
      </c>
      <c r="I38" s="919">
        <v>0</v>
      </c>
      <c r="J38" s="592">
        <f t="shared" si="1"/>
        <v>0</v>
      </c>
      <c r="L38" s="394">
        <f t="shared" si="2"/>
        <v>0</v>
      </c>
    </row>
    <row r="39" spans="1:12" ht="23.25" x14ac:dyDescent="0.5">
      <c r="A39" s="480">
        <v>35</v>
      </c>
      <c r="B39" s="926" t="s">
        <v>150</v>
      </c>
      <c r="C39" s="872">
        <v>96220.25</v>
      </c>
      <c r="D39" s="618">
        <v>0</v>
      </c>
      <c r="E39" s="940">
        <v>0</v>
      </c>
      <c r="F39" s="618">
        <v>0</v>
      </c>
      <c r="G39" s="618">
        <v>0</v>
      </c>
      <c r="H39" s="924">
        <v>0</v>
      </c>
      <c r="I39" s="919">
        <v>0</v>
      </c>
      <c r="J39" s="592">
        <f t="shared" si="1"/>
        <v>0</v>
      </c>
      <c r="L39" s="394">
        <f t="shared" si="2"/>
        <v>0</v>
      </c>
    </row>
    <row r="40" spans="1:12" ht="23.25" x14ac:dyDescent="0.5">
      <c r="A40" s="480">
        <v>36</v>
      </c>
      <c r="B40" s="945" t="s">
        <v>151</v>
      </c>
      <c r="C40" s="872">
        <v>149606.17000000001</v>
      </c>
      <c r="D40" s="618">
        <v>0</v>
      </c>
      <c r="E40" s="940">
        <v>0</v>
      </c>
      <c r="F40" s="618">
        <v>0</v>
      </c>
      <c r="G40" s="618">
        <v>0</v>
      </c>
      <c r="H40" s="916">
        <v>0</v>
      </c>
      <c r="I40" s="919">
        <v>0</v>
      </c>
      <c r="J40" s="592">
        <f t="shared" si="1"/>
        <v>0</v>
      </c>
      <c r="L40" s="394">
        <f t="shared" si="2"/>
        <v>0</v>
      </c>
    </row>
    <row r="41" spans="1:12" ht="23.25" x14ac:dyDescent="0.5">
      <c r="A41" s="480">
        <v>37</v>
      </c>
      <c r="B41" s="926" t="s">
        <v>455</v>
      </c>
      <c r="C41" s="872">
        <v>402063.09</v>
      </c>
      <c r="D41" s="618">
        <v>0</v>
      </c>
      <c r="E41" s="940">
        <v>0</v>
      </c>
      <c r="F41" s="618">
        <v>0</v>
      </c>
      <c r="G41" s="618">
        <v>0</v>
      </c>
      <c r="H41" s="916">
        <v>0</v>
      </c>
      <c r="I41" s="919">
        <v>0</v>
      </c>
      <c r="J41" s="592">
        <f t="shared" si="1"/>
        <v>0</v>
      </c>
      <c r="L41" s="394">
        <f t="shared" si="2"/>
        <v>0</v>
      </c>
    </row>
    <row r="42" spans="1:12" ht="23.25" x14ac:dyDescent="0.5">
      <c r="A42" s="480">
        <v>38</v>
      </c>
      <c r="B42" s="942" t="s">
        <v>153</v>
      </c>
      <c r="C42" s="901">
        <v>435474.64</v>
      </c>
      <c r="D42" s="931">
        <v>0</v>
      </c>
      <c r="E42" s="931">
        <v>0</v>
      </c>
      <c r="F42" s="617">
        <v>0</v>
      </c>
      <c r="G42" s="617">
        <v>0</v>
      </c>
      <c r="H42" s="916">
        <v>0</v>
      </c>
      <c r="I42" s="906">
        <v>0</v>
      </c>
      <c r="J42" s="592">
        <f t="shared" si="1"/>
        <v>0</v>
      </c>
      <c r="L42" s="394">
        <f t="shared" si="2"/>
        <v>0</v>
      </c>
    </row>
    <row r="43" spans="1:12" ht="23.25" x14ac:dyDescent="0.5">
      <c r="A43" s="480">
        <v>39</v>
      </c>
      <c r="B43" s="942" t="s">
        <v>187</v>
      </c>
      <c r="C43" s="933">
        <v>4</v>
      </c>
      <c r="D43" s="931">
        <v>0</v>
      </c>
      <c r="E43" s="931">
        <v>0</v>
      </c>
      <c r="F43" s="856">
        <v>0</v>
      </c>
      <c r="G43" s="856">
        <v>0</v>
      </c>
      <c r="H43" s="938">
        <v>0</v>
      </c>
      <c r="I43" s="946">
        <v>0</v>
      </c>
      <c r="J43" s="592">
        <f t="shared" si="1"/>
        <v>0</v>
      </c>
      <c r="L43" s="394">
        <f t="shared" si="2"/>
        <v>0</v>
      </c>
    </row>
    <row r="44" spans="1:12" ht="23.25" x14ac:dyDescent="0.5">
      <c r="A44" s="480">
        <v>40</v>
      </c>
      <c r="B44" s="926" t="s">
        <v>116</v>
      </c>
      <c r="C44" s="930">
        <v>713200.84</v>
      </c>
      <c r="D44" s="617">
        <v>0</v>
      </c>
      <c r="E44" s="617">
        <v>0</v>
      </c>
      <c r="F44" s="617">
        <v>0</v>
      </c>
      <c r="G44" s="617">
        <v>0</v>
      </c>
      <c r="H44" s="916">
        <v>0</v>
      </c>
      <c r="I44" s="906">
        <v>0</v>
      </c>
      <c r="J44" s="592">
        <f t="shared" si="1"/>
        <v>0</v>
      </c>
      <c r="L44" s="394">
        <f t="shared" si="2"/>
        <v>0</v>
      </c>
    </row>
    <row r="45" spans="1:12" ht="23.25" x14ac:dyDescent="0.5">
      <c r="A45" s="480">
        <v>41</v>
      </c>
      <c r="B45" s="947" t="s">
        <v>118</v>
      </c>
      <c r="C45" s="905">
        <v>968</v>
      </c>
      <c r="D45" s="618">
        <v>0</v>
      </c>
      <c r="E45" s="940">
        <v>0</v>
      </c>
      <c r="F45" s="618">
        <v>0</v>
      </c>
      <c r="G45" s="618">
        <v>0</v>
      </c>
      <c r="H45" s="938">
        <v>0</v>
      </c>
      <c r="I45" s="919">
        <v>0</v>
      </c>
      <c r="J45" s="592">
        <f t="shared" si="1"/>
        <v>0</v>
      </c>
      <c r="L45" s="394">
        <f t="shared" si="2"/>
        <v>0</v>
      </c>
    </row>
    <row r="46" spans="1:12" ht="23.25" x14ac:dyDescent="0.5">
      <c r="A46" s="480">
        <v>42</v>
      </c>
      <c r="B46" s="943" t="s">
        <v>117</v>
      </c>
      <c r="C46" s="872">
        <v>9421</v>
      </c>
      <c r="D46" s="618">
        <v>0</v>
      </c>
      <c r="E46" s="940">
        <v>0</v>
      </c>
      <c r="F46" s="618">
        <v>0</v>
      </c>
      <c r="G46" s="618">
        <v>0</v>
      </c>
      <c r="H46" s="924">
        <v>0</v>
      </c>
      <c r="I46" s="919">
        <v>0</v>
      </c>
      <c r="J46" s="592">
        <f t="shared" si="1"/>
        <v>0</v>
      </c>
      <c r="L46" s="394">
        <f t="shared" si="2"/>
        <v>0</v>
      </c>
    </row>
    <row r="47" spans="1:12" ht="23.25" x14ac:dyDescent="0.5">
      <c r="A47" s="480">
        <v>43</v>
      </c>
      <c r="B47" s="943" t="s">
        <v>119</v>
      </c>
      <c r="C47" s="872">
        <v>150428.15</v>
      </c>
      <c r="D47" s="618">
        <v>0</v>
      </c>
      <c r="E47" s="940">
        <v>0</v>
      </c>
      <c r="F47" s="618">
        <v>0</v>
      </c>
      <c r="G47" s="618">
        <v>0</v>
      </c>
      <c r="H47" s="924">
        <v>0</v>
      </c>
      <c r="I47" s="919">
        <v>0</v>
      </c>
      <c r="J47" s="592">
        <f t="shared" si="1"/>
        <v>0</v>
      </c>
      <c r="L47" s="394">
        <f t="shared" si="2"/>
        <v>0</v>
      </c>
    </row>
    <row r="48" spans="1:12" ht="23.25" x14ac:dyDescent="0.5">
      <c r="A48" s="480">
        <v>44</v>
      </c>
      <c r="B48" s="943" t="s">
        <v>120</v>
      </c>
      <c r="C48" s="905">
        <v>730633.31</v>
      </c>
      <c r="D48" s="618">
        <v>0</v>
      </c>
      <c r="E48" s="940">
        <v>0</v>
      </c>
      <c r="F48" s="618">
        <v>0</v>
      </c>
      <c r="G48" s="618">
        <v>0</v>
      </c>
      <c r="H48" s="924">
        <v>0</v>
      </c>
      <c r="I48" s="919">
        <v>0</v>
      </c>
      <c r="J48" s="592">
        <f t="shared" si="1"/>
        <v>0</v>
      </c>
      <c r="L48" s="394">
        <f t="shared" si="2"/>
        <v>0</v>
      </c>
    </row>
    <row r="49" spans="1:12" ht="23.25" x14ac:dyDescent="0.5">
      <c r="A49" s="480">
        <v>45</v>
      </c>
      <c r="B49" s="943" t="s">
        <v>121</v>
      </c>
      <c r="C49" s="905">
        <v>17721.98</v>
      </c>
      <c r="D49" s="618">
        <v>0</v>
      </c>
      <c r="E49" s="940">
        <v>0</v>
      </c>
      <c r="F49" s="618">
        <v>0</v>
      </c>
      <c r="G49" s="618">
        <v>0</v>
      </c>
      <c r="H49" s="924">
        <v>0</v>
      </c>
      <c r="I49" s="919">
        <v>0</v>
      </c>
      <c r="J49" s="592">
        <f t="shared" si="1"/>
        <v>0</v>
      </c>
      <c r="L49" s="394">
        <f t="shared" si="2"/>
        <v>0</v>
      </c>
    </row>
    <row r="50" spans="1:12" ht="23.25" x14ac:dyDescent="0.5">
      <c r="A50" s="480">
        <v>46</v>
      </c>
      <c r="B50" s="943" t="s">
        <v>122</v>
      </c>
      <c r="C50" s="905">
        <v>12325.21</v>
      </c>
      <c r="D50" s="618">
        <v>0</v>
      </c>
      <c r="E50" s="940">
        <v>0</v>
      </c>
      <c r="F50" s="618">
        <v>0</v>
      </c>
      <c r="G50" s="618">
        <v>0</v>
      </c>
      <c r="H50" s="924">
        <v>0</v>
      </c>
      <c r="I50" s="919">
        <v>0</v>
      </c>
      <c r="J50" s="592">
        <f t="shared" si="1"/>
        <v>0</v>
      </c>
      <c r="L50" s="394">
        <f>IF(H50&gt;0,1,0)</f>
        <v>0</v>
      </c>
    </row>
    <row r="51" spans="1:12" ht="23.25" x14ac:dyDescent="0.5">
      <c r="A51" s="480">
        <v>47</v>
      </c>
      <c r="B51" s="943" t="s">
        <v>123</v>
      </c>
      <c r="C51" s="905">
        <v>10248.36</v>
      </c>
      <c r="D51" s="618">
        <v>0</v>
      </c>
      <c r="E51" s="940">
        <v>0</v>
      </c>
      <c r="F51" s="618">
        <v>0</v>
      </c>
      <c r="G51" s="618">
        <v>0</v>
      </c>
      <c r="H51" s="924">
        <v>0</v>
      </c>
      <c r="I51" s="919">
        <v>0</v>
      </c>
      <c r="J51" s="592">
        <f t="shared" si="1"/>
        <v>0</v>
      </c>
      <c r="L51" s="394">
        <f t="shared" si="2"/>
        <v>0</v>
      </c>
    </row>
    <row r="52" spans="1:12" ht="23.25" x14ac:dyDescent="0.5">
      <c r="A52" s="480">
        <v>48</v>
      </c>
      <c r="B52" s="943" t="s">
        <v>124</v>
      </c>
      <c r="C52" s="905">
        <v>179627.75</v>
      </c>
      <c r="D52" s="618">
        <v>0</v>
      </c>
      <c r="E52" s="940">
        <v>0</v>
      </c>
      <c r="F52" s="618">
        <v>0</v>
      </c>
      <c r="G52" s="618">
        <v>0</v>
      </c>
      <c r="H52" s="924">
        <v>0</v>
      </c>
      <c r="I52" s="919">
        <v>0</v>
      </c>
      <c r="J52" s="592">
        <f t="shared" si="1"/>
        <v>0</v>
      </c>
      <c r="L52" s="394">
        <f t="shared" si="2"/>
        <v>0</v>
      </c>
    </row>
    <row r="53" spans="1:12" ht="23.25" x14ac:dyDescent="0.5">
      <c r="A53" s="480">
        <v>49</v>
      </c>
      <c r="B53" s="943" t="s">
        <v>125</v>
      </c>
      <c r="C53" s="905">
        <v>203357.13</v>
      </c>
      <c r="D53" s="618">
        <v>0</v>
      </c>
      <c r="E53" s="940">
        <v>0</v>
      </c>
      <c r="F53" s="618">
        <v>0</v>
      </c>
      <c r="G53" s="618">
        <v>0</v>
      </c>
      <c r="H53" s="916">
        <v>0</v>
      </c>
      <c r="I53" s="919">
        <v>0</v>
      </c>
      <c r="J53" s="592">
        <f t="shared" si="1"/>
        <v>0</v>
      </c>
      <c r="L53" s="394">
        <f t="shared" si="2"/>
        <v>0</v>
      </c>
    </row>
    <row r="54" spans="1:12" ht="23.25" x14ac:dyDescent="0.5">
      <c r="A54" s="480">
        <v>50</v>
      </c>
      <c r="B54" s="943" t="s">
        <v>126</v>
      </c>
      <c r="C54" s="905">
        <v>26306.880000000001</v>
      </c>
      <c r="D54" s="618">
        <v>0</v>
      </c>
      <c r="E54" s="940">
        <v>0</v>
      </c>
      <c r="F54" s="618">
        <v>0</v>
      </c>
      <c r="G54" s="618">
        <v>0</v>
      </c>
      <c r="H54" s="916">
        <v>0</v>
      </c>
      <c r="I54" s="919">
        <v>0</v>
      </c>
      <c r="J54" s="592">
        <f t="shared" si="1"/>
        <v>0</v>
      </c>
      <c r="L54" s="394">
        <f t="shared" si="2"/>
        <v>0</v>
      </c>
    </row>
    <row r="55" spans="1:12" ht="23.25" x14ac:dyDescent="0.5">
      <c r="A55" s="480">
        <v>51</v>
      </c>
      <c r="B55" s="943" t="s">
        <v>128</v>
      </c>
      <c r="C55" s="905">
        <v>54708.3</v>
      </c>
      <c r="D55" s="618">
        <v>0</v>
      </c>
      <c r="E55" s="940">
        <v>0</v>
      </c>
      <c r="F55" s="618">
        <v>0</v>
      </c>
      <c r="G55" s="618">
        <v>0</v>
      </c>
      <c r="H55" s="916">
        <v>0</v>
      </c>
      <c r="I55" s="919">
        <v>0</v>
      </c>
      <c r="J55" s="592">
        <f t="shared" si="1"/>
        <v>0</v>
      </c>
      <c r="L55" s="394">
        <f t="shared" si="2"/>
        <v>0</v>
      </c>
    </row>
    <row r="56" spans="1:12" ht="23.25" x14ac:dyDescent="0.5">
      <c r="A56" s="480">
        <v>52</v>
      </c>
      <c r="B56" s="943" t="s">
        <v>129</v>
      </c>
      <c r="C56" s="905">
        <v>14652</v>
      </c>
      <c r="D56" s="618">
        <v>0</v>
      </c>
      <c r="E56" s="940">
        <v>0</v>
      </c>
      <c r="F56" s="618">
        <v>0</v>
      </c>
      <c r="G56" s="618">
        <v>0</v>
      </c>
      <c r="H56" s="916">
        <v>0</v>
      </c>
      <c r="I56" s="919">
        <v>0</v>
      </c>
      <c r="J56" s="592">
        <f t="shared" si="1"/>
        <v>0</v>
      </c>
      <c r="L56" s="394">
        <f t="shared" si="2"/>
        <v>0</v>
      </c>
    </row>
    <row r="57" spans="1:12" ht="23.25" x14ac:dyDescent="0.5">
      <c r="A57" s="480">
        <v>53</v>
      </c>
      <c r="B57" s="943" t="s">
        <v>130</v>
      </c>
      <c r="C57" s="905">
        <v>66729</v>
      </c>
      <c r="D57" s="618">
        <v>0</v>
      </c>
      <c r="E57" s="940">
        <v>0</v>
      </c>
      <c r="F57" s="618">
        <v>0</v>
      </c>
      <c r="G57" s="618">
        <v>0</v>
      </c>
      <c r="H57" s="916">
        <v>0</v>
      </c>
      <c r="I57" s="919">
        <v>0</v>
      </c>
      <c r="J57" s="592">
        <f t="shared" si="1"/>
        <v>0</v>
      </c>
      <c r="L57" s="394">
        <f t="shared" si="2"/>
        <v>0</v>
      </c>
    </row>
    <row r="58" spans="1:12" ht="23.25" x14ac:dyDescent="0.5">
      <c r="A58" s="480">
        <v>54</v>
      </c>
      <c r="B58" s="943" t="s">
        <v>132</v>
      </c>
      <c r="C58" s="905">
        <v>39258.9</v>
      </c>
      <c r="D58" s="618">
        <v>0</v>
      </c>
      <c r="E58" s="940">
        <v>0</v>
      </c>
      <c r="F58" s="618">
        <v>0</v>
      </c>
      <c r="G58" s="618">
        <v>0</v>
      </c>
      <c r="H58" s="916">
        <v>0</v>
      </c>
      <c r="I58" s="919">
        <v>0</v>
      </c>
      <c r="J58" s="592">
        <f t="shared" si="1"/>
        <v>0</v>
      </c>
      <c r="L58" s="394">
        <f t="shared" si="2"/>
        <v>0</v>
      </c>
    </row>
    <row r="59" spans="1:12" ht="23.25" x14ac:dyDescent="0.5">
      <c r="A59" s="480">
        <v>55</v>
      </c>
      <c r="B59" s="934" t="s">
        <v>131</v>
      </c>
      <c r="C59" s="910">
        <v>167084.25</v>
      </c>
      <c r="D59" s="935">
        <v>0</v>
      </c>
      <c r="E59" s="948">
        <v>0</v>
      </c>
      <c r="F59" s="619">
        <v>0</v>
      </c>
      <c r="G59" s="935">
        <v>0</v>
      </c>
      <c r="H59" s="949">
        <v>0</v>
      </c>
      <c r="I59" s="950">
        <v>0</v>
      </c>
      <c r="J59" s="592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6.625" style="394" customWidth="1"/>
    <col min="2" max="2" width="13.375" style="622" customWidth="1"/>
    <col min="3" max="3" width="14.375" style="394" customWidth="1"/>
    <col min="4" max="7" width="9" style="394"/>
    <col min="8" max="8" width="13.625" style="394" customWidth="1"/>
    <col min="9" max="9" width="14.75" style="394" customWidth="1"/>
    <col min="10" max="10" width="13.25" style="394" customWidth="1"/>
    <col min="11" max="16384" width="9" style="394"/>
  </cols>
  <sheetData>
    <row r="1" spans="1:12" x14ac:dyDescent="0.5">
      <c r="A1" s="1267" t="s">
        <v>550</v>
      </c>
      <c r="B1" s="1267"/>
      <c r="C1" s="1267"/>
      <c r="D1" s="1267"/>
      <c r="E1" s="1267"/>
      <c r="F1" s="1267"/>
      <c r="G1" s="1267"/>
      <c r="H1" s="1267"/>
      <c r="I1" s="1267"/>
      <c r="J1" s="1267"/>
    </row>
    <row r="2" spans="1:12" x14ac:dyDescent="0.5">
      <c r="A2" s="1153" t="s">
        <v>227</v>
      </c>
      <c r="B2" s="1307" t="s">
        <v>4</v>
      </c>
      <c r="C2" s="417" t="s">
        <v>275</v>
      </c>
      <c r="D2" s="1267" t="s">
        <v>276</v>
      </c>
      <c r="E2" s="1267"/>
      <c r="F2" s="1267"/>
      <c r="G2" s="1267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1153"/>
      <c r="B3" s="1307"/>
      <c r="C3" s="417" t="s">
        <v>272</v>
      </c>
      <c r="D3" s="415" t="s">
        <v>505</v>
      </c>
      <c r="E3" s="415" t="s">
        <v>506</v>
      </c>
      <c r="F3" s="415" t="s">
        <v>507</v>
      </c>
      <c r="G3" s="415" t="s">
        <v>508</v>
      </c>
      <c r="H3" s="415" t="s">
        <v>509</v>
      </c>
      <c r="I3" s="415" t="s">
        <v>282</v>
      </c>
      <c r="J3" s="415" t="s">
        <v>272</v>
      </c>
    </row>
    <row r="4" spans="1:12" x14ac:dyDescent="0.5">
      <c r="A4" s="1267" t="s">
        <v>510</v>
      </c>
      <c r="B4" s="1267"/>
      <c r="C4" s="417">
        <f>SUM(C5:C59)</f>
        <v>8681609.7400000021</v>
      </c>
      <c r="D4" s="417">
        <f t="shared" ref="D4:I4" si="0">SUM(D5:D59)</f>
        <v>48</v>
      </c>
      <c r="E4" s="417">
        <f t="shared" si="0"/>
        <v>134</v>
      </c>
      <c r="F4" s="417">
        <f t="shared" si="0"/>
        <v>286.7</v>
      </c>
      <c r="G4" s="417">
        <f t="shared" si="0"/>
        <v>576.04999999999995</v>
      </c>
      <c r="H4" s="417">
        <f t="shared" si="0"/>
        <v>1044.75</v>
      </c>
      <c r="I4" s="417">
        <f t="shared" si="0"/>
        <v>1090.75</v>
      </c>
      <c r="J4" s="417">
        <f>SUM(J5:J59)</f>
        <v>-46</v>
      </c>
      <c r="L4" s="395">
        <f>SUM(L5:L59)</f>
        <v>6</v>
      </c>
    </row>
    <row r="5" spans="1:12" ht="23.25" x14ac:dyDescent="0.5">
      <c r="A5" s="377">
        <v>1</v>
      </c>
      <c r="B5" s="914" t="s">
        <v>174</v>
      </c>
      <c r="C5" s="930">
        <v>430082.83</v>
      </c>
      <c r="D5" s="906">
        <v>0</v>
      </c>
      <c r="E5" s="906">
        <v>0</v>
      </c>
      <c r="F5" s="906">
        <v>0</v>
      </c>
      <c r="G5" s="867">
        <v>361</v>
      </c>
      <c r="H5" s="951">
        <v>361</v>
      </c>
      <c r="I5" s="906">
        <v>361</v>
      </c>
      <c r="J5" s="426">
        <f>+H5-I5</f>
        <v>0</v>
      </c>
      <c r="L5" s="394">
        <f>IF(H5&gt;0,1,0)</f>
        <v>1</v>
      </c>
    </row>
    <row r="6" spans="1:12" ht="23.25" x14ac:dyDescent="0.5">
      <c r="A6" s="377">
        <v>2</v>
      </c>
      <c r="B6" s="917" t="s">
        <v>166</v>
      </c>
      <c r="C6" s="918">
        <v>89839.7</v>
      </c>
      <c r="D6" s="906">
        <v>0</v>
      </c>
      <c r="E6" s="919">
        <v>4</v>
      </c>
      <c r="F6" s="906">
        <v>115</v>
      </c>
      <c r="G6" s="906">
        <v>165</v>
      </c>
      <c r="H6" s="951">
        <v>284</v>
      </c>
      <c r="I6" s="923">
        <v>330</v>
      </c>
      <c r="J6" s="426">
        <f t="shared" ref="J6:J59" si="1">+H6-I6</f>
        <v>-46</v>
      </c>
      <c r="L6" s="394">
        <f>IF(H6&gt;0,1,0)</f>
        <v>1</v>
      </c>
    </row>
    <row r="7" spans="1:12" ht="23.25" x14ac:dyDescent="0.5">
      <c r="A7" s="377">
        <v>3</v>
      </c>
      <c r="B7" s="917" t="s">
        <v>170</v>
      </c>
      <c r="C7" s="952">
        <v>33986</v>
      </c>
      <c r="D7" s="873">
        <v>48</v>
      </c>
      <c r="E7" s="906">
        <v>60</v>
      </c>
      <c r="F7" s="873">
        <v>23.7</v>
      </c>
      <c r="G7" s="873">
        <v>44.8</v>
      </c>
      <c r="H7" s="951">
        <v>176.5</v>
      </c>
      <c r="I7" s="923">
        <v>176.5</v>
      </c>
      <c r="J7" s="426">
        <f t="shared" si="1"/>
        <v>0</v>
      </c>
      <c r="L7" s="394">
        <f t="shared" ref="L7:L59" si="2">IF(H7&gt;0,1,0)</f>
        <v>1</v>
      </c>
    </row>
    <row r="8" spans="1:12" ht="23.25" x14ac:dyDescent="0.5">
      <c r="A8" s="377">
        <v>4</v>
      </c>
      <c r="B8" s="917" t="s">
        <v>172</v>
      </c>
      <c r="C8" s="918">
        <v>270440.55</v>
      </c>
      <c r="D8" s="906">
        <v>0</v>
      </c>
      <c r="E8" s="874">
        <v>0</v>
      </c>
      <c r="F8" s="906">
        <v>148</v>
      </c>
      <c r="G8" s="906">
        <v>0</v>
      </c>
      <c r="H8" s="951">
        <v>148</v>
      </c>
      <c r="I8" s="923">
        <v>148</v>
      </c>
      <c r="J8" s="426">
        <f t="shared" si="1"/>
        <v>0</v>
      </c>
      <c r="L8" s="394">
        <f t="shared" si="2"/>
        <v>1</v>
      </c>
    </row>
    <row r="9" spans="1:12" ht="23.25" x14ac:dyDescent="0.5">
      <c r="A9" s="377">
        <v>5</v>
      </c>
      <c r="B9" s="917" t="s">
        <v>140</v>
      </c>
      <c r="C9" s="930">
        <v>261893.44</v>
      </c>
      <c r="D9" s="906">
        <v>0</v>
      </c>
      <c r="E9" s="927">
        <v>70</v>
      </c>
      <c r="F9" s="906">
        <v>0</v>
      </c>
      <c r="G9" s="906">
        <v>0</v>
      </c>
      <c r="H9" s="953">
        <v>70</v>
      </c>
      <c r="I9" s="923">
        <v>70</v>
      </c>
      <c r="J9" s="426">
        <f t="shared" si="1"/>
        <v>0</v>
      </c>
      <c r="L9" s="394">
        <f t="shared" si="2"/>
        <v>1</v>
      </c>
    </row>
    <row r="10" spans="1:12" ht="23.25" x14ac:dyDescent="0.5">
      <c r="A10" s="377">
        <v>6</v>
      </c>
      <c r="B10" s="914" t="s">
        <v>164</v>
      </c>
      <c r="C10" s="932">
        <v>557</v>
      </c>
      <c r="D10" s="867">
        <v>0</v>
      </c>
      <c r="E10" s="906">
        <v>0</v>
      </c>
      <c r="F10" s="867">
        <v>0</v>
      </c>
      <c r="G10" s="867">
        <v>5.25</v>
      </c>
      <c r="H10" s="954">
        <v>5.25</v>
      </c>
      <c r="I10" s="906">
        <v>5.25</v>
      </c>
      <c r="J10" s="426">
        <f t="shared" si="1"/>
        <v>0</v>
      </c>
      <c r="L10" s="394">
        <f t="shared" si="2"/>
        <v>1</v>
      </c>
    </row>
    <row r="11" spans="1:12" ht="23.25" x14ac:dyDescent="0.5">
      <c r="A11" s="377">
        <v>7</v>
      </c>
      <c r="B11" s="943" t="s">
        <v>156</v>
      </c>
      <c r="C11" s="870">
        <v>82119</v>
      </c>
      <c r="D11" s="867">
        <v>0</v>
      </c>
      <c r="E11" s="868">
        <v>0</v>
      </c>
      <c r="F11" s="867">
        <v>0</v>
      </c>
      <c r="G11" s="867">
        <v>0</v>
      </c>
      <c r="H11" s="951">
        <v>0</v>
      </c>
      <c r="I11" s="867">
        <v>0</v>
      </c>
      <c r="J11" s="426">
        <f t="shared" si="1"/>
        <v>0</v>
      </c>
      <c r="L11" s="394">
        <f t="shared" si="2"/>
        <v>0</v>
      </c>
    </row>
    <row r="12" spans="1:12" ht="23.25" x14ac:dyDescent="0.5">
      <c r="A12" s="377">
        <v>8</v>
      </c>
      <c r="B12" s="926" t="s">
        <v>158</v>
      </c>
      <c r="C12" s="929">
        <v>20.25</v>
      </c>
      <c r="D12" s="867">
        <v>0</v>
      </c>
      <c r="E12" s="868">
        <v>0</v>
      </c>
      <c r="F12" s="867">
        <v>0</v>
      </c>
      <c r="G12" s="867">
        <v>0</v>
      </c>
      <c r="H12" s="951">
        <v>0</v>
      </c>
      <c r="I12" s="906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926" t="s">
        <v>159</v>
      </c>
      <c r="C13" s="872">
        <v>315295.42</v>
      </c>
      <c r="D13" s="867">
        <v>0</v>
      </c>
      <c r="E13" s="868">
        <v>0</v>
      </c>
      <c r="F13" s="867">
        <v>0</v>
      </c>
      <c r="G13" s="867">
        <v>0</v>
      </c>
      <c r="H13" s="951">
        <v>0</v>
      </c>
      <c r="I13" s="906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926" t="s">
        <v>160</v>
      </c>
      <c r="C14" s="870">
        <v>16191.75</v>
      </c>
      <c r="D14" s="867">
        <v>0</v>
      </c>
      <c r="E14" s="868">
        <v>0</v>
      </c>
      <c r="F14" s="867">
        <v>0</v>
      </c>
      <c r="G14" s="867">
        <v>0</v>
      </c>
      <c r="H14" s="951">
        <v>0</v>
      </c>
      <c r="I14" s="906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942" t="s">
        <v>161</v>
      </c>
      <c r="C15" s="952">
        <v>17.25</v>
      </c>
      <c r="D15" s="906">
        <v>0</v>
      </c>
      <c r="E15" s="906">
        <v>0</v>
      </c>
      <c r="F15" s="923">
        <v>0</v>
      </c>
      <c r="G15" s="906">
        <v>0</v>
      </c>
      <c r="H15" s="954">
        <v>0</v>
      </c>
      <c r="I15" s="923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926" t="s">
        <v>175</v>
      </c>
      <c r="C16" s="930">
        <v>25</v>
      </c>
      <c r="D16" s="867">
        <v>0</v>
      </c>
      <c r="E16" s="868">
        <v>0</v>
      </c>
      <c r="F16" s="906">
        <v>0</v>
      </c>
      <c r="G16" s="867">
        <v>0</v>
      </c>
      <c r="H16" s="955">
        <v>0</v>
      </c>
      <c r="I16" s="906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926" t="s">
        <v>176</v>
      </c>
      <c r="C17" s="872">
        <v>1077</v>
      </c>
      <c r="D17" s="867">
        <v>0</v>
      </c>
      <c r="E17" s="868">
        <v>0</v>
      </c>
      <c r="F17" s="867">
        <v>0</v>
      </c>
      <c r="G17" s="867">
        <v>0</v>
      </c>
      <c r="H17" s="951">
        <v>0</v>
      </c>
      <c r="I17" s="906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926" t="s">
        <v>177</v>
      </c>
      <c r="C18" s="872">
        <v>10252.75</v>
      </c>
      <c r="D18" s="867">
        <v>0</v>
      </c>
      <c r="E18" s="867">
        <v>0</v>
      </c>
      <c r="F18" s="867">
        <v>0</v>
      </c>
      <c r="G18" s="867">
        <v>0</v>
      </c>
      <c r="H18" s="951">
        <v>0</v>
      </c>
      <c r="I18" s="906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926" t="s">
        <v>178</v>
      </c>
      <c r="C19" s="872">
        <v>118938.3</v>
      </c>
      <c r="D19" s="867">
        <v>0</v>
      </c>
      <c r="E19" s="868">
        <v>0</v>
      </c>
      <c r="F19" s="883">
        <v>0</v>
      </c>
      <c r="G19" s="867">
        <v>0</v>
      </c>
      <c r="H19" s="951">
        <v>0</v>
      </c>
      <c r="I19" s="906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926" t="s">
        <v>181</v>
      </c>
      <c r="C20" s="872">
        <v>74589</v>
      </c>
      <c r="D20" s="867">
        <v>0</v>
      </c>
      <c r="E20" s="868">
        <v>0</v>
      </c>
      <c r="F20" s="867">
        <v>0</v>
      </c>
      <c r="G20" s="867">
        <v>0</v>
      </c>
      <c r="H20" s="951">
        <v>0</v>
      </c>
      <c r="I20" s="906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926" t="s">
        <v>165</v>
      </c>
      <c r="C21" s="872">
        <v>142779</v>
      </c>
      <c r="D21" s="867">
        <v>0</v>
      </c>
      <c r="E21" s="868">
        <v>0</v>
      </c>
      <c r="F21" s="867">
        <v>0</v>
      </c>
      <c r="G21" s="867">
        <v>0</v>
      </c>
      <c r="H21" s="951">
        <v>0</v>
      </c>
      <c r="I21" s="906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942" t="s">
        <v>168</v>
      </c>
      <c r="C22" s="952">
        <v>200</v>
      </c>
      <c r="D22" s="923">
        <v>0</v>
      </c>
      <c r="E22" s="906">
        <v>0</v>
      </c>
      <c r="F22" s="923">
        <v>0</v>
      </c>
      <c r="G22" s="923">
        <v>0</v>
      </c>
      <c r="H22" s="956">
        <v>0</v>
      </c>
      <c r="I22" s="906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926" t="s">
        <v>169</v>
      </c>
      <c r="C23" s="930">
        <v>57794.25</v>
      </c>
      <c r="D23" s="906">
        <v>0</v>
      </c>
      <c r="E23" s="868">
        <v>0</v>
      </c>
      <c r="F23" s="906">
        <v>0</v>
      </c>
      <c r="G23" s="906">
        <v>0</v>
      </c>
      <c r="H23" s="954">
        <v>0</v>
      </c>
      <c r="I23" s="867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943" t="s">
        <v>134</v>
      </c>
      <c r="C24" s="870">
        <v>325240.2</v>
      </c>
      <c r="D24" s="867">
        <v>0</v>
      </c>
      <c r="E24" s="868">
        <v>0</v>
      </c>
      <c r="F24" s="867">
        <v>0</v>
      </c>
      <c r="G24" s="867">
        <v>0</v>
      </c>
      <c r="H24" s="951">
        <v>0</v>
      </c>
      <c r="I24" s="906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944" t="s">
        <v>135</v>
      </c>
      <c r="C25" s="872">
        <v>397110.71</v>
      </c>
      <c r="D25" s="867">
        <v>0</v>
      </c>
      <c r="E25" s="868">
        <v>0</v>
      </c>
      <c r="F25" s="867">
        <v>0</v>
      </c>
      <c r="G25" s="867">
        <v>0</v>
      </c>
      <c r="H25" s="951">
        <v>0</v>
      </c>
      <c r="I25" s="906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944" t="s">
        <v>136</v>
      </c>
      <c r="C26" s="872">
        <v>682313.35</v>
      </c>
      <c r="D26" s="867">
        <v>0</v>
      </c>
      <c r="E26" s="868">
        <v>0</v>
      </c>
      <c r="F26" s="867">
        <v>0</v>
      </c>
      <c r="G26" s="867">
        <v>0</v>
      </c>
      <c r="H26" s="951">
        <v>0</v>
      </c>
      <c r="I26" s="906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944" t="s">
        <v>137</v>
      </c>
      <c r="C27" s="872">
        <v>42816.95</v>
      </c>
      <c r="D27" s="867">
        <v>0</v>
      </c>
      <c r="E27" s="868">
        <v>0</v>
      </c>
      <c r="F27" s="867">
        <v>0</v>
      </c>
      <c r="G27" s="867">
        <v>0</v>
      </c>
      <c r="H27" s="951">
        <v>0</v>
      </c>
      <c r="I27" s="906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944" t="s">
        <v>138</v>
      </c>
      <c r="C28" s="872">
        <v>847671.34</v>
      </c>
      <c r="D28" s="867">
        <v>0</v>
      </c>
      <c r="E28" s="868">
        <v>0</v>
      </c>
      <c r="F28" s="867">
        <v>0</v>
      </c>
      <c r="G28" s="867">
        <v>0</v>
      </c>
      <c r="H28" s="951">
        <v>0</v>
      </c>
      <c r="I28" s="906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944" t="s">
        <v>139</v>
      </c>
      <c r="C29" s="872">
        <v>7909.67</v>
      </c>
      <c r="D29" s="867">
        <v>0</v>
      </c>
      <c r="E29" s="868">
        <v>0</v>
      </c>
      <c r="F29" s="867">
        <v>0</v>
      </c>
      <c r="G29" s="867">
        <v>0</v>
      </c>
      <c r="H29" s="951">
        <v>0</v>
      </c>
      <c r="I29" s="906">
        <v>0</v>
      </c>
      <c r="J29" s="426">
        <f t="shared" si="1"/>
        <v>0</v>
      </c>
      <c r="L29" s="394">
        <f t="shared" si="2"/>
        <v>0</v>
      </c>
    </row>
    <row r="30" spans="1:12" ht="23.25" x14ac:dyDescent="0.5">
      <c r="A30" s="377">
        <v>26</v>
      </c>
      <c r="B30" s="944" t="s">
        <v>141</v>
      </c>
      <c r="C30" s="872">
        <v>136748.25</v>
      </c>
      <c r="D30" s="867">
        <v>0</v>
      </c>
      <c r="E30" s="868">
        <v>0</v>
      </c>
      <c r="F30" s="867">
        <v>0</v>
      </c>
      <c r="G30" s="867">
        <v>0</v>
      </c>
      <c r="H30" s="951">
        <v>0</v>
      </c>
      <c r="I30" s="906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944" t="s">
        <v>142</v>
      </c>
      <c r="C31" s="872">
        <v>89914.96</v>
      </c>
      <c r="D31" s="867">
        <v>0</v>
      </c>
      <c r="E31" s="868">
        <v>0</v>
      </c>
      <c r="F31" s="867">
        <v>0</v>
      </c>
      <c r="G31" s="867">
        <v>0</v>
      </c>
      <c r="H31" s="951">
        <v>0</v>
      </c>
      <c r="I31" s="906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957" t="s">
        <v>511</v>
      </c>
      <c r="C32" s="870">
        <v>78749.25</v>
      </c>
      <c r="D32" s="867">
        <v>0</v>
      </c>
      <c r="E32" s="868">
        <v>0</v>
      </c>
      <c r="F32" s="867">
        <v>0</v>
      </c>
      <c r="G32" s="867">
        <v>0</v>
      </c>
      <c r="H32" s="951">
        <v>0</v>
      </c>
      <c r="I32" s="906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926" t="s">
        <v>144</v>
      </c>
      <c r="C33" s="872">
        <v>38258.79</v>
      </c>
      <c r="D33" s="867">
        <v>0</v>
      </c>
      <c r="E33" s="868">
        <v>0</v>
      </c>
      <c r="F33" s="867">
        <v>0</v>
      </c>
      <c r="G33" s="867">
        <v>0</v>
      </c>
      <c r="H33" s="951">
        <v>0</v>
      </c>
      <c r="I33" s="906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941" t="s">
        <v>145</v>
      </c>
      <c r="C34" s="870">
        <v>177849.11</v>
      </c>
      <c r="D34" s="867">
        <v>0</v>
      </c>
      <c r="E34" s="868">
        <v>0</v>
      </c>
      <c r="F34" s="867">
        <v>0</v>
      </c>
      <c r="G34" s="867">
        <v>0</v>
      </c>
      <c r="H34" s="951">
        <v>0</v>
      </c>
      <c r="I34" s="906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941" t="s">
        <v>146</v>
      </c>
      <c r="C35" s="870">
        <v>101306.27</v>
      </c>
      <c r="D35" s="867">
        <v>0</v>
      </c>
      <c r="E35" s="868">
        <v>0</v>
      </c>
      <c r="F35" s="867">
        <v>0</v>
      </c>
      <c r="G35" s="867">
        <v>0</v>
      </c>
      <c r="H35" s="951">
        <v>0</v>
      </c>
      <c r="I35" s="906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926" t="s">
        <v>147</v>
      </c>
      <c r="C36" s="872">
        <v>211226.84</v>
      </c>
      <c r="D36" s="867">
        <v>0</v>
      </c>
      <c r="E36" s="868">
        <v>0</v>
      </c>
      <c r="F36" s="867">
        <v>0</v>
      </c>
      <c r="G36" s="867">
        <v>0</v>
      </c>
      <c r="H36" s="951">
        <v>0</v>
      </c>
      <c r="I36" s="906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926" t="s">
        <v>148</v>
      </c>
      <c r="C37" s="872">
        <v>151669.82</v>
      </c>
      <c r="D37" s="867">
        <v>0</v>
      </c>
      <c r="E37" s="868">
        <v>0</v>
      </c>
      <c r="F37" s="867">
        <v>0</v>
      </c>
      <c r="G37" s="867">
        <v>0</v>
      </c>
      <c r="H37" s="951">
        <v>0</v>
      </c>
      <c r="I37" s="906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926" t="s">
        <v>149</v>
      </c>
      <c r="C38" s="872">
        <v>6686.53</v>
      </c>
      <c r="D38" s="867">
        <v>0</v>
      </c>
      <c r="E38" s="868">
        <v>0</v>
      </c>
      <c r="F38" s="867">
        <v>0</v>
      </c>
      <c r="G38" s="867">
        <v>0</v>
      </c>
      <c r="H38" s="951">
        <v>0</v>
      </c>
      <c r="I38" s="906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926" t="s">
        <v>150</v>
      </c>
      <c r="C39" s="872">
        <v>96220.25</v>
      </c>
      <c r="D39" s="867">
        <v>0</v>
      </c>
      <c r="E39" s="868">
        <v>0</v>
      </c>
      <c r="F39" s="867">
        <v>0</v>
      </c>
      <c r="G39" s="867">
        <v>0</v>
      </c>
      <c r="H39" s="951">
        <v>0</v>
      </c>
      <c r="I39" s="906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926" t="s">
        <v>151</v>
      </c>
      <c r="C40" s="872">
        <v>149606.17000000001</v>
      </c>
      <c r="D40" s="867">
        <v>0</v>
      </c>
      <c r="E40" s="868">
        <v>0</v>
      </c>
      <c r="F40" s="867">
        <v>0</v>
      </c>
      <c r="G40" s="867">
        <v>0</v>
      </c>
      <c r="H40" s="951">
        <v>0</v>
      </c>
      <c r="I40" s="906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945" t="s">
        <v>455</v>
      </c>
      <c r="C41" s="905">
        <v>402063.09</v>
      </c>
      <c r="D41" s="867">
        <v>0</v>
      </c>
      <c r="E41" s="868">
        <v>0</v>
      </c>
      <c r="F41" s="867">
        <v>0</v>
      </c>
      <c r="G41" s="867">
        <v>0</v>
      </c>
      <c r="H41" s="951">
        <v>0</v>
      </c>
      <c r="I41" s="906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926" t="s">
        <v>153</v>
      </c>
      <c r="C42" s="930">
        <v>435474.64</v>
      </c>
      <c r="D42" s="923">
        <v>0</v>
      </c>
      <c r="E42" s="906">
        <v>0</v>
      </c>
      <c r="F42" s="923">
        <v>0</v>
      </c>
      <c r="G42" s="923">
        <v>0</v>
      </c>
      <c r="H42" s="954">
        <v>0</v>
      </c>
      <c r="I42" s="906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958" t="s">
        <v>187</v>
      </c>
      <c r="C43" s="930">
        <v>4</v>
      </c>
      <c r="D43" s="906">
        <v>0</v>
      </c>
      <c r="E43" s="873">
        <v>0</v>
      </c>
      <c r="F43" s="906">
        <v>0</v>
      </c>
      <c r="G43" s="923">
        <v>0</v>
      </c>
      <c r="H43" s="954">
        <v>0</v>
      </c>
      <c r="I43" s="906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945" t="s">
        <v>456</v>
      </c>
      <c r="C44" s="895">
        <v>713200.84</v>
      </c>
      <c r="D44" s="867">
        <v>0</v>
      </c>
      <c r="E44" s="906">
        <v>0</v>
      </c>
      <c r="F44" s="867">
        <v>0</v>
      </c>
      <c r="G44" s="906">
        <v>0</v>
      </c>
      <c r="H44" s="959">
        <v>0</v>
      </c>
      <c r="I44" s="867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960" t="s">
        <v>457</v>
      </c>
      <c r="C45" s="905">
        <v>968</v>
      </c>
      <c r="D45" s="867">
        <v>0</v>
      </c>
      <c r="E45" s="868">
        <v>0</v>
      </c>
      <c r="F45" s="867">
        <v>0</v>
      </c>
      <c r="G45" s="867">
        <v>0</v>
      </c>
      <c r="H45" s="951">
        <v>0</v>
      </c>
      <c r="I45" s="906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960" t="s">
        <v>512</v>
      </c>
      <c r="C46" s="905">
        <v>9421</v>
      </c>
      <c r="D46" s="867">
        <v>0</v>
      </c>
      <c r="E46" s="868">
        <v>0</v>
      </c>
      <c r="F46" s="867">
        <v>0</v>
      </c>
      <c r="G46" s="867">
        <v>0</v>
      </c>
      <c r="H46" s="951">
        <v>0</v>
      </c>
      <c r="I46" s="906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960" t="s">
        <v>458</v>
      </c>
      <c r="C47" s="905">
        <v>150428.15</v>
      </c>
      <c r="D47" s="867">
        <v>0</v>
      </c>
      <c r="E47" s="868">
        <v>0</v>
      </c>
      <c r="F47" s="867">
        <v>0</v>
      </c>
      <c r="G47" s="867">
        <v>0</v>
      </c>
      <c r="H47" s="951">
        <v>0</v>
      </c>
      <c r="I47" s="906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945" t="s">
        <v>459</v>
      </c>
      <c r="C48" s="905">
        <v>730633.31</v>
      </c>
      <c r="D48" s="867">
        <v>0</v>
      </c>
      <c r="E48" s="868">
        <v>0</v>
      </c>
      <c r="F48" s="867">
        <v>0</v>
      </c>
      <c r="G48" s="867">
        <v>0</v>
      </c>
      <c r="H48" s="951">
        <v>0</v>
      </c>
      <c r="I48" s="906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960" t="s">
        <v>460</v>
      </c>
      <c r="C49" s="905">
        <v>17721.98</v>
      </c>
      <c r="D49" s="867">
        <v>0</v>
      </c>
      <c r="E49" s="868">
        <v>0</v>
      </c>
      <c r="F49" s="867">
        <v>0</v>
      </c>
      <c r="G49" s="867">
        <v>0</v>
      </c>
      <c r="H49" s="951">
        <v>0</v>
      </c>
      <c r="I49" s="906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960" t="s">
        <v>461</v>
      </c>
      <c r="C50" s="905">
        <v>12325.21</v>
      </c>
      <c r="D50" s="867">
        <v>0</v>
      </c>
      <c r="E50" s="868">
        <v>0</v>
      </c>
      <c r="F50" s="867">
        <v>0</v>
      </c>
      <c r="G50" s="867">
        <v>0</v>
      </c>
      <c r="H50" s="951">
        <v>0</v>
      </c>
      <c r="I50" s="906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960" t="s">
        <v>462</v>
      </c>
      <c r="C51" s="905">
        <v>10248.36</v>
      </c>
      <c r="D51" s="867">
        <v>0</v>
      </c>
      <c r="E51" s="868">
        <v>0</v>
      </c>
      <c r="F51" s="867">
        <v>0</v>
      </c>
      <c r="G51" s="867">
        <v>0</v>
      </c>
      <c r="H51" s="951">
        <v>0</v>
      </c>
      <c r="I51" s="906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945" t="s">
        <v>463</v>
      </c>
      <c r="C52" s="905">
        <v>179627.75</v>
      </c>
      <c r="D52" s="867">
        <v>0</v>
      </c>
      <c r="E52" s="868">
        <v>0</v>
      </c>
      <c r="F52" s="867">
        <v>0</v>
      </c>
      <c r="G52" s="867">
        <v>0</v>
      </c>
      <c r="H52" s="951">
        <v>0</v>
      </c>
      <c r="I52" s="906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945" t="s">
        <v>464</v>
      </c>
      <c r="C53" s="905">
        <v>203357.13</v>
      </c>
      <c r="D53" s="867">
        <v>0</v>
      </c>
      <c r="E53" s="868">
        <v>0</v>
      </c>
      <c r="F53" s="867">
        <v>0</v>
      </c>
      <c r="G53" s="867">
        <v>0</v>
      </c>
      <c r="H53" s="951">
        <v>0</v>
      </c>
      <c r="I53" s="906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945" t="s">
        <v>465</v>
      </c>
      <c r="C54" s="905">
        <v>26306.880000000001</v>
      </c>
      <c r="D54" s="867">
        <v>0</v>
      </c>
      <c r="E54" s="868">
        <v>0</v>
      </c>
      <c r="F54" s="867">
        <v>0</v>
      </c>
      <c r="G54" s="867">
        <v>0</v>
      </c>
      <c r="H54" s="951">
        <v>0</v>
      </c>
      <c r="I54" s="906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945" t="s">
        <v>466</v>
      </c>
      <c r="C55" s="905">
        <v>54708.3</v>
      </c>
      <c r="D55" s="867">
        <v>0</v>
      </c>
      <c r="E55" s="868">
        <v>0</v>
      </c>
      <c r="F55" s="867">
        <v>0</v>
      </c>
      <c r="G55" s="867">
        <v>0</v>
      </c>
      <c r="H55" s="951">
        <v>0</v>
      </c>
      <c r="I55" s="906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945" t="s">
        <v>467</v>
      </c>
      <c r="C56" s="905">
        <v>14652</v>
      </c>
      <c r="D56" s="867">
        <v>0</v>
      </c>
      <c r="E56" s="868">
        <v>0</v>
      </c>
      <c r="F56" s="867">
        <v>0</v>
      </c>
      <c r="G56" s="867">
        <v>0</v>
      </c>
      <c r="H56" s="951">
        <v>0</v>
      </c>
      <c r="I56" s="906">
        <v>0</v>
      </c>
      <c r="J56" s="426">
        <f t="shared" si="1"/>
        <v>0</v>
      </c>
      <c r="L56" s="394">
        <f t="shared" si="2"/>
        <v>0</v>
      </c>
    </row>
    <row r="57" spans="1:12" ht="23.25" x14ac:dyDescent="0.5">
      <c r="A57" s="377">
        <v>53</v>
      </c>
      <c r="B57" s="945" t="s">
        <v>468</v>
      </c>
      <c r="C57" s="905">
        <v>66729</v>
      </c>
      <c r="D57" s="867">
        <v>0</v>
      </c>
      <c r="E57" s="868">
        <v>0</v>
      </c>
      <c r="F57" s="867">
        <v>0</v>
      </c>
      <c r="G57" s="867">
        <v>0</v>
      </c>
      <c r="H57" s="951">
        <v>0</v>
      </c>
      <c r="I57" s="906">
        <v>0</v>
      </c>
      <c r="J57" s="426">
        <f t="shared" si="1"/>
        <v>0</v>
      </c>
      <c r="L57" s="394">
        <f t="shared" si="2"/>
        <v>0</v>
      </c>
    </row>
    <row r="58" spans="1:12" ht="23.25" x14ac:dyDescent="0.5">
      <c r="A58" s="433">
        <v>54</v>
      </c>
      <c r="B58" s="945" t="s">
        <v>469</v>
      </c>
      <c r="C58" s="905">
        <v>39258.9</v>
      </c>
      <c r="D58" s="867">
        <v>0</v>
      </c>
      <c r="E58" s="868">
        <v>0</v>
      </c>
      <c r="F58" s="867">
        <v>0</v>
      </c>
      <c r="G58" s="867">
        <v>0</v>
      </c>
      <c r="H58" s="951">
        <v>0</v>
      </c>
      <c r="I58" s="906">
        <v>0</v>
      </c>
      <c r="J58" s="434">
        <f t="shared" si="1"/>
        <v>0</v>
      </c>
      <c r="L58" s="394">
        <f t="shared" si="2"/>
        <v>0</v>
      </c>
    </row>
    <row r="59" spans="1:12" ht="23.25" x14ac:dyDescent="0.5">
      <c r="A59" s="377">
        <v>55</v>
      </c>
      <c r="B59" s="961" t="s">
        <v>470</v>
      </c>
      <c r="C59" s="910">
        <v>167084.25</v>
      </c>
      <c r="D59" s="911">
        <v>0</v>
      </c>
      <c r="E59" s="912">
        <v>0</v>
      </c>
      <c r="F59" s="887">
        <v>0</v>
      </c>
      <c r="G59" s="911">
        <v>0</v>
      </c>
      <c r="H59" s="962">
        <v>0</v>
      </c>
      <c r="I59" s="887">
        <v>0</v>
      </c>
      <c r="J59" s="434">
        <f t="shared" si="1"/>
        <v>0</v>
      </c>
      <c r="L59" s="394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5.875" style="394" customWidth="1"/>
    <col min="2" max="2" width="14" style="622" customWidth="1"/>
    <col min="3" max="3" width="14.375" style="394" customWidth="1"/>
    <col min="4" max="7" width="9" style="394" customWidth="1"/>
    <col min="8" max="8" width="13.25" style="394" customWidth="1"/>
    <col min="9" max="9" width="14" style="394" customWidth="1"/>
    <col min="10" max="10" width="15.25" style="394" customWidth="1"/>
    <col min="11" max="16384" width="9" style="394"/>
  </cols>
  <sheetData>
    <row r="1" spans="1:12" x14ac:dyDescent="0.5">
      <c r="A1" s="1267" t="s">
        <v>551</v>
      </c>
      <c r="B1" s="1267"/>
      <c r="C1" s="1267"/>
      <c r="D1" s="1267"/>
      <c r="E1" s="1267"/>
      <c r="F1" s="1267"/>
      <c r="G1" s="1267"/>
      <c r="H1" s="1267"/>
      <c r="I1" s="1267"/>
      <c r="J1" s="1267"/>
    </row>
    <row r="2" spans="1:12" x14ac:dyDescent="0.5">
      <c r="A2" s="1153" t="s">
        <v>227</v>
      </c>
      <c r="B2" s="1267" t="s">
        <v>4</v>
      </c>
      <c r="C2" s="417" t="s">
        <v>275</v>
      </c>
      <c r="D2" s="1267" t="s">
        <v>276</v>
      </c>
      <c r="E2" s="1267"/>
      <c r="F2" s="1267"/>
      <c r="G2" s="1267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1153"/>
      <c r="B3" s="1267"/>
      <c r="C3" s="41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1267" t="s">
        <v>284</v>
      </c>
      <c r="B4" s="1267"/>
      <c r="C4" s="417">
        <f>SUM(C5:C59)</f>
        <v>8681609.7400000021</v>
      </c>
      <c r="D4" s="417">
        <f t="shared" ref="D4:H4" si="0">SUM(D5:D59)</f>
        <v>4</v>
      </c>
      <c r="E4" s="417">
        <f t="shared" si="0"/>
        <v>0</v>
      </c>
      <c r="F4" s="417">
        <f t="shared" si="0"/>
        <v>10.050000000000001</v>
      </c>
      <c r="G4" s="417">
        <f t="shared" si="0"/>
        <v>104</v>
      </c>
      <c r="H4" s="417">
        <f t="shared" si="0"/>
        <v>118.05</v>
      </c>
      <c r="I4" s="417">
        <f>SUM(I5:I59)</f>
        <v>118.05</v>
      </c>
      <c r="J4" s="417">
        <f>SUM(J5:J59)</f>
        <v>0</v>
      </c>
      <c r="L4" s="395">
        <f>SUM(L5:L59)</f>
        <v>3</v>
      </c>
    </row>
    <row r="5" spans="1:12" ht="23.25" x14ac:dyDescent="0.5">
      <c r="A5" s="377">
        <v>1</v>
      </c>
      <c r="B5" s="914" t="s">
        <v>172</v>
      </c>
      <c r="C5" s="930">
        <v>270440.55</v>
      </c>
      <c r="D5" s="906">
        <v>0</v>
      </c>
      <c r="E5" s="906">
        <v>0</v>
      </c>
      <c r="F5" s="906">
        <v>0</v>
      </c>
      <c r="G5" s="867">
        <v>97</v>
      </c>
      <c r="H5" s="963">
        <v>97</v>
      </c>
      <c r="I5" s="867">
        <v>97</v>
      </c>
      <c r="J5" s="426">
        <f>+H5-I5</f>
        <v>0</v>
      </c>
      <c r="L5" s="394">
        <f>IF(H5&gt;0,1,0)</f>
        <v>1</v>
      </c>
    </row>
    <row r="6" spans="1:12" ht="23.25" x14ac:dyDescent="0.5">
      <c r="A6" s="377">
        <v>2</v>
      </c>
      <c r="B6" s="917" t="s">
        <v>147</v>
      </c>
      <c r="C6" s="918">
        <v>211226.84</v>
      </c>
      <c r="D6" s="906">
        <v>4</v>
      </c>
      <c r="E6" s="919">
        <v>0</v>
      </c>
      <c r="F6" s="906">
        <v>0</v>
      </c>
      <c r="G6" s="906">
        <v>7</v>
      </c>
      <c r="H6" s="963">
        <v>11</v>
      </c>
      <c r="I6" s="906">
        <v>11</v>
      </c>
      <c r="J6" s="426">
        <f t="shared" ref="J6:J59" si="1">+H6-I6</f>
        <v>0</v>
      </c>
      <c r="L6" s="394">
        <f>IF(H6&gt;0,1,0)</f>
        <v>1</v>
      </c>
    </row>
    <row r="7" spans="1:12" ht="23.25" x14ac:dyDescent="0.5">
      <c r="A7" s="377">
        <v>3</v>
      </c>
      <c r="B7" s="917" t="s">
        <v>166</v>
      </c>
      <c r="C7" s="918">
        <v>89839.7</v>
      </c>
      <c r="D7" s="873">
        <v>0</v>
      </c>
      <c r="E7" s="906">
        <v>0</v>
      </c>
      <c r="F7" s="873">
        <v>10.050000000000001</v>
      </c>
      <c r="G7" s="873">
        <v>0</v>
      </c>
      <c r="H7" s="963">
        <v>10.050000000000001</v>
      </c>
      <c r="I7" s="873">
        <v>10.050000000000001</v>
      </c>
      <c r="J7" s="426">
        <f t="shared" si="1"/>
        <v>0</v>
      </c>
      <c r="L7" s="394">
        <f t="shared" ref="L7:L59" si="2">IF(H7&gt;0,1,0)</f>
        <v>1</v>
      </c>
    </row>
    <row r="8" spans="1:12" ht="23.25" x14ac:dyDescent="0.5">
      <c r="A8" s="377">
        <v>4</v>
      </c>
      <c r="B8" s="942" t="s">
        <v>156</v>
      </c>
      <c r="C8" s="918">
        <v>82119</v>
      </c>
      <c r="D8" s="906">
        <v>0</v>
      </c>
      <c r="E8" s="874">
        <v>0</v>
      </c>
      <c r="F8" s="906">
        <v>0</v>
      </c>
      <c r="G8" s="906">
        <v>0</v>
      </c>
      <c r="H8" s="963">
        <v>0</v>
      </c>
      <c r="I8" s="906">
        <v>0</v>
      </c>
      <c r="J8" s="426">
        <f t="shared" si="1"/>
        <v>0</v>
      </c>
      <c r="L8" s="394">
        <f t="shared" si="2"/>
        <v>0</v>
      </c>
    </row>
    <row r="9" spans="1:12" ht="23.25" x14ac:dyDescent="0.5">
      <c r="A9" s="377">
        <v>5</v>
      </c>
      <c r="B9" s="942" t="s">
        <v>158</v>
      </c>
      <c r="C9" s="930">
        <v>20.25</v>
      </c>
      <c r="D9" s="906">
        <v>0</v>
      </c>
      <c r="E9" s="906">
        <v>0</v>
      </c>
      <c r="F9" s="923">
        <v>0</v>
      </c>
      <c r="G9" s="906">
        <v>0</v>
      </c>
      <c r="H9" s="924">
        <v>0</v>
      </c>
      <c r="I9" s="906">
        <v>0</v>
      </c>
      <c r="J9" s="426">
        <f t="shared" si="1"/>
        <v>0</v>
      </c>
      <c r="L9" s="394">
        <f t="shared" si="2"/>
        <v>0</v>
      </c>
    </row>
    <row r="10" spans="1:12" ht="23.25" x14ac:dyDescent="0.5">
      <c r="A10" s="377">
        <v>6</v>
      </c>
      <c r="B10" s="926" t="s">
        <v>159</v>
      </c>
      <c r="C10" s="932">
        <v>315295.42</v>
      </c>
      <c r="D10" s="867">
        <v>0</v>
      </c>
      <c r="E10" s="868">
        <v>0</v>
      </c>
      <c r="F10" s="906">
        <v>0</v>
      </c>
      <c r="G10" s="867">
        <v>0</v>
      </c>
      <c r="H10" s="916">
        <v>0</v>
      </c>
      <c r="I10" s="867">
        <v>0</v>
      </c>
      <c r="J10" s="426">
        <f t="shared" si="1"/>
        <v>0</v>
      </c>
      <c r="L10" s="394">
        <f t="shared" si="2"/>
        <v>0</v>
      </c>
    </row>
    <row r="11" spans="1:12" ht="23.25" x14ac:dyDescent="0.5">
      <c r="A11" s="377">
        <v>7</v>
      </c>
      <c r="B11" s="943" t="s">
        <v>160</v>
      </c>
      <c r="C11" s="870">
        <v>16191.75</v>
      </c>
      <c r="D11" s="867">
        <v>0</v>
      </c>
      <c r="E11" s="868">
        <v>0</v>
      </c>
      <c r="F11" s="867">
        <v>0</v>
      </c>
      <c r="G11" s="867">
        <v>0</v>
      </c>
      <c r="H11" s="963">
        <v>0</v>
      </c>
      <c r="I11" s="867">
        <v>0</v>
      </c>
      <c r="J11" s="426">
        <f t="shared" si="1"/>
        <v>0</v>
      </c>
      <c r="L11" s="394">
        <f t="shared" si="2"/>
        <v>0</v>
      </c>
    </row>
    <row r="12" spans="1:12" ht="23.25" x14ac:dyDescent="0.5">
      <c r="A12" s="377">
        <v>8</v>
      </c>
      <c r="B12" s="926" t="s">
        <v>161</v>
      </c>
      <c r="C12" s="872">
        <v>17.25</v>
      </c>
      <c r="D12" s="867">
        <v>0</v>
      </c>
      <c r="E12" s="868">
        <v>0</v>
      </c>
      <c r="F12" s="867">
        <v>0</v>
      </c>
      <c r="G12" s="867">
        <v>0</v>
      </c>
      <c r="H12" s="963">
        <v>0</v>
      </c>
      <c r="I12" s="867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926" t="s">
        <v>174</v>
      </c>
      <c r="C13" s="929">
        <v>430082.83</v>
      </c>
      <c r="D13" s="867">
        <v>0</v>
      </c>
      <c r="E13" s="868">
        <v>0</v>
      </c>
      <c r="F13" s="867">
        <v>0</v>
      </c>
      <c r="G13" s="867">
        <v>0</v>
      </c>
      <c r="H13" s="963">
        <v>0</v>
      </c>
      <c r="I13" s="867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926" t="s">
        <v>175</v>
      </c>
      <c r="C14" s="870">
        <v>25</v>
      </c>
      <c r="D14" s="867">
        <v>0</v>
      </c>
      <c r="E14" s="868">
        <v>0</v>
      </c>
      <c r="F14" s="883">
        <v>0</v>
      </c>
      <c r="G14" s="867">
        <v>0</v>
      </c>
      <c r="H14" s="963">
        <v>0</v>
      </c>
      <c r="I14" s="867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942" t="s">
        <v>176</v>
      </c>
      <c r="C15" s="918">
        <v>1077</v>
      </c>
      <c r="D15" s="923">
        <v>0</v>
      </c>
      <c r="E15" s="906">
        <v>0</v>
      </c>
      <c r="F15" s="923">
        <v>0</v>
      </c>
      <c r="G15" s="923">
        <v>0</v>
      </c>
      <c r="H15" s="916">
        <v>0</v>
      </c>
      <c r="I15" s="906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926" t="s">
        <v>177</v>
      </c>
      <c r="C16" s="930">
        <v>10252.75</v>
      </c>
      <c r="D16" s="906">
        <v>0</v>
      </c>
      <c r="E16" s="868">
        <v>0</v>
      </c>
      <c r="F16" s="906">
        <v>0</v>
      </c>
      <c r="G16" s="906">
        <v>0</v>
      </c>
      <c r="H16" s="964">
        <v>0</v>
      </c>
      <c r="I16" s="867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926" t="s">
        <v>178</v>
      </c>
      <c r="C17" s="929">
        <v>118938.3</v>
      </c>
      <c r="D17" s="867">
        <v>0</v>
      </c>
      <c r="E17" s="868">
        <v>0</v>
      </c>
      <c r="F17" s="867">
        <v>0</v>
      </c>
      <c r="G17" s="867">
        <v>0</v>
      </c>
      <c r="H17" s="963">
        <v>0</v>
      </c>
      <c r="I17" s="867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926" t="s">
        <v>181</v>
      </c>
      <c r="C18" s="872">
        <v>74589</v>
      </c>
      <c r="D18" s="867">
        <v>0</v>
      </c>
      <c r="E18" s="867">
        <v>0</v>
      </c>
      <c r="F18" s="867">
        <v>0</v>
      </c>
      <c r="G18" s="867">
        <v>0</v>
      </c>
      <c r="H18" s="963">
        <v>0</v>
      </c>
      <c r="I18" s="867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926" t="s">
        <v>164</v>
      </c>
      <c r="C19" s="872">
        <v>557</v>
      </c>
      <c r="D19" s="867">
        <v>0</v>
      </c>
      <c r="E19" s="868">
        <v>0</v>
      </c>
      <c r="F19" s="867">
        <v>0</v>
      </c>
      <c r="G19" s="867">
        <v>0</v>
      </c>
      <c r="H19" s="963">
        <v>0</v>
      </c>
      <c r="I19" s="867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926" t="s">
        <v>165</v>
      </c>
      <c r="C20" s="929">
        <v>142779</v>
      </c>
      <c r="D20" s="867">
        <v>0</v>
      </c>
      <c r="E20" s="868">
        <v>0</v>
      </c>
      <c r="F20" s="867">
        <v>0</v>
      </c>
      <c r="G20" s="867">
        <v>0</v>
      </c>
      <c r="H20" s="963">
        <v>0</v>
      </c>
      <c r="I20" s="867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926" t="s">
        <v>168</v>
      </c>
      <c r="C21" s="872">
        <v>200</v>
      </c>
      <c r="D21" s="867">
        <v>0</v>
      </c>
      <c r="E21" s="868">
        <v>0</v>
      </c>
      <c r="F21" s="867">
        <v>0</v>
      </c>
      <c r="G21" s="867">
        <v>0</v>
      </c>
      <c r="H21" s="963">
        <v>0</v>
      </c>
      <c r="I21" s="867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942" t="s">
        <v>169</v>
      </c>
      <c r="C22" s="918">
        <v>57794.25</v>
      </c>
      <c r="D22" s="923">
        <v>0</v>
      </c>
      <c r="E22" s="927">
        <v>0</v>
      </c>
      <c r="F22" s="923">
        <v>0</v>
      </c>
      <c r="G22" s="923">
        <v>0</v>
      </c>
      <c r="H22" s="916">
        <v>0</v>
      </c>
      <c r="I22" s="906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926" t="s">
        <v>170</v>
      </c>
      <c r="C23" s="930">
        <v>33986</v>
      </c>
      <c r="D23" s="906">
        <v>0</v>
      </c>
      <c r="E23" s="906">
        <v>0</v>
      </c>
      <c r="F23" s="906">
        <v>0</v>
      </c>
      <c r="G23" s="906">
        <v>0</v>
      </c>
      <c r="H23" s="964">
        <v>0</v>
      </c>
      <c r="I23" s="867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943" t="s">
        <v>134</v>
      </c>
      <c r="C24" s="870">
        <v>325240.2</v>
      </c>
      <c r="D24" s="867">
        <v>0</v>
      </c>
      <c r="E24" s="868">
        <v>0</v>
      </c>
      <c r="F24" s="867">
        <v>0</v>
      </c>
      <c r="G24" s="867">
        <v>0</v>
      </c>
      <c r="H24" s="963">
        <v>0</v>
      </c>
      <c r="I24" s="867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944" t="s">
        <v>135</v>
      </c>
      <c r="C25" s="872">
        <v>397110.71</v>
      </c>
      <c r="D25" s="867">
        <v>0</v>
      </c>
      <c r="E25" s="868">
        <v>0</v>
      </c>
      <c r="F25" s="867">
        <v>0</v>
      </c>
      <c r="G25" s="867">
        <v>0</v>
      </c>
      <c r="H25" s="963">
        <v>0</v>
      </c>
      <c r="I25" s="867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944" t="s">
        <v>136</v>
      </c>
      <c r="C26" s="872">
        <v>682313.35</v>
      </c>
      <c r="D26" s="867">
        <v>0</v>
      </c>
      <c r="E26" s="868">
        <v>0</v>
      </c>
      <c r="F26" s="867">
        <v>0</v>
      </c>
      <c r="G26" s="867">
        <v>0</v>
      </c>
      <c r="H26" s="963">
        <v>0</v>
      </c>
      <c r="I26" s="867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944" t="s">
        <v>137</v>
      </c>
      <c r="C27" s="872">
        <v>42816.95</v>
      </c>
      <c r="D27" s="867">
        <v>0</v>
      </c>
      <c r="E27" s="868">
        <v>0</v>
      </c>
      <c r="F27" s="867">
        <v>0</v>
      </c>
      <c r="G27" s="867">
        <v>0</v>
      </c>
      <c r="H27" s="963">
        <v>0</v>
      </c>
      <c r="I27" s="867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944" t="s">
        <v>138</v>
      </c>
      <c r="C28" s="929">
        <v>847671.34</v>
      </c>
      <c r="D28" s="867">
        <v>0</v>
      </c>
      <c r="E28" s="868">
        <v>0</v>
      </c>
      <c r="F28" s="867">
        <v>0</v>
      </c>
      <c r="G28" s="867">
        <v>0</v>
      </c>
      <c r="H28" s="963">
        <v>0</v>
      </c>
      <c r="I28" s="867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944" t="s">
        <v>139</v>
      </c>
      <c r="C29" s="872">
        <v>7909.67</v>
      </c>
      <c r="D29" s="867">
        <v>0</v>
      </c>
      <c r="E29" s="868">
        <v>0</v>
      </c>
      <c r="F29" s="867">
        <v>0</v>
      </c>
      <c r="G29" s="867">
        <v>0</v>
      </c>
      <c r="H29" s="963">
        <v>0</v>
      </c>
      <c r="I29" s="867">
        <v>0</v>
      </c>
      <c r="J29" s="426">
        <f t="shared" si="1"/>
        <v>0</v>
      </c>
      <c r="L29" s="394">
        <f t="shared" si="2"/>
        <v>0</v>
      </c>
    </row>
    <row r="30" spans="1:12" ht="23.25" x14ac:dyDescent="0.5">
      <c r="A30" s="377">
        <v>26</v>
      </c>
      <c r="B30" s="944" t="s">
        <v>140</v>
      </c>
      <c r="C30" s="872">
        <v>261893.44</v>
      </c>
      <c r="D30" s="867">
        <v>0</v>
      </c>
      <c r="E30" s="868">
        <v>0</v>
      </c>
      <c r="F30" s="867">
        <v>0</v>
      </c>
      <c r="G30" s="867">
        <v>0</v>
      </c>
      <c r="H30" s="963">
        <v>0</v>
      </c>
      <c r="I30" s="867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944" t="s">
        <v>141</v>
      </c>
      <c r="C31" s="872">
        <v>136748.25</v>
      </c>
      <c r="D31" s="867">
        <v>0</v>
      </c>
      <c r="E31" s="868">
        <v>0</v>
      </c>
      <c r="F31" s="867">
        <v>0</v>
      </c>
      <c r="G31" s="867">
        <v>0</v>
      </c>
      <c r="H31" s="963">
        <v>0</v>
      </c>
      <c r="I31" s="867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941" t="s">
        <v>142</v>
      </c>
      <c r="C32" s="870">
        <v>89914.96</v>
      </c>
      <c r="D32" s="867">
        <v>0</v>
      </c>
      <c r="E32" s="868">
        <v>0</v>
      </c>
      <c r="F32" s="867">
        <v>0</v>
      </c>
      <c r="G32" s="867">
        <v>0</v>
      </c>
      <c r="H32" s="963">
        <v>0</v>
      </c>
      <c r="I32" s="867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926" t="s">
        <v>511</v>
      </c>
      <c r="C33" s="872">
        <v>78749.25</v>
      </c>
      <c r="D33" s="867">
        <v>0</v>
      </c>
      <c r="E33" s="868">
        <v>0</v>
      </c>
      <c r="F33" s="867">
        <v>0</v>
      </c>
      <c r="G33" s="867">
        <v>0</v>
      </c>
      <c r="H33" s="963">
        <v>0</v>
      </c>
      <c r="I33" s="867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941" t="s">
        <v>144</v>
      </c>
      <c r="C34" s="870">
        <v>38258.79</v>
      </c>
      <c r="D34" s="867">
        <v>0</v>
      </c>
      <c r="E34" s="868">
        <v>0</v>
      </c>
      <c r="F34" s="867">
        <v>0</v>
      </c>
      <c r="G34" s="867">
        <v>0</v>
      </c>
      <c r="H34" s="963">
        <v>0</v>
      </c>
      <c r="I34" s="867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941" t="s">
        <v>145</v>
      </c>
      <c r="C35" s="870">
        <v>177849.11</v>
      </c>
      <c r="D35" s="867">
        <v>0</v>
      </c>
      <c r="E35" s="868">
        <v>0</v>
      </c>
      <c r="F35" s="867">
        <v>0</v>
      </c>
      <c r="G35" s="867">
        <v>0</v>
      </c>
      <c r="H35" s="963">
        <v>0</v>
      </c>
      <c r="I35" s="867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926" t="s">
        <v>146</v>
      </c>
      <c r="C36" s="872">
        <v>101306.27</v>
      </c>
      <c r="D36" s="867">
        <v>0</v>
      </c>
      <c r="E36" s="868">
        <v>0</v>
      </c>
      <c r="F36" s="867">
        <v>0</v>
      </c>
      <c r="G36" s="867">
        <v>0</v>
      </c>
      <c r="H36" s="963">
        <v>0</v>
      </c>
      <c r="I36" s="867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926" t="s">
        <v>148</v>
      </c>
      <c r="C37" s="872">
        <v>151669.82</v>
      </c>
      <c r="D37" s="867">
        <v>0</v>
      </c>
      <c r="E37" s="868">
        <v>0</v>
      </c>
      <c r="F37" s="867">
        <v>0</v>
      </c>
      <c r="G37" s="867">
        <v>0</v>
      </c>
      <c r="H37" s="963">
        <v>0</v>
      </c>
      <c r="I37" s="867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926" t="s">
        <v>149</v>
      </c>
      <c r="C38" s="872">
        <v>6686.53</v>
      </c>
      <c r="D38" s="867">
        <v>0</v>
      </c>
      <c r="E38" s="868">
        <v>0</v>
      </c>
      <c r="F38" s="867">
        <v>0</v>
      </c>
      <c r="G38" s="867">
        <v>0</v>
      </c>
      <c r="H38" s="963">
        <v>0</v>
      </c>
      <c r="I38" s="867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926" t="s">
        <v>150</v>
      </c>
      <c r="C39" s="872">
        <v>96220.25</v>
      </c>
      <c r="D39" s="867">
        <v>0</v>
      </c>
      <c r="E39" s="868">
        <v>0</v>
      </c>
      <c r="F39" s="867">
        <v>0</v>
      </c>
      <c r="G39" s="867">
        <v>0</v>
      </c>
      <c r="H39" s="963">
        <v>0</v>
      </c>
      <c r="I39" s="867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926" t="s">
        <v>151</v>
      </c>
      <c r="C40" s="872">
        <v>149606.17000000001</v>
      </c>
      <c r="D40" s="867">
        <v>0</v>
      </c>
      <c r="E40" s="868">
        <v>0</v>
      </c>
      <c r="F40" s="867">
        <v>0</v>
      </c>
      <c r="G40" s="867">
        <v>0</v>
      </c>
      <c r="H40" s="963">
        <v>0</v>
      </c>
      <c r="I40" s="867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945" t="s">
        <v>455</v>
      </c>
      <c r="C41" s="905">
        <v>402063.09</v>
      </c>
      <c r="D41" s="867">
        <v>0</v>
      </c>
      <c r="E41" s="868">
        <v>0</v>
      </c>
      <c r="F41" s="867">
        <v>0</v>
      </c>
      <c r="G41" s="867">
        <v>0</v>
      </c>
      <c r="H41" s="963">
        <v>0</v>
      </c>
      <c r="I41" s="867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942" t="s">
        <v>153</v>
      </c>
      <c r="C42" s="901">
        <v>435474.64</v>
      </c>
      <c r="D42" s="906">
        <v>0</v>
      </c>
      <c r="E42" s="923">
        <v>0</v>
      </c>
      <c r="F42" s="923">
        <v>0</v>
      </c>
      <c r="G42" s="923">
        <v>0</v>
      </c>
      <c r="H42" s="916">
        <v>0</v>
      </c>
      <c r="I42" s="923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942" t="s">
        <v>187</v>
      </c>
      <c r="C43" s="933">
        <v>4</v>
      </c>
      <c r="D43" s="873">
        <v>0</v>
      </c>
      <c r="E43" s="906">
        <v>0</v>
      </c>
      <c r="F43" s="906">
        <v>0</v>
      </c>
      <c r="G43" s="923">
        <v>0</v>
      </c>
      <c r="H43" s="938">
        <v>0</v>
      </c>
      <c r="I43" s="906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945" t="s">
        <v>456</v>
      </c>
      <c r="C44" s="915">
        <v>713200.84</v>
      </c>
      <c r="D44" s="906">
        <v>0</v>
      </c>
      <c r="E44" s="867">
        <v>0</v>
      </c>
      <c r="F44" s="867">
        <v>0</v>
      </c>
      <c r="G44" s="906">
        <v>0</v>
      </c>
      <c r="H44" s="916">
        <v>0</v>
      </c>
      <c r="I44" s="867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960" t="s">
        <v>457</v>
      </c>
      <c r="C45" s="905">
        <v>968</v>
      </c>
      <c r="D45" s="867">
        <v>0</v>
      </c>
      <c r="E45" s="868">
        <v>0</v>
      </c>
      <c r="F45" s="867">
        <v>0</v>
      </c>
      <c r="G45" s="867">
        <v>0</v>
      </c>
      <c r="H45" s="963">
        <v>0</v>
      </c>
      <c r="I45" s="867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960" t="s">
        <v>512</v>
      </c>
      <c r="C46" s="905">
        <v>9421</v>
      </c>
      <c r="D46" s="867">
        <v>0</v>
      </c>
      <c r="E46" s="868">
        <v>0</v>
      </c>
      <c r="F46" s="867">
        <v>0</v>
      </c>
      <c r="G46" s="867">
        <v>0</v>
      </c>
      <c r="H46" s="963">
        <v>0</v>
      </c>
      <c r="I46" s="867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960" t="s">
        <v>458</v>
      </c>
      <c r="C47" s="905">
        <v>150428.15</v>
      </c>
      <c r="D47" s="867">
        <v>0</v>
      </c>
      <c r="E47" s="868">
        <v>0</v>
      </c>
      <c r="F47" s="867">
        <v>0</v>
      </c>
      <c r="G47" s="867">
        <v>0</v>
      </c>
      <c r="H47" s="963">
        <v>0</v>
      </c>
      <c r="I47" s="867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945" t="s">
        <v>459</v>
      </c>
      <c r="C48" s="905">
        <v>730633.31</v>
      </c>
      <c r="D48" s="867">
        <v>0</v>
      </c>
      <c r="E48" s="868">
        <v>0</v>
      </c>
      <c r="F48" s="867">
        <v>0</v>
      </c>
      <c r="G48" s="867">
        <v>0</v>
      </c>
      <c r="H48" s="963">
        <v>0</v>
      </c>
      <c r="I48" s="867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960" t="s">
        <v>460</v>
      </c>
      <c r="C49" s="905">
        <v>17721.98</v>
      </c>
      <c r="D49" s="867">
        <v>0</v>
      </c>
      <c r="E49" s="868">
        <v>0</v>
      </c>
      <c r="F49" s="867">
        <v>0</v>
      </c>
      <c r="G49" s="867">
        <v>0</v>
      </c>
      <c r="H49" s="963">
        <v>0</v>
      </c>
      <c r="I49" s="867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960" t="s">
        <v>461</v>
      </c>
      <c r="C50" s="905">
        <v>12325.21</v>
      </c>
      <c r="D50" s="867">
        <v>0</v>
      </c>
      <c r="E50" s="868">
        <v>0</v>
      </c>
      <c r="F50" s="867">
        <v>0</v>
      </c>
      <c r="G50" s="867">
        <v>0</v>
      </c>
      <c r="H50" s="963">
        <v>0</v>
      </c>
      <c r="I50" s="867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960" t="s">
        <v>462</v>
      </c>
      <c r="C51" s="905">
        <v>10248.36</v>
      </c>
      <c r="D51" s="867">
        <v>0</v>
      </c>
      <c r="E51" s="868">
        <v>0</v>
      </c>
      <c r="F51" s="867">
        <v>0</v>
      </c>
      <c r="G51" s="867">
        <v>0</v>
      </c>
      <c r="H51" s="963">
        <v>0</v>
      </c>
      <c r="I51" s="867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945" t="s">
        <v>463</v>
      </c>
      <c r="C52" s="905">
        <v>179627.75</v>
      </c>
      <c r="D52" s="867">
        <v>0</v>
      </c>
      <c r="E52" s="868">
        <v>0</v>
      </c>
      <c r="F52" s="867">
        <v>0</v>
      </c>
      <c r="G52" s="867">
        <v>0</v>
      </c>
      <c r="H52" s="963">
        <v>0</v>
      </c>
      <c r="I52" s="867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945" t="s">
        <v>464</v>
      </c>
      <c r="C53" s="905">
        <v>203357.13</v>
      </c>
      <c r="D53" s="867">
        <v>0</v>
      </c>
      <c r="E53" s="868">
        <v>0</v>
      </c>
      <c r="F53" s="867">
        <v>0</v>
      </c>
      <c r="G53" s="867">
        <v>0</v>
      </c>
      <c r="H53" s="963">
        <v>0</v>
      </c>
      <c r="I53" s="867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945" t="s">
        <v>465</v>
      </c>
      <c r="C54" s="905">
        <v>26306.880000000001</v>
      </c>
      <c r="D54" s="867">
        <v>0</v>
      </c>
      <c r="E54" s="868">
        <v>0</v>
      </c>
      <c r="F54" s="867">
        <v>0</v>
      </c>
      <c r="G54" s="867">
        <v>0</v>
      </c>
      <c r="H54" s="963">
        <v>0</v>
      </c>
      <c r="I54" s="867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945" t="s">
        <v>466</v>
      </c>
      <c r="C55" s="905">
        <v>54708.3</v>
      </c>
      <c r="D55" s="867">
        <v>0</v>
      </c>
      <c r="E55" s="868">
        <v>0</v>
      </c>
      <c r="F55" s="867">
        <v>0</v>
      </c>
      <c r="G55" s="867">
        <v>0</v>
      </c>
      <c r="H55" s="963">
        <v>0</v>
      </c>
      <c r="I55" s="867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945" t="s">
        <v>467</v>
      </c>
      <c r="C56" s="905">
        <v>14652</v>
      </c>
      <c r="D56" s="867">
        <v>0</v>
      </c>
      <c r="E56" s="868">
        <v>0</v>
      </c>
      <c r="F56" s="867">
        <v>0</v>
      </c>
      <c r="G56" s="867">
        <v>0</v>
      </c>
      <c r="H56" s="963">
        <v>0</v>
      </c>
      <c r="I56" s="867">
        <v>0</v>
      </c>
      <c r="J56" s="426">
        <f t="shared" si="1"/>
        <v>0</v>
      </c>
      <c r="L56" s="394">
        <f t="shared" si="2"/>
        <v>0</v>
      </c>
    </row>
    <row r="57" spans="1:12" ht="23.25" x14ac:dyDescent="0.5">
      <c r="A57" s="377">
        <v>53</v>
      </c>
      <c r="B57" s="945" t="s">
        <v>468</v>
      </c>
      <c r="C57" s="905">
        <v>66729</v>
      </c>
      <c r="D57" s="867">
        <v>0</v>
      </c>
      <c r="E57" s="868">
        <v>0</v>
      </c>
      <c r="F57" s="867">
        <v>0</v>
      </c>
      <c r="G57" s="867">
        <v>0</v>
      </c>
      <c r="H57" s="963">
        <v>0</v>
      </c>
      <c r="I57" s="867">
        <v>0</v>
      </c>
      <c r="J57" s="426">
        <f t="shared" si="1"/>
        <v>0</v>
      </c>
      <c r="L57" s="394">
        <f t="shared" si="2"/>
        <v>0</v>
      </c>
    </row>
    <row r="58" spans="1:12" ht="23.25" x14ac:dyDescent="0.5">
      <c r="A58" s="433">
        <v>54</v>
      </c>
      <c r="B58" s="945" t="s">
        <v>469</v>
      </c>
      <c r="C58" s="905">
        <v>39258.9</v>
      </c>
      <c r="D58" s="867">
        <v>0</v>
      </c>
      <c r="E58" s="868">
        <v>0</v>
      </c>
      <c r="F58" s="867">
        <v>0</v>
      </c>
      <c r="G58" s="867">
        <v>0</v>
      </c>
      <c r="H58" s="963">
        <v>0</v>
      </c>
      <c r="I58" s="867">
        <v>0</v>
      </c>
      <c r="J58" s="434">
        <f t="shared" si="1"/>
        <v>0</v>
      </c>
      <c r="L58" s="394">
        <f t="shared" si="2"/>
        <v>0</v>
      </c>
    </row>
    <row r="59" spans="1:12" ht="23.25" x14ac:dyDescent="0.5">
      <c r="A59" s="377">
        <v>55</v>
      </c>
      <c r="B59" s="961" t="s">
        <v>470</v>
      </c>
      <c r="C59" s="910">
        <v>167084.25</v>
      </c>
      <c r="D59" s="911">
        <v>0</v>
      </c>
      <c r="E59" s="912">
        <v>0</v>
      </c>
      <c r="F59" s="887">
        <v>0</v>
      </c>
      <c r="G59" s="911">
        <v>0</v>
      </c>
      <c r="H59" s="949">
        <v>0</v>
      </c>
      <c r="I59" s="911">
        <v>0</v>
      </c>
      <c r="J59" s="434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6" activePane="bottomRight" state="frozen"/>
      <selection pane="topRight" activeCell="C1" sqref="C1"/>
      <selection pane="bottomLeft" activeCell="A5" sqref="A5"/>
      <selection pane="bottomRight" activeCell="B72" sqref="B72"/>
    </sheetView>
  </sheetViews>
  <sheetFormatPr defaultColWidth="9" defaultRowHeight="21.75" x14ac:dyDescent="0.5"/>
  <cols>
    <col min="1" max="1" width="9" style="394"/>
    <col min="2" max="2" width="14" style="620" customWidth="1"/>
    <col min="3" max="3" width="14.375" style="394" customWidth="1"/>
    <col min="4" max="7" width="9" style="394"/>
    <col min="8" max="8" width="13.25" style="394" customWidth="1"/>
    <col min="9" max="9" width="14" style="394" customWidth="1"/>
    <col min="10" max="10" width="15.25" style="394" customWidth="1"/>
    <col min="11" max="16384" width="9" style="394"/>
  </cols>
  <sheetData>
    <row r="1" spans="1:12" x14ac:dyDescent="0.5">
      <c r="A1" s="1262" t="s">
        <v>552</v>
      </c>
      <c r="B1" s="1262"/>
      <c r="C1" s="1262"/>
      <c r="D1" s="1262"/>
      <c r="E1" s="1262"/>
      <c r="F1" s="1262"/>
      <c r="G1" s="1262"/>
      <c r="H1" s="1262"/>
      <c r="I1" s="1262"/>
      <c r="J1" s="1262"/>
    </row>
    <row r="2" spans="1:12" x14ac:dyDescent="0.5">
      <c r="A2" s="1308" t="s">
        <v>227</v>
      </c>
      <c r="B2" s="1262" t="s">
        <v>4</v>
      </c>
      <c r="C2" s="501" t="s">
        <v>275</v>
      </c>
      <c r="D2" s="1262" t="s">
        <v>276</v>
      </c>
      <c r="E2" s="1262"/>
      <c r="F2" s="1262"/>
      <c r="G2" s="1262"/>
      <c r="H2" s="483" t="s">
        <v>259</v>
      </c>
      <c r="I2" s="483" t="s">
        <v>259</v>
      </c>
      <c r="J2" s="483" t="s">
        <v>277</v>
      </c>
      <c r="L2" s="393" t="s">
        <v>318</v>
      </c>
    </row>
    <row r="3" spans="1:12" x14ac:dyDescent="0.5">
      <c r="A3" s="1308"/>
      <c r="B3" s="1262"/>
      <c r="C3" s="501" t="s">
        <v>272</v>
      </c>
      <c r="D3" s="483" t="s">
        <v>278</v>
      </c>
      <c r="E3" s="483" t="s">
        <v>279</v>
      </c>
      <c r="F3" s="483" t="s">
        <v>280</v>
      </c>
      <c r="G3" s="483" t="s">
        <v>281</v>
      </c>
      <c r="H3" s="483" t="s">
        <v>235</v>
      </c>
      <c r="I3" s="483" t="s">
        <v>282</v>
      </c>
      <c r="J3" s="483" t="s">
        <v>272</v>
      </c>
    </row>
    <row r="4" spans="1:12" x14ac:dyDescent="0.5">
      <c r="A4" s="1262" t="s">
        <v>284</v>
      </c>
      <c r="B4" s="1262"/>
      <c r="C4" s="501">
        <f>SUM(C5:C59)</f>
        <v>8681609.7400000021</v>
      </c>
      <c r="D4" s="501">
        <f t="shared" ref="D4:I4" si="0">SUM(D5:D59)</f>
        <v>5</v>
      </c>
      <c r="E4" s="501">
        <f t="shared" si="0"/>
        <v>243</v>
      </c>
      <c r="F4" s="501">
        <f t="shared" si="0"/>
        <v>56</v>
      </c>
      <c r="G4" s="501">
        <f t="shared" si="0"/>
        <v>2</v>
      </c>
      <c r="H4" s="501">
        <f t="shared" si="0"/>
        <v>306</v>
      </c>
      <c r="I4" s="501">
        <f t="shared" si="0"/>
        <v>306</v>
      </c>
      <c r="J4" s="501">
        <f>SUM(J5:J59)</f>
        <v>0</v>
      </c>
      <c r="L4" s="395">
        <f>SUM(L5:L59)</f>
        <v>4</v>
      </c>
    </row>
    <row r="5" spans="1:12" ht="23.25" x14ac:dyDescent="0.5">
      <c r="A5" s="480">
        <v>1</v>
      </c>
      <c r="B5" s="914" t="s">
        <v>156</v>
      </c>
      <c r="C5" s="930">
        <v>82119</v>
      </c>
      <c r="D5" s="906">
        <v>0</v>
      </c>
      <c r="E5" s="906">
        <v>233</v>
      </c>
      <c r="F5" s="906">
        <v>56</v>
      </c>
      <c r="G5" s="867">
        <v>0</v>
      </c>
      <c r="H5" s="963">
        <v>289</v>
      </c>
      <c r="I5" s="867">
        <v>289</v>
      </c>
      <c r="J5" s="481">
        <f>+H5-I5</f>
        <v>0</v>
      </c>
      <c r="L5" s="394">
        <f>IF(H5&gt;0,1,0)</f>
        <v>1</v>
      </c>
    </row>
    <row r="6" spans="1:12" ht="23.25" x14ac:dyDescent="0.5">
      <c r="A6" s="480">
        <v>2</v>
      </c>
      <c r="B6" s="917" t="s">
        <v>140</v>
      </c>
      <c r="C6" s="918">
        <v>261893.44</v>
      </c>
      <c r="D6" s="906">
        <v>0</v>
      </c>
      <c r="E6" s="919">
        <v>10</v>
      </c>
      <c r="F6" s="906">
        <v>0</v>
      </c>
      <c r="G6" s="906">
        <v>0</v>
      </c>
      <c r="H6" s="963">
        <v>10</v>
      </c>
      <c r="I6" s="906">
        <v>10</v>
      </c>
      <c r="J6" s="481">
        <f t="shared" ref="J6:J59" si="1">+H6-I6</f>
        <v>0</v>
      </c>
      <c r="L6" s="394">
        <f>IF(H6&gt;0,1,0)</f>
        <v>1</v>
      </c>
    </row>
    <row r="7" spans="1:12" ht="23.25" x14ac:dyDescent="0.5">
      <c r="A7" s="480">
        <v>3</v>
      </c>
      <c r="B7" s="917" t="s">
        <v>143</v>
      </c>
      <c r="C7" s="952">
        <v>78749.25</v>
      </c>
      <c r="D7" s="873">
        <v>5</v>
      </c>
      <c r="E7" s="906">
        <v>0</v>
      </c>
      <c r="F7" s="873">
        <v>0</v>
      </c>
      <c r="G7" s="873">
        <v>0</v>
      </c>
      <c r="H7" s="963">
        <v>5</v>
      </c>
      <c r="I7" s="873">
        <v>5</v>
      </c>
      <c r="J7" s="481">
        <f t="shared" si="1"/>
        <v>0</v>
      </c>
      <c r="L7" s="394">
        <f t="shared" ref="L7:L59" si="2">IF(H7&gt;0,1,0)</f>
        <v>1</v>
      </c>
    </row>
    <row r="8" spans="1:12" ht="23.25" x14ac:dyDescent="0.5">
      <c r="A8" s="480">
        <v>4</v>
      </c>
      <c r="B8" s="917" t="s">
        <v>147</v>
      </c>
      <c r="C8" s="918">
        <v>211226.84</v>
      </c>
      <c r="D8" s="906">
        <v>0</v>
      </c>
      <c r="E8" s="874">
        <v>0</v>
      </c>
      <c r="F8" s="906">
        <v>0</v>
      </c>
      <c r="G8" s="906">
        <v>2</v>
      </c>
      <c r="H8" s="963">
        <v>2</v>
      </c>
      <c r="I8" s="906">
        <v>2</v>
      </c>
      <c r="J8" s="481">
        <f t="shared" si="1"/>
        <v>0</v>
      </c>
      <c r="L8" s="394">
        <f t="shared" si="2"/>
        <v>1</v>
      </c>
    </row>
    <row r="9" spans="1:12" ht="23.25" x14ac:dyDescent="0.5">
      <c r="A9" s="480">
        <v>5</v>
      </c>
      <c r="B9" s="942" t="s">
        <v>158</v>
      </c>
      <c r="C9" s="930">
        <v>20.25</v>
      </c>
      <c r="D9" s="906">
        <v>0</v>
      </c>
      <c r="E9" s="906">
        <v>0</v>
      </c>
      <c r="F9" s="923">
        <v>0</v>
      </c>
      <c r="G9" s="923">
        <v>0</v>
      </c>
      <c r="H9" s="924">
        <v>0</v>
      </c>
      <c r="I9" s="923">
        <v>0</v>
      </c>
      <c r="J9" s="481">
        <f t="shared" si="1"/>
        <v>0</v>
      </c>
      <c r="L9" s="394">
        <f t="shared" si="2"/>
        <v>0</v>
      </c>
    </row>
    <row r="10" spans="1:12" ht="23.25" x14ac:dyDescent="0.5">
      <c r="A10" s="480">
        <v>6</v>
      </c>
      <c r="B10" s="926" t="s">
        <v>159</v>
      </c>
      <c r="C10" s="932">
        <v>315295.42</v>
      </c>
      <c r="D10" s="867">
        <v>0</v>
      </c>
      <c r="E10" s="868">
        <v>0</v>
      </c>
      <c r="F10" s="906">
        <v>0</v>
      </c>
      <c r="G10" s="906">
        <v>0</v>
      </c>
      <c r="H10" s="916">
        <v>0</v>
      </c>
      <c r="I10" s="906">
        <v>0</v>
      </c>
      <c r="J10" s="481">
        <f t="shared" si="1"/>
        <v>0</v>
      </c>
      <c r="L10" s="394">
        <f t="shared" si="2"/>
        <v>0</v>
      </c>
    </row>
    <row r="11" spans="1:12" ht="23.25" x14ac:dyDescent="0.5">
      <c r="A11" s="480">
        <v>7</v>
      </c>
      <c r="B11" s="943" t="s">
        <v>160</v>
      </c>
      <c r="C11" s="870">
        <v>16191.75</v>
      </c>
      <c r="D11" s="867">
        <v>0</v>
      </c>
      <c r="E11" s="868">
        <v>0</v>
      </c>
      <c r="F11" s="867">
        <v>0</v>
      </c>
      <c r="G11" s="867">
        <v>0</v>
      </c>
      <c r="H11" s="963">
        <v>0</v>
      </c>
      <c r="I11" s="867">
        <v>0</v>
      </c>
      <c r="J11" s="481">
        <f t="shared" si="1"/>
        <v>0</v>
      </c>
      <c r="L11" s="394">
        <f t="shared" si="2"/>
        <v>0</v>
      </c>
    </row>
    <row r="12" spans="1:12" ht="23.25" x14ac:dyDescent="0.5">
      <c r="A12" s="480">
        <v>8</v>
      </c>
      <c r="B12" s="926" t="s">
        <v>161</v>
      </c>
      <c r="C12" s="929">
        <v>17.25</v>
      </c>
      <c r="D12" s="867">
        <v>0</v>
      </c>
      <c r="E12" s="868">
        <v>0</v>
      </c>
      <c r="F12" s="867">
        <v>0</v>
      </c>
      <c r="G12" s="867">
        <v>0</v>
      </c>
      <c r="H12" s="963">
        <v>0</v>
      </c>
      <c r="I12" s="867">
        <v>0</v>
      </c>
      <c r="J12" s="481">
        <f t="shared" si="1"/>
        <v>0</v>
      </c>
      <c r="L12" s="394">
        <f t="shared" si="2"/>
        <v>0</v>
      </c>
    </row>
    <row r="13" spans="1:12" ht="23.25" x14ac:dyDescent="0.5">
      <c r="A13" s="480">
        <v>9</v>
      </c>
      <c r="B13" s="926" t="s">
        <v>174</v>
      </c>
      <c r="C13" s="872">
        <v>430082.83</v>
      </c>
      <c r="D13" s="867">
        <v>0</v>
      </c>
      <c r="E13" s="868">
        <v>0</v>
      </c>
      <c r="F13" s="867">
        <v>0</v>
      </c>
      <c r="G13" s="867">
        <v>0</v>
      </c>
      <c r="H13" s="963">
        <v>0</v>
      </c>
      <c r="I13" s="867">
        <v>0</v>
      </c>
      <c r="J13" s="481">
        <f t="shared" si="1"/>
        <v>0</v>
      </c>
      <c r="L13" s="394">
        <f t="shared" si="2"/>
        <v>0</v>
      </c>
    </row>
    <row r="14" spans="1:12" ht="23.25" x14ac:dyDescent="0.5">
      <c r="A14" s="480">
        <v>10</v>
      </c>
      <c r="B14" s="926" t="s">
        <v>175</v>
      </c>
      <c r="C14" s="870">
        <v>25</v>
      </c>
      <c r="D14" s="867">
        <v>0</v>
      </c>
      <c r="E14" s="868">
        <v>0</v>
      </c>
      <c r="F14" s="867">
        <v>0</v>
      </c>
      <c r="G14" s="867">
        <v>0</v>
      </c>
      <c r="H14" s="963">
        <v>0</v>
      </c>
      <c r="I14" s="867">
        <v>0</v>
      </c>
      <c r="J14" s="481">
        <f t="shared" si="1"/>
        <v>0</v>
      </c>
      <c r="L14" s="394">
        <f t="shared" si="2"/>
        <v>0</v>
      </c>
    </row>
    <row r="15" spans="1:12" ht="23.25" x14ac:dyDescent="0.5">
      <c r="A15" s="480">
        <v>11</v>
      </c>
      <c r="B15" s="926" t="s">
        <v>176</v>
      </c>
      <c r="C15" s="930">
        <v>1077</v>
      </c>
      <c r="D15" s="906">
        <v>0</v>
      </c>
      <c r="E15" s="906">
        <v>0</v>
      </c>
      <c r="F15" s="923">
        <v>0</v>
      </c>
      <c r="G15" s="923">
        <v>0</v>
      </c>
      <c r="H15" s="924">
        <v>0</v>
      </c>
      <c r="I15" s="923">
        <v>0</v>
      </c>
      <c r="J15" s="481">
        <f t="shared" si="1"/>
        <v>0</v>
      </c>
      <c r="L15" s="394">
        <f t="shared" si="2"/>
        <v>0</v>
      </c>
    </row>
    <row r="16" spans="1:12" ht="23.25" x14ac:dyDescent="0.5">
      <c r="A16" s="480">
        <v>12</v>
      </c>
      <c r="B16" s="941" t="s">
        <v>177</v>
      </c>
      <c r="C16" s="870">
        <v>10252.75</v>
      </c>
      <c r="D16" s="867">
        <v>0</v>
      </c>
      <c r="E16" s="868">
        <v>0</v>
      </c>
      <c r="F16" s="906">
        <v>0</v>
      </c>
      <c r="G16" s="906">
        <v>0</v>
      </c>
      <c r="H16" s="916">
        <v>0</v>
      </c>
      <c r="I16" s="906">
        <v>0</v>
      </c>
      <c r="J16" s="481">
        <f t="shared" si="1"/>
        <v>0</v>
      </c>
      <c r="L16" s="394">
        <f t="shared" si="2"/>
        <v>0</v>
      </c>
    </row>
    <row r="17" spans="1:12" ht="23.25" x14ac:dyDescent="0.5">
      <c r="A17" s="480">
        <v>13</v>
      </c>
      <c r="B17" s="926" t="s">
        <v>178</v>
      </c>
      <c r="C17" s="872">
        <v>118938.3</v>
      </c>
      <c r="D17" s="867">
        <v>0</v>
      </c>
      <c r="E17" s="868">
        <v>0</v>
      </c>
      <c r="F17" s="867">
        <v>0</v>
      </c>
      <c r="G17" s="867">
        <v>0</v>
      </c>
      <c r="H17" s="963">
        <v>0</v>
      </c>
      <c r="I17" s="867">
        <v>0</v>
      </c>
      <c r="J17" s="481">
        <f t="shared" si="1"/>
        <v>0</v>
      </c>
      <c r="L17" s="394">
        <f t="shared" si="2"/>
        <v>0</v>
      </c>
    </row>
    <row r="18" spans="1:12" ht="23.25" x14ac:dyDescent="0.5">
      <c r="A18" s="480">
        <v>14</v>
      </c>
      <c r="B18" s="926" t="s">
        <v>181</v>
      </c>
      <c r="C18" s="872">
        <v>74589</v>
      </c>
      <c r="D18" s="867">
        <v>0</v>
      </c>
      <c r="E18" s="867">
        <v>0</v>
      </c>
      <c r="F18" s="867">
        <v>0</v>
      </c>
      <c r="G18" s="867">
        <v>0</v>
      </c>
      <c r="H18" s="963">
        <v>0</v>
      </c>
      <c r="I18" s="867">
        <v>0</v>
      </c>
      <c r="J18" s="481">
        <f t="shared" si="1"/>
        <v>0</v>
      </c>
      <c r="L18" s="394">
        <f t="shared" si="2"/>
        <v>0</v>
      </c>
    </row>
    <row r="19" spans="1:12" ht="23.25" x14ac:dyDescent="0.5">
      <c r="A19" s="480">
        <v>15</v>
      </c>
      <c r="B19" s="926" t="s">
        <v>164</v>
      </c>
      <c r="C19" s="872">
        <v>557</v>
      </c>
      <c r="D19" s="867">
        <v>0</v>
      </c>
      <c r="E19" s="868">
        <v>0</v>
      </c>
      <c r="F19" s="867">
        <v>0</v>
      </c>
      <c r="G19" s="867">
        <v>0</v>
      </c>
      <c r="H19" s="963">
        <v>0</v>
      </c>
      <c r="I19" s="867">
        <v>0</v>
      </c>
      <c r="J19" s="481">
        <f t="shared" si="1"/>
        <v>0</v>
      </c>
      <c r="L19" s="394">
        <f t="shared" si="2"/>
        <v>0</v>
      </c>
    </row>
    <row r="20" spans="1:12" ht="23.25" x14ac:dyDescent="0.5">
      <c r="A20" s="480">
        <v>16</v>
      </c>
      <c r="B20" s="926" t="s">
        <v>165</v>
      </c>
      <c r="C20" s="872">
        <v>142779</v>
      </c>
      <c r="D20" s="867">
        <v>0</v>
      </c>
      <c r="E20" s="868">
        <v>0</v>
      </c>
      <c r="F20" s="867">
        <v>0</v>
      </c>
      <c r="G20" s="867">
        <v>0</v>
      </c>
      <c r="H20" s="963">
        <v>0</v>
      </c>
      <c r="I20" s="867">
        <v>0</v>
      </c>
      <c r="J20" s="481">
        <f t="shared" si="1"/>
        <v>0</v>
      </c>
      <c r="L20" s="394">
        <f t="shared" si="2"/>
        <v>0</v>
      </c>
    </row>
    <row r="21" spans="1:12" ht="23.25" x14ac:dyDescent="0.5">
      <c r="A21" s="480">
        <v>17</v>
      </c>
      <c r="B21" s="926" t="s">
        <v>166</v>
      </c>
      <c r="C21" s="872">
        <v>89839.7</v>
      </c>
      <c r="D21" s="867">
        <v>0</v>
      </c>
      <c r="E21" s="868">
        <v>0</v>
      </c>
      <c r="F21" s="867">
        <v>0</v>
      </c>
      <c r="G21" s="867">
        <v>0</v>
      </c>
      <c r="H21" s="963">
        <v>0</v>
      </c>
      <c r="I21" s="867">
        <v>0</v>
      </c>
      <c r="J21" s="481">
        <f t="shared" si="1"/>
        <v>0</v>
      </c>
      <c r="L21" s="394">
        <f t="shared" si="2"/>
        <v>0</v>
      </c>
    </row>
    <row r="22" spans="1:12" ht="23.25" x14ac:dyDescent="0.5">
      <c r="A22" s="480">
        <v>18</v>
      </c>
      <c r="B22" s="926" t="s">
        <v>168</v>
      </c>
      <c r="C22" s="918">
        <v>200</v>
      </c>
      <c r="D22" s="906">
        <v>0</v>
      </c>
      <c r="E22" s="906">
        <v>0</v>
      </c>
      <c r="F22" s="920">
        <v>0</v>
      </c>
      <c r="G22" s="906">
        <v>0</v>
      </c>
      <c r="H22" s="916">
        <v>0</v>
      </c>
      <c r="I22" s="923">
        <v>0</v>
      </c>
      <c r="J22" s="481">
        <f t="shared" si="1"/>
        <v>0</v>
      </c>
      <c r="L22" s="394">
        <f t="shared" si="2"/>
        <v>0</v>
      </c>
    </row>
    <row r="23" spans="1:12" ht="23.25" x14ac:dyDescent="0.5">
      <c r="A23" s="480">
        <v>19</v>
      </c>
      <c r="B23" s="941" t="s">
        <v>169</v>
      </c>
      <c r="C23" s="930">
        <v>57794.25</v>
      </c>
      <c r="D23" s="867">
        <v>0</v>
      </c>
      <c r="E23" s="868">
        <v>0</v>
      </c>
      <c r="F23" s="867">
        <v>0</v>
      </c>
      <c r="G23" s="867">
        <v>0</v>
      </c>
      <c r="H23" s="964">
        <v>0</v>
      </c>
      <c r="I23" s="906">
        <v>0</v>
      </c>
      <c r="J23" s="481">
        <f t="shared" si="1"/>
        <v>0</v>
      </c>
      <c r="L23" s="394">
        <f t="shared" si="2"/>
        <v>0</v>
      </c>
    </row>
    <row r="24" spans="1:12" ht="23.25" x14ac:dyDescent="0.5">
      <c r="A24" s="480">
        <v>20</v>
      </c>
      <c r="B24" s="943" t="s">
        <v>170</v>
      </c>
      <c r="C24" s="932">
        <v>33986</v>
      </c>
      <c r="D24" s="867">
        <v>0</v>
      </c>
      <c r="E24" s="868">
        <v>0</v>
      </c>
      <c r="F24" s="867">
        <v>0</v>
      </c>
      <c r="G24" s="867">
        <v>0</v>
      </c>
      <c r="H24" s="963">
        <v>0</v>
      </c>
      <c r="I24" s="867">
        <v>0</v>
      </c>
      <c r="J24" s="481">
        <f t="shared" si="1"/>
        <v>0</v>
      </c>
      <c r="L24" s="394">
        <f t="shared" si="2"/>
        <v>0</v>
      </c>
    </row>
    <row r="25" spans="1:12" ht="23.25" x14ac:dyDescent="0.5">
      <c r="A25" s="480">
        <v>21</v>
      </c>
      <c r="B25" s="944" t="s">
        <v>172</v>
      </c>
      <c r="C25" s="872">
        <v>270440.55</v>
      </c>
      <c r="D25" s="867">
        <v>0</v>
      </c>
      <c r="E25" s="868">
        <v>0</v>
      </c>
      <c r="F25" s="867">
        <v>0</v>
      </c>
      <c r="G25" s="867">
        <v>0</v>
      </c>
      <c r="H25" s="963">
        <v>0</v>
      </c>
      <c r="I25" s="867">
        <v>0</v>
      </c>
      <c r="J25" s="481">
        <f t="shared" si="1"/>
        <v>0</v>
      </c>
      <c r="L25" s="394">
        <f t="shared" si="2"/>
        <v>0</v>
      </c>
    </row>
    <row r="26" spans="1:12" ht="23.25" x14ac:dyDescent="0.5">
      <c r="A26" s="480">
        <v>22</v>
      </c>
      <c r="B26" s="944" t="s">
        <v>134</v>
      </c>
      <c r="C26" s="872">
        <v>325240.2</v>
      </c>
      <c r="D26" s="867">
        <v>0</v>
      </c>
      <c r="E26" s="868">
        <v>0</v>
      </c>
      <c r="F26" s="867">
        <v>0</v>
      </c>
      <c r="G26" s="867">
        <v>0</v>
      </c>
      <c r="H26" s="963">
        <v>0</v>
      </c>
      <c r="I26" s="867">
        <v>0</v>
      </c>
      <c r="J26" s="481">
        <f t="shared" si="1"/>
        <v>0</v>
      </c>
      <c r="L26" s="394">
        <f t="shared" si="2"/>
        <v>0</v>
      </c>
    </row>
    <row r="27" spans="1:12" ht="23.25" x14ac:dyDescent="0.5">
      <c r="A27" s="480">
        <v>23</v>
      </c>
      <c r="B27" s="944" t="s">
        <v>135</v>
      </c>
      <c r="C27" s="872">
        <v>397110.71</v>
      </c>
      <c r="D27" s="867">
        <v>0</v>
      </c>
      <c r="E27" s="868">
        <v>0</v>
      </c>
      <c r="F27" s="867">
        <v>0</v>
      </c>
      <c r="G27" s="867">
        <v>0</v>
      </c>
      <c r="H27" s="963">
        <v>0</v>
      </c>
      <c r="I27" s="867">
        <v>0</v>
      </c>
      <c r="J27" s="481">
        <f t="shared" si="1"/>
        <v>0</v>
      </c>
      <c r="L27" s="394">
        <f t="shared" si="2"/>
        <v>0</v>
      </c>
    </row>
    <row r="28" spans="1:12" ht="23.25" x14ac:dyDescent="0.5">
      <c r="A28" s="480">
        <v>24</v>
      </c>
      <c r="B28" s="944" t="s">
        <v>136</v>
      </c>
      <c r="C28" s="872">
        <v>682313.35</v>
      </c>
      <c r="D28" s="867">
        <v>0</v>
      </c>
      <c r="E28" s="868">
        <v>0</v>
      </c>
      <c r="F28" s="867">
        <v>0</v>
      </c>
      <c r="G28" s="867">
        <v>0</v>
      </c>
      <c r="H28" s="963">
        <v>0</v>
      </c>
      <c r="I28" s="867">
        <v>0</v>
      </c>
      <c r="J28" s="481">
        <f t="shared" si="1"/>
        <v>0</v>
      </c>
      <c r="L28" s="394">
        <f t="shared" si="2"/>
        <v>0</v>
      </c>
    </row>
    <row r="29" spans="1:12" ht="23.25" x14ac:dyDescent="0.5">
      <c r="A29" s="480">
        <v>25</v>
      </c>
      <c r="B29" s="944" t="s">
        <v>137</v>
      </c>
      <c r="C29" s="872">
        <v>42816.95</v>
      </c>
      <c r="D29" s="867">
        <v>0</v>
      </c>
      <c r="E29" s="868">
        <v>0</v>
      </c>
      <c r="F29" s="867">
        <v>0</v>
      </c>
      <c r="G29" s="867">
        <v>0</v>
      </c>
      <c r="H29" s="963">
        <v>0</v>
      </c>
      <c r="I29" s="867">
        <v>0</v>
      </c>
      <c r="J29" s="481">
        <f t="shared" si="1"/>
        <v>0</v>
      </c>
      <c r="L29" s="394">
        <f t="shared" si="2"/>
        <v>0</v>
      </c>
    </row>
    <row r="30" spans="1:12" ht="23.25" x14ac:dyDescent="0.5">
      <c r="A30" s="480">
        <v>26</v>
      </c>
      <c r="B30" s="944" t="s">
        <v>138</v>
      </c>
      <c r="C30" s="872">
        <v>847671.34</v>
      </c>
      <c r="D30" s="867">
        <v>0</v>
      </c>
      <c r="E30" s="868">
        <v>0</v>
      </c>
      <c r="F30" s="867">
        <v>0</v>
      </c>
      <c r="G30" s="867">
        <v>0</v>
      </c>
      <c r="H30" s="963">
        <v>0</v>
      </c>
      <c r="I30" s="867">
        <v>0</v>
      </c>
      <c r="J30" s="481">
        <f t="shared" si="1"/>
        <v>0</v>
      </c>
      <c r="L30" s="394">
        <f t="shared" si="2"/>
        <v>0</v>
      </c>
    </row>
    <row r="31" spans="1:12" ht="23.25" x14ac:dyDescent="0.5">
      <c r="A31" s="480">
        <v>27</v>
      </c>
      <c r="B31" s="944" t="s">
        <v>139</v>
      </c>
      <c r="C31" s="872">
        <v>7909.67</v>
      </c>
      <c r="D31" s="867">
        <v>0</v>
      </c>
      <c r="E31" s="868">
        <v>0</v>
      </c>
      <c r="F31" s="867">
        <v>0</v>
      </c>
      <c r="G31" s="867">
        <v>0</v>
      </c>
      <c r="H31" s="963">
        <v>0</v>
      </c>
      <c r="I31" s="867">
        <v>0</v>
      </c>
      <c r="J31" s="481">
        <f t="shared" si="1"/>
        <v>0</v>
      </c>
      <c r="L31" s="394">
        <f t="shared" si="2"/>
        <v>0</v>
      </c>
    </row>
    <row r="32" spans="1:12" ht="23.25" x14ac:dyDescent="0.5">
      <c r="A32" s="480">
        <v>28</v>
      </c>
      <c r="B32" s="944" t="s">
        <v>141</v>
      </c>
      <c r="C32" s="870">
        <v>136748.25</v>
      </c>
      <c r="D32" s="867">
        <v>0</v>
      </c>
      <c r="E32" s="868">
        <v>0</v>
      </c>
      <c r="F32" s="867">
        <v>0</v>
      </c>
      <c r="G32" s="867">
        <v>0</v>
      </c>
      <c r="H32" s="963">
        <v>0</v>
      </c>
      <c r="I32" s="867">
        <v>0</v>
      </c>
      <c r="J32" s="481">
        <f t="shared" si="1"/>
        <v>0</v>
      </c>
      <c r="L32" s="394">
        <f t="shared" si="2"/>
        <v>0</v>
      </c>
    </row>
    <row r="33" spans="1:12" ht="23.25" x14ac:dyDescent="0.5">
      <c r="A33" s="480">
        <v>29</v>
      </c>
      <c r="B33" s="926" t="s">
        <v>142</v>
      </c>
      <c r="C33" s="872">
        <v>89914.96</v>
      </c>
      <c r="D33" s="867">
        <v>0</v>
      </c>
      <c r="E33" s="868">
        <v>0</v>
      </c>
      <c r="F33" s="867">
        <v>0</v>
      </c>
      <c r="G33" s="867">
        <v>0</v>
      </c>
      <c r="H33" s="963">
        <v>0</v>
      </c>
      <c r="I33" s="867">
        <v>0</v>
      </c>
      <c r="J33" s="481">
        <f t="shared" si="1"/>
        <v>0</v>
      </c>
      <c r="L33" s="394">
        <f t="shared" si="2"/>
        <v>0</v>
      </c>
    </row>
    <row r="34" spans="1:12" ht="23.25" x14ac:dyDescent="0.5">
      <c r="A34" s="480">
        <v>30</v>
      </c>
      <c r="B34" s="941" t="s">
        <v>144</v>
      </c>
      <c r="C34" s="932">
        <v>38258.79</v>
      </c>
      <c r="D34" s="867">
        <v>0</v>
      </c>
      <c r="E34" s="868">
        <v>0</v>
      </c>
      <c r="F34" s="867">
        <v>0</v>
      </c>
      <c r="G34" s="867">
        <v>0</v>
      </c>
      <c r="H34" s="963">
        <v>0</v>
      </c>
      <c r="I34" s="867">
        <v>0</v>
      </c>
      <c r="J34" s="481">
        <f t="shared" si="1"/>
        <v>0</v>
      </c>
      <c r="L34" s="394">
        <f t="shared" si="2"/>
        <v>0</v>
      </c>
    </row>
    <row r="35" spans="1:12" ht="23.25" x14ac:dyDescent="0.5">
      <c r="A35" s="480">
        <v>31</v>
      </c>
      <c r="B35" s="941" t="s">
        <v>145</v>
      </c>
      <c r="C35" s="870">
        <v>177849.11</v>
      </c>
      <c r="D35" s="867">
        <v>0</v>
      </c>
      <c r="E35" s="868">
        <v>0</v>
      </c>
      <c r="F35" s="867">
        <v>0</v>
      </c>
      <c r="G35" s="867">
        <v>0</v>
      </c>
      <c r="H35" s="963">
        <v>0</v>
      </c>
      <c r="I35" s="867">
        <v>0</v>
      </c>
      <c r="J35" s="481">
        <f t="shared" si="1"/>
        <v>0</v>
      </c>
      <c r="L35" s="394">
        <f t="shared" si="2"/>
        <v>0</v>
      </c>
    </row>
    <row r="36" spans="1:12" ht="23.25" x14ac:dyDescent="0.5">
      <c r="A36" s="480">
        <v>32</v>
      </c>
      <c r="B36" s="926" t="s">
        <v>146</v>
      </c>
      <c r="C36" s="872">
        <v>101306.27</v>
      </c>
      <c r="D36" s="867">
        <v>0</v>
      </c>
      <c r="E36" s="868">
        <v>0</v>
      </c>
      <c r="F36" s="867">
        <v>0</v>
      </c>
      <c r="G36" s="867">
        <v>0</v>
      </c>
      <c r="H36" s="963">
        <v>0</v>
      </c>
      <c r="I36" s="867">
        <v>0</v>
      </c>
      <c r="J36" s="481">
        <f t="shared" si="1"/>
        <v>0</v>
      </c>
      <c r="L36" s="394">
        <f t="shared" si="2"/>
        <v>0</v>
      </c>
    </row>
    <row r="37" spans="1:12" ht="23.25" x14ac:dyDescent="0.5">
      <c r="A37" s="480">
        <v>33</v>
      </c>
      <c r="B37" s="926" t="s">
        <v>148</v>
      </c>
      <c r="C37" s="872">
        <v>151669.82</v>
      </c>
      <c r="D37" s="867">
        <v>0</v>
      </c>
      <c r="E37" s="868">
        <v>0</v>
      </c>
      <c r="F37" s="867">
        <v>0</v>
      </c>
      <c r="G37" s="867">
        <v>0</v>
      </c>
      <c r="H37" s="963">
        <v>0</v>
      </c>
      <c r="I37" s="867">
        <v>0</v>
      </c>
      <c r="J37" s="481">
        <f t="shared" si="1"/>
        <v>0</v>
      </c>
      <c r="L37" s="394">
        <f t="shared" si="2"/>
        <v>0</v>
      </c>
    </row>
    <row r="38" spans="1:12" ht="23.25" x14ac:dyDescent="0.5">
      <c r="A38" s="480">
        <v>34</v>
      </c>
      <c r="B38" s="926" t="s">
        <v>149</v>
      </c>
      <c r="C38" s="872">
        <v>6686.53</v>
      </c>
      <c r="D38" s="867">
        <v>0</v>
      </c>
      <c r="E38" s="868">
        <v>0</v>
      </c>
      <c r="F38" s="867">
        <v>0</v>
      </c>
      <c r="G38" s="867">
        <v>0</v>
      </c>
      <c r="H38" s="963">
        <v>0</v>
      </c>
      <c r="I38" s="867">
        <v>0</v>
      </c>
      <c r="J38" s="481">
        <f t="shared" si="1"/>
        <v>0</v>
      </c>
      <c r="L38" s="394">
        <f t="shared" si="2"/>
        <v>0</v>
      </c>
    </row>
    <row r="39" spans="1:12" ht="23.25" x14ac:dyDescent="0.5">
      <c r="A39" s="480">
        <v>35</v>
      </c>
      <c r="B39" s="926" t="s">
        <v>150</v>
      </c>
      <c r="C39" s="872">
        <v>96220.25</v>
      </c>
      <c r="D39" s="867">
        <v>0</v>
      </c>
      <c r="E39" s="868">
        <v>0</v>
      </c>
      <c r="F39" s="867">
        <v>0</v>
      </c>
      <c r="G39" s="867">
        <v>0</v>
      </c>
      <c r="H39" s="963">
        <v>0</v>
      </c>
      <c r="I39" s="867">
        <v>0</v>
      </c>
      <c r="J39" s="481">
        <f t="shared" si="1"/>
        <v>0</v>
      </c>
      <c r="L39" s="394">
        <f t="shared" si="2"/>
        <v>0</v>
      </c>
    </row>
    <row r="40" spans="1:12" ht="23.25" x14ac:dyDescent="0.5">
      <c r="A40" s="480">
        <v>36</v>
      </c>
      <c r="B40" s="926" t="s">
        <v>151</v>
      </c>
      <c r="C40" s="872">
        <v>149606.17000000001</v>
      </c>
      <c r="D40" s="867">
        <v>0</v>
      </c>
      <c r="E40" s="868">
        <v>0</v>
      </c>
      <c r="F40" s="867">
        <v>0</v>
      </c>
      <c r="G40" s="867">
        <v>0</v>
      </c>
      <c r="H40" s="963">
        <v>0</v>
      </c>
      <c r="I40" s="867">
        <v>0</v>
      </c>
      <c r="J40" s="481">
        <f t="shared" si="1"/>
        <v>0</v>
      </c>
      <c r="L40" s="394">
        <f t="shared" si="2"/>
        <v>0</v>
      </c>
    </row>
    <row r="41" spans="1:12" ht="23.25" x14ac:dyDescent="0.5">
      <c r="A41" s="480">
        <v>37</v>
      </c>
      <c r="B41" s="945" t="s">
        <v>455</v>
      </c>
      <c r="C41" s="905">
        <v>402063.09</v>
      </c>
      <c r="D41" s="867">
        <v>0</v>
      </c>
      <c r="E41" s="868">
        <v>0</v>
      </c>
      <c r="F41" s="867">
        <v>0</v>
      </c>
      <c r="G41" s="867">
        <v>0</v>
      </c>
      <c r="H41" s="963">
        <v>0</v>
      </c>
      <c r="I41" s="867">
        <v>0</v>
      </c>
      <c r="J41" s="481">
        <f t="shared" si="1"/>
        <v>0</v>
      </c>
      <c r="L41" s="394">
        <f t="shared" si="2"/>
        <v>0</v>
      </c>
    </row>
    <row r="42" spans="1:12" ht="23.25" x14ac:dyDescent="0.5">
      <c r="A42" s="480">
        <v>38</v>
      </c>
      <c r="B42" s="926" t="s">
        <v>153</v>
      </c>
      <c r="C42" s="930">
        <v>435474.64</v>
      </c>
      <c r="D42" s="923">
        <v>0</v>
      </c>
      <c r="E42" s="906">
        <v>0</v>
      </c>
      <c r="F42" s="906">
        <v>0</v>
      </c>
      <c r="G42" s="906">
        <v>0</v>
      </c>
      <c r="H42" s="924">
        <v>0</v>
      </c>
      <c r="I42" s="906">
        <v>0</v>
      </c>
      <c r="J42" s="481">
        <f t="shared" si="1"/>
        <v>0</v>
      </c>
      <c r="L42" s="394">
        <f t="shared" si="2"/>
        <v>0</v>
      </c>
    </row>
    <row r="43" spans="1:12" ht="23.25" x14ac:dyDescent="0.5">
      <c r="A43" s="480">
        <v>39</v>
      </c>
      <c r="B43" s="926" t="s">
        <v>187</v>
      </c>
      <c r="C43" s="930">
        <v>4</v>
      </c>
      <c r="D43" s="923">
        <v>0</v>
      </c>
      <c r="E43" s="906">
        <v>0</v>
      </c>
      <c r="F43" s="906">
        <v>0</v>
      </c>
      <c r="G43" s="906">
        <v>0</v>
      </c>
      <c r="H43" s="924">
        <v>0</v>
      </c>
      <c r="I43" s="906">
        <v>0</v>
      </c>
      <c r="J43" s="481">
        <f t="shared" si="1"/>
        <v>0</v>
      </c>
      <c r="L43" s="394">
        <f t="shared" si="2"/>
        <v>0</v>
      </c>
    </row>
    <row r="44" spans="1:12" ht="23.25" x14ac:dyDescent="0.5">
      <c r="A44" s="480">
        <v>40</v>
      </c>
      <c r="B44" s="947" t="s">
        <v>456</v>
      </c>
      <c r="C44" s="895">
        <v>713200.84</v>
      </c>
      <c r="D44" s="906">
        <v>0</v>
      </c>
      <c r="E44" s="867">
        <v>0</v>
      </c>
      <c r="F44" s="867">
        <v>0</v>
      </c>
      <c r="G44" s="867">
        <v>0</v>
      </c>
      <c r="H44" s="916">
        <v>0</v>
      </c>
      <c r="I44" s="867">
        <v>0</v>
      </c>
      <c r="J44" s="481">
        <f t="shared" si="1"/>
        <v>0</v>
      </c>
      <c r="L44" s="394">
        <f t="shared" si="2"/>
        <v>0</v>
      </c>
    </row>
    <row r="45" spans="1:12" ht="23.25" x14ac:dyDescent="0.5">
      <c r="A45" s="480">
        <v>41</v>
      </c>
      <c r="B45" s="960" t="s">
        <v>457</v>
      </c>
      <c r="C45" s="905">
        <v>968</v>
      </c>
      <c r="D45" s="867">
        <v>0</v>
      </c>
      <c r="E45" s="868">
        <v>0</v>
      </c>
      <c r="F45" s="867">
        <v>0</v>
      </c>
      <c r="G45" s="867">
        <v>0</v>
      </c>
      <c r="H45" s="963">
        <v>0</v>
      </c>
      <c r="I45" s="867">
        <v>0</v>
      </c>
      <c r="J45" s="481">
        <f t="shared" si="1"/>
        <v>0</v>
      </c>
      <c r="L45" s="394">
        <f t="shared" si="2"/>
        <v>0</v>
      </c>
    </row>
    <row r="46" spans="1:12" ht="23.25" x14ac:dyDescent="0.5">
      <c r="A46" s="480">
        <v>42</v>
      </c>
      <c r="B46" s="960" t="s">
        <v>512</v>
      </c>
      <c r="C46" s="905">
        <v>9421</v>
      </c>
      <c r="D46" s="867">
        <v>0</v>
      </c>
      <c r="E46" s="868">
        <v>0</v>
      </c>
      <c r="F46" s="867">
        <v>0</v>
      </c>
      <c r="G46" s="867">
        <v>0</v>
      </c>
      <c r="H46" s="963">
        <v>0</v>
      </c>
      <c r="I46" s="867">
        <v>0</v>
      </c>
      <c r="J46" s="481">
        <f t="shared" si="1"/>
        <v>0</v>
      </c>
      <c r="L46" s="394">
        <f t="shared" si="2"/>
        <v>0</v>
      </c>
    </row>
    <row r="47" spans="1:12" ht="23.25" x14ac:dyDescent="0.5">
      <c r="A47" s="480">
        <v>43</v>
      </c>
      <c r="B47" s="960" t="s">
        <v>458</v>
      </c>
      <c r="C47" s="905">
        <v>150428.15</v>
      </c>
      <c r="D47" s="867">
        <v>0</v>
      </c>
      <c r="E47" s="868">
        <v>0</v>
      </c>
      <c r="F47" s="867">
        <v>0</v>
      </c>
      <c r="G47" s="867">
        <v>0</v>
      </c>
      <c r="H47" s="963">
        <v>0</v>
      </c>
      <c r="I47" s="867">
        <v>0</v>
      </c>
      <c r="J47" s="481">
        <f t="shared" si="1"/>
        <v>0</v>
      </c>
      <c r="L47" s="394">
        <f t="shared" si="2"/>
        <v>0</v>
      </c>
    </row>
    <row r="48" spans="1:12" ht="23.25" x14ac:dyDescent="0.5">
      <c r="A48" s="480">
        <v>44</v>
      </c>
      <c r="B48" s="945" t="s">
        <v>459</v>
      </c>
      <c r="C48" s="905">
        <v>730633.31</v>
      </c>
      <c r="D48" s="867">
        <v>0</v>
      </c>
      <c r="E48" s="868">
        <v>0</v>
      </c>
      <c r="F48" s="867">
        <v>0</v>
      </c>
      <c r="G48" s="867">
        <v>0</v>
      </c>
      <c r="H48" s="963">
        <v>0</v>
      </c>
      <c r="I48" s="867">
        <v>0</v>
      </c>
      <c r="J48" s="481">
        <f t="shared" si="1"/>
        <v>0</v>
      </c>
      <c r="L48" s="394">
        <f t="shared" si="2"/>
        <v>0</v>
      </c>
    </row>
    <row r="49" spans="1:12" ht="23.25" x14ac:dyDescent="0.5">
      <c r="A49" s="480">
        <v>45</v>
      </c>
      <c r="B49" s="960" t="s">
        <v>460</v>
      </c>
      <c r="C49" s="905">
        <v>17721.98</v>
      </c>
      <c r="D49" s="867">
        <v>0</v>
      </c>
      <c r="E49" s="868">
        <v>0</v>
      </c>
      <c r="F49" s="867">
        <v>0</v>
      </c>
      <c r="G49" s="867">
        <v>0</v>
      </c>
      <c r="H49" s="963">
        <v>0</v>
      </c>
      <c r="I49" s="867">
        <v>0</v>
      </c>
      <c r="J49" s="481">
        <f t="shared" si="1"/>
        <v>0</v>
      </c>
      <c r="L49" s="394">
        <f t="shared" si="2"/>
        <v>0</v>
      </c>
    </row>
    <row r="50" spans="1:12" ht="23.25" x14ac:dyDescent="0.5">
      <c r="A50" s="480">
        <v>46</v>
      </c>
      <c r="B50" s="960" t="s">
        <v>461</v>
      </c>
      <c r="C50" s="905">
        <v>12325.21</v>
      </c>
      <c r="D50" s="867">
        <v>0</v>
      </c>
      <c r="E50" s="868">
        <v>0</v>
      </c>
      <c r="F50" s="867">
        <v>0</v>
      </c>
      <c r="G50" s="867">
        <v>0</v>
      </c>
      <c r="H50" s="963">
        <v>0</v>
      </c>
      <c r="I50" s="867">
        <v>0</v>
      </c>
      <c r="J50" s="481">
        <f t="shared" si="1"/>
        <v>0</v>
      </c>
      <c r="L50" s="394">
        <f t="shared" si="2"/>
        <v>0</v>
      </c>
    </row>
    <row r="51" spans="1:12" ht="23.25" x14ac:dyDescent="0.5">
      <c r="A51" s="480">
        <v>47</v>
      </c>
      <c r="B51" s="960" t="s">
        <v>462</v>
      </c>
      <c r="C51" s="905">
        <v>10248.36</v>
      </c>
      <c r="D51" s="867">
        <v>0</v>
      </c>
      <c r="E51" s="868">
        <v>0</v>
      </c>
      <c r="F51" s="867">
        <v>0</v>
      </c>
      <c r="G51" s="867">
        <v>0</v>
      </c>
      <c r="H51" s="963">
        <v>0</v>
      </c>
      <c r="I51" s="867">
        <v>0</v>
      </c>
      <c r="J51" s="481">
        <f t="shared" si="1"/>
        <v>0</v>
      </c>
      <c r="L51" s="394">
        <f t="shared" si="2"/>
        <v>0</v>
      </c>
    </row>
    <row r="52" spans="1:12" ht="23.25" x14ac:dyDescent="0.5">
      <c r="A52" s="480">
        <v>48</v>
      </c>
      <c r="B52" s="945" t="s">
        <v>463</v>
      </c>
      <c r="C52" s="905">
        <v>179627.75</v>
      </c>
      <c r="D52" s="867">
        <v>0</v>
      </c>
      <c r="E52" s="868">
        <v>0</v>
      </c>
      <c r="F52" s="867">
        <v>0</v>
      </c>
      <c r="G52" s="867">
        <v>0</v>
      </c>
      <c r="H52" s="963">
        <v>0</v>
      </c>
      <c r="I52" s="867">
        <v>0</v>
      </c>
      <c r="J52" s="481">
        <f t="shared" si="1"/>
        <v>0</v>
      </c>
      <c r="L52" s="394">
        <f t="shared" si="2"/>
        <v>0</v>
      </c>
    </row>
    <row r="53" spans="1:12" ht="23.25" x14ac:dyDescent="0.5">
      <c r="A53" s="480">
        <v>49</v>
      </c>
      <c r="B53" s="945" t="s">
        <v>464</v>
      </c>
      <c r="C53" s="905">
        <v>203357.13</v>
      </c>
      <c r="D53" s="867">
        <v>0</v>
      </c>
      <c r="E53" s="868">
        <v>0</v>
      </c>
      <c r="F53" s="867">
        <v>0</v>
      </c>
      <c r="G53" s="867">
        <v>0</v>
      </c>
      <c r="H53" s="963">
        <v>0</v>
      </c>
      <c r="I53" s="867">
        <v>0</v>
      </c>
      <c r="J53" s="481">
        <f t="shared" si="1"/>
        <v>0</v>
      </c>
      <c r="L53" s="394">
        <f t="shared" si="2"/>
        <v>0</v>
      </c>
    </row>
    <row r="54" spans="1:12" ht="23.25" x14ac:dyDescent="0.5">
      <c r="A54" s="480">
        <v>50</v>
      </c>
      <c r="B54" s="945" t="s">
        <v>465</v>
      </c>
      <c r="C54" s="905">
        <v>26306.880000000001</v>
      </c>
      <c r="D54" s="867">
        <v>0</v>
      </c>
      <c r="E54" s="868">
        <v>0</v>
      </c>
      <c r="F54" s="867">
        <v>0</v>
      </c>
      <c r="G54" s="867">
        <v>0</v>
      </c>
      <c r="H54" s="963">
        <v>0</v>
      </c>
      <c r="I54" s="867">
        <v>0</v>
      </c>
      <c r="J54" s="481">
        <f t="shared" si="1"/>
        <v>0</v>
      </c>
      <c r="L54" s="394">
        <f t="shared" si="2"/>
        <v>0</v>
      </c>
    </row>
    <row r="55" spans="1:12" ht="23.25" x14ac:dyDescent="0.5">
      <c r="A55" s="480">
        <v>51</v>
      </c>
      <c r="B55" s="945" t="s">
        <v>466</v>
      </c>
      <c r="C55" s="905">
        <v>54708.3</v>
      </c>
      <c r="D55" s="867">
        <v>0</v>
      </c>
      <c r="E55" s="868">
        <v>0</v>
      </c>
      <c r="F55" s="867">
        <v>0</v>
      </c>
      <c r="G55" s="867">
        <v>0</v>
      </c>
      <c r="H55" s="963">
        <v>0</v>
      </c>
      <c r="I55" s="867">
        <v>0</v>
      </c>
      <c r="J55" s="481">
        <f t="shared" si="1"/>
        <v>0</v>
      </c>
      <c r="L55" s="394">
        <f t="shared" si="2"/>
        <v>0</v>
      </c>
    </row>
    <row r="56" spans="1:12" ht="23.25" x14ac:dyDescent="0.5">
      <c r="A56" s="480">
        <v>52</v>
      </c>
      <c r="B56" s="945" t="s">
        <v>467</v>
      </c>
      <c r="C56" s="905">
        <v>14652</v>
      </c>
      <c r="D56" s="867">
        <v>0</v>
      </c>
      <c r="E56" s="868">
        <v>0</v>
      </c>
      <c r="F56" s="867">
        <v>0</v>
      </c>
      <c r="G56" s="867">
        <v>0</v>
      </c>
      <c r="H56" s="963">
        <v>0</v>
      </c>
      <c r="I56" s="867">
        <v>0</v>
      </c>
      <c r="J56" s="481">
        <f t="shared" si="1"/>
        <v>0</v>
      </c>
      <c r="L56" s="394">
        <f t="shared" si="2"/>
        <v>0</v>
      </c>
    </row>
    <row r="57" spans="1:12" ht="23.25" x14ac:dyDescent="0.5">
      <c r="A57" s="480">
        <v>53</v>
      </c>
      <c r="B57" s="945" t="s">
        <v>468</v>
      </c>
      <c r="C57" s="905">
        <v>66729</v>
      </c>
      <c r="D57" s="867">
        <v>0</v>
      </c>
      <c r="E57" s="868">
        <v>0</v>
      </c>
      <c r="F57" s="867">
        <v>0</v>
      </c>
      <c r="G57" s="867">
        <v>0</v>
      </c>
      <c r="H57" s="963">
        <v>0</v>
      </c>
      <c r="I57" s="867">
        <v>0</v>
      </c>
      <c r="J57" s="481">
        <f t="shared" si="1"/>
        <v>0</v>
      </c>
      <c r="L57" s="394">
        <f t="shared" si="2"/>
        <v>0</v>
      </c>
    </row>
    <row r="58" spans="1:12" ht="23.25" x14ac:dyDescent="0.5">
      <c r="A58" s="502">
        <v>54</v>
      </c>
      <c r="B58" s="945" t="s">
        <v>469</v>
      </c>
      <c r="C58" s="905">
        <v>39258.9</v>
      </c>
      <c r="D58" s="867">
        <v>0</v>
      </c>
      <c r="E58" s="868">
        <v>0</v>
      </c>
      <c r="F58" s="867">
        <v>0</v>
      </c>
      <c r="G58" s="867">
        <v>0</v>
      </c>
      <c r="H58" s="963">
        <v>0</v>
      </c>
      <c r="I58" s="867">
        <v>0</v>
      </c>
      <c r="J58" s="481">
        <f t="shared" si="1"/>
        <v>0</v>
      </c>
      <c r="L58" s="394">
        <f t="shared" si="2"/>
        <v>0</v>
      </c>
    </row>
    <row r="59" spans="1:12" ht="23.25" x14ac:dyDescent="0.5">
      <c r="A59" s="480">
        <v>55</v>
      </c>
      <c r="B59" s="961" t="s">
        <v>470</v>
      </c>
      <c r="C59" s="910">
        <v>167084.25</v>
      </c>
      <c r="D59" s="911">
        <v>0</v>
      </c>
      <c r="E59" s="912">
        <v>0</v>
      </c>
      <c r="F59" s="887">
        <v>0</v>
      </c>
      <c r="G59" s="911">
        <v>0</v>
      </c>
      <c r="H59" s="949">
        <v>0</v>
      </c>
      <c r="I59" s="911">
        <v>0</v>
      </c>
      <c r="J59" s="481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65"/>
  <sheetViews>
    <sheetView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7.375" style="394" customWidth="1"/>
    <col min="2" max="2" width="13.625" style="394" customWidth="1"/>
    <col min="3" max="3" width="14.75" style="394" customWidth="1"/>
    <col min="4" max="4" width="18" style="394" customWidth="1"/>
    <col min="5" max="5" width="14.375" style="394" customWidth="1"/>
    <col min="6" max="6" width="15" style="394" customWidth="1"/>
    <col min="7" max="7" width="15.375" style="394" customWidth="1"/>
    <col min="8" max="16384" width="9" style="394"/>
  </cols>
  <sheetData>
    <row r="1" spans="1:9" x14ac:dyDescent="0.5">
      <c r="A1" s="1267" t="s">
        <v>553</v>
      </c>
      <c r="B1" s="1267"/>
      <c r="C1" s="1267"/>
      <c r="D1" s="1267"/>
      <c r="E1" s="1267"/>
      <c r="F1" s="1267"/>
      <c r="G1" s="1267"/>
    </row>
    <row r="2" spans="1:9" x14ac:dyDescent="0.5">
      <c r="A2" s="1153" t="s">
        <v>227</v>
      </c>
      <c r="B2" s="1267" t="s">
        <v>4</v>
      </c>
      <c r="C2" s="417" t="s">
        <v>275</v>
      </c>
      <c r="D2" s="415" t="s">
        <v>285</v>
      </c>
      <c r="E2" s="415" t="s">
        <v>259</v>
      </c>
      <c r="F2" s="415" t="s">
        <v>259</v>
      </c>
      <c r="G2" s="415" t="s">
        <v>277</v>
      </c>
      <c r="I2" s="393" t="s">
        <v>318</v>
      </c>
    </row>
    <row r="3" spans="1:9" x14ac:dyDescent="0.5">
      <c r="A3" s="1153"/>
      <c r="B3" s="1267"/>
      <c r="C3" s="417" t="s">
        <v>272</v>
      </c>
      <c r="D3" s="415" t="s">
        <v>286</v>
      </c>
      <c r="E3" s="415" t="s">
        <v>235</v>
      </c>
      <c r="F3" s="415" t="s">
        <v>282</v>
      </c>
      <c r="G3" s="415" t="s">
        <v>272</v>
      </c>
    </row>
    <row r="4" spans="1:9" x14ac:dyDescent="0.5">
      <c r="A4" s="1267" t="s">
        <v>287</v>
      </c>
      <c r="B4" s="1267"/>
      <c r="C4" s="417">
        <f>SUM(C5:C65)</f>
        <v>506640.83999999997</v>
      </c>
      <c r="D4" s="417">
        <f>SUM(D5:D65)</f>
        <v>315.85000000000002</v>
      </c>
      <c r="E4" s="417">
        <f>SUM(E5:E65)</f>
        <v>315.85000000000002</v>
      </c>
      <c r="F4" s="417">
        <f>SUM(F5:F65)</f>
        <v>315.85000000000002</v>
      </c>
      <c r="G4" s="417">
        <f>SUM(G5:G65)</f>
        <v>0</v>
      </c>
      <c r="I4" s="395">
        <f>SUM(I5:I65)</f>
        <v>3</v>
      </c>
    </row>
    <row r="5" spans="1:9" ht="23.25" x14ac:dyDescent="0.5">
      <c r="A5" s="374">
        <v>1</v>
      </c>
      <c r="B5" s="965" t="s">
        <v>176</v>
      </c>
      <c r="C5" s="966">
        <v>249452.4</v>
      </c>
      <c r="D5" s="967">
        <v>271.85000000000002</v>
      </c>
      <c r="E5" s="968">
        <v>271.85000000000002</v>
      </c>
      <c r="F5" s="969">
        <v>271.85000000000002</v>
      </c>
      <c r="G5" s="428">
        <f>+E5-F5</f>
        <v>0</v>
      </c>
      <c r="I5" s="394">
        <f>IF(E5&gt;0,1,0)</f>
        <v>1</v>
      </c>
    </row>
    <row r="6" spans="1:9" ht="23.25" x14ac:dyDescent="0.5">
      <c r="A6" s="374">
        <v>2</v>
      </c>
      <c r="B6" s="965" t="s">
        <v>167</v>
      </c>
      <c r="C6" s="970">
        <v>27859</v>
      </c>
      <c r="D6" s="971">
        <v>38</v>
      </c>
      <c r="E6" s="968">
        <v>38</v>
      </c>
      <c r="F6" s="972">
        <v>38</v>
      </c>
      <c r="G6" s="428">
        <f t="shared" ref="G6:G65" si="0">+E6-F6</f>
        <v>0</v>
      </c>
      <c r="I6" s="394">
        <f t="shared" ref="I6:I57" si="1">IF(E6&gt;0,1,0)</f>
        <v>1</v>
      </c>
    </row>
    <row r="7" spans="1:9" ht="23.25" x14ac:dyDescent="0.5">
      <c r="A7" s="374">
        <v>3</v>
      </c>
      <c r="B7" s="965" t="s">
        <v>178</v>
      </c>
      <c r="C7" s="970">
        <v>91251</v>
      </c>
      <c r="D7" s="973">
        <v>6</v>
      </c>
      <c r="E7" s="968">
        <v>6</v>
      </c>
      <c r="F7" s="974">
        <v>6</v>
      </c>
      <c r="G7" s="428">
        <f t="shared" si="0"/>
        <v>0</v>
      </c>
      <c r="I7" s="394">
        <f t="shared" si="1"/>
        <v>1</v>
      </c>
    </row>
    <row r="8" spans="1:9" ht="23.25" x14ac:dyDescent="0.5">
      <c r="A8" s="374">
        <v>4</v>
      </c>
      <c r="B8" s="975" t="s">
        <v>155</v>
      </c>
      <c r="C8" s="930">
        <v>0.25</v>
      </c>
      <c r="D8" s="976">
        <v>0</v>
      </c>
      <c r="E8" s="977">
        <v>0</v>
      </c>
      <c r="F8" s="978">
        <v>0</v>
      </c>
      <c r="G8" s="428">
        <f t="shared" si="0"/>
        <v>0</v>
      </c>
      <c r="I8" s="394">
        <f t="shared" si="1"/>
        <v>0</v>
      </c>
    </row>
    <row r="9" spans="1:9" ht="23.25" x14ac:dyDescent="0.5">
      <c r="A9" s="374">
        <v>5</v>
      </c>
      <c r="B9" s="975" t="s">
        <v>157</v>
      </c>
      <c r="C9" s="872">
        <v>0.13</v>
      </c>
      <c r="D9" s="973">
        <v>0</v>
      </c>
      <c r="E9" s="977">
        <v>0</v>
      </c>
      <c r="F9" s="974">
        <v>0</v>
      </c>
      <c r="G9" s="428">
        <f t="shared" si="0"/>
        <v>0</v>
      </c>
      <c r="I9" s="394">
        <f t="shared" si="1"/>
        <v>0</v>
      </c>
    </row>
    <row r="10" spans="1:9" ht="23.25" x14ac:dyDescent="0.5">
      <c r="A10" s="374">
        <v>6</v>
      </c>
      <c r="B10" s="975" t="s">
        <v>217</v>
      </c>
      <c r="C10" s="970">
        <v>0.5</v>
      </c>
      <c r="D10" s="979">
        <v>0</v>
      </c>
      <c r="E10" s="980">
        <v>0</v>
      </c>
      <c r="F10" s="981">
        <v>0</v>
      </c>
      <c r="G10" s="428">
        <f t="shared" si="0"/>
        <v>0</v>
      </c>
      <c r="I10" s="394">
        <f t="shared" si="1"/>
        <v>0</v>
      </c>
    </row>
    <row r="11" spans="1:9" ht="23.25" x14ac:dyDescent="0.5">
      <c r="A11" s="374">
        <v>7</v>
      </c>
      <c r="B11" s="975" t="s">
        <v>158</v>
      </c>
      <c r="C11" s="872">
        <v>0.25</v>
      </c>
      <c r="D11" s="982">
        <v>0</v>
      </c>
      <c r="E11" s="968">
        <v>0</v>
      </c>
      <c r="F11" s="983">
        <v>0</v>
      </c>
      <c r="G11" s="428">
        <f t="shared" si="0"/>
        <v>0</v>
      </c>
      <c r="I11" s="394">
        <f t="shared" si="1"/>
        <v>0</v>
      </c>
    </row>
    <row r="12" spans="1:9" ht="23.25" x14ac:dyDescent="0.5">
      <c r="A12" s="374">
        <v>8</v>
      </c>
      <c r="B12" s="975" t="s">
        <v>160</v>
      </c>
      <c r="C12" s="872">
        <v>10.050000000000001</v>
      </c>
      <c r="D12" s="982">
        <v>0</v>
      </c>
      <c r="E12" s="968">
        <v>0</v>
      </c>
      <c r="F12" s="983">
        <v>0</v>
      </c>
      <c r="G12" s="428">
        <f t="shared" si="0"/>
        <v>0</v>
      </c>
      <c r="I12" s="394">
        <f t="shared" si="1"/>
        <v>0</v>
      </c>
    </row>
    <row r="13" spans="1:9" ht="23.25" x14ac:dyDescent="0.5">
      <c r="A13" s="374">
        <v>9</v>
      </c>
      <c r="B13" s="975" t="s">
        <v>174</v>
      </c>
      <c r="C13" s="872">
        <v>83</v>
      </c>
      <c r="D13" s="984">
        <v>0</v>
      </c>
      <c r="E13" s="968">
        <v>0</v>
      </c>
      <c r="F13" s="985">
        <v>0</v>
      </c>
      <c r="G13" s="428">
        <f t="shared" si="0"/>
        <v>0</v>
      </c>
      <c r="I13" s="394">
        <f t="shared" si="1"/>
        <v>0</v>
      </c>
    </row>
    <row r="14" spans="1:9" ht="23.25" x14ac:dyDescent="0.5">
      <c r="A14" s="374">
        <v>10</v>
      </c>
      <c r="B14" s="975" t="s">
        <v>177</v>
      </c>
      <c r="C14" s="872">
        <v>52639.25</v>
      </c>
      <c r="D14" s="973">
        <v>0</v>
      </c>
      <c r="E14" s="986">
        <v>0</v>
      </c>
      <c r="F14" s="974">
        <v>0</v>
      </c>
      <c r="G14" s="428">
        <f t="shared" si="0"/>
        <v>0</v>
      </c>
      <c r="I14" s="394">
        <f t="shared" si="1"/>
        <v>0</v>
      </c>
    </row>
    <row r="15" spans="1:9" ht="23.25" x14ac:dyDescent="0.5">
      <c r="A15" s="374">
        <v>11</v>
      </c>
      <c r="B15" s="975" t="s">
        <v>181</v>
      </c>
      <c r="C15" s="870">
        <v>131.75</v>
      </c>
      <c r="D15" s="979">
        <v>0</v>
      </c>
      <c r="E15" s="968">
        <v>0</v>
      </c>
      <c r="F15" s="981">
        <v>0</v>
      </c>
      <c r="G15" s="428">
        <f t="shared" si="0"/>
        <v>0</v>
      </c>
      <c r="I15" s="394">
        <f t="shared" si="1"/>
        <v>0</v>
      </c>
    </row>
    <row r="16" spans="1:9" ht="23.25" x14ac:dyDescent="0.5">
      <c r="A16" s="374">
        <v>12</v>
      </c>
      <c r="B16" s="975" t="s">
        <v>164</v>
      </c>
      <c r="C16" s="872">
        <v>24</v>
      </c>
      <c r="D16" s="979">
        <v>0</v>
      </c>
      <c r="E16" s="968">
        <v>0</v>
      </c>
      <c r="F16" s="981">
        <v>0</v>
      </c>
      <c r="G16" s="428">
        <f t="shared" si="0"/>
        <v>0</v>
      </c>
      <c r="I16" s="394">
        <f t="shared" si="1"/>
        <v>0</v>
      </c>
    </row>
    <row r="17" spans="1:9" ht="23.25" x14ac:dyDescent="0.5">
      <c r="A17" s="374">
        <v>13</v>
      </c>
      <c r="B17" s="975" t="s">
        <v>165</v>
      </c>
      <c r="C17" s="872">
        <v>3250</v>
      </c>
      <c r="D17" s="979">
        <v>0</v>
      </c>
      <c r="E17" s="968">
        <v>0</v>
      </c>
      <c r="F17" s="981">
        <v>0</v>
      </c>
      <c r="G17" s="428">
        <f t="shared" si="0"/>
        <v>0</v>
      </c>
      <c r="I17" s="394">
        <f t="shared" si="1"/>
        <v>0</v>
      </c>
    </row>
    <row r="18" spans="1:9" ht="23.25" x14ac:dyDescent="0.5">
      <c r="A18" s="374">
        <v>14</v>
      </c>
      <c r="B18" s="975" t="s">
        <v>166</v>
      </c>
      <c r="C18" s="929">
        <v>8489</v>
      </c>
      <c r="D18" s="979">
        <v>0</v>
      </c>
      <c r="E18" s="968">
        <v>0</v>
      </c>
      <c r="F18" s="981">
        <v>0</v>
      </c>
      <c r="G18" s="428">
        <f t="shared" si="0"/>
        <v>0</v>
      </c>
      <c r="I18" s="394">
        <f t="shared" si="1"/>
        <v>0</v>
      </c>
    </row>
    <row r="19" spans="1:9" ht="23.25" x14ac:dyDescent="0.5">
      <c r="A19" s="374">
        <v>15</v>
      </c>
      <c r="B19" s="975" t="s">
        <v>168</v>
      </c>
      <c r="C19" s="872">
        <v>8.3800000000000008</v>
      </c>
      <c r="D19" s="979">
        <v>0</v>
      </c>
      <c r="E19" s="968">
        <v>0</v>
      </c>
      <c r="F19" s="981">
        <v>0</v>
      </c>
      <c r="G19" s="428">
        <f t="shared" si="0"/>
        <v>0</v>
      </c>
      <c r="I19" s="394">
        <f t="shared" si="1"/>
        <v>0</v>
      </c>
    </row>
    <row r="20" spans="1:9" ht="23.25" x14ac:dyDescent="0.5">
      <c r="A20" s="374">
        <v>16</v>
      </c>
      <c r="B20" s="975" t="s">
        <v>170</v>
      </c>
      <c r="C20" s="872">
        <v>15839.5</v>
      </c>
      <c r="D20" s="973">
        <v>0</v>
      </c>
      <c r="E20" s="986">
        <v>0</v>
      </c>
      <c r="F20" s="974">
        <v>0</v>
      </c>
      <c r="G20" s="428">
        <f t="shared" si="0"/>
        <v>0</v>
      </c>
      <c r="I20" s="394">
        <f t="shared" si="1"/>
        <v>0</v>
      </c>
    </row>
    <row r="21" spans="1:9" ht="23.25" x14ac:dyDescent="0.5">
      <c r="A21" s="374">
        <v>17</v>
      </c>
      <c r="B21" s="975" t="s">
        <v>172</v>
      </c>
      <c r="C21" s="872">
        <v>28</v>
      </c>
      <c r="D21" s="973">
        <v>0</v>
      </c>
      <c r="E21" s="986">
        <v>0</v>
      </c>
      <c r="F21" s="974">
        <v>0</v>
      </c>
      <c r="G21" s="428">
        <f t="shared" si="0"/>
        <v>0</v>
      </c>
      <c r="I21" s="394">
        <f t="shared" si="1"/>
        <v>0</v>
      </c>
    </row>
    <row r="22" spans="1:9" ht="23.25" x14ac:dyDescent="0.5">
      <c r="A22" s="374">
        <v>18</v>
      </c>
      <c r="B22" s="975" t="s">
        <v>134</v>
      </c>
      <c r="C22" s="987">
        <v>5</v>
      </c>
      <c r="D22" s="979">
        <v>0</v>
      </c>
      <c r="E22" s="980">
        <v>0</v>
      </c>
      <c r="F22" s="981">
        <v>0</v>
      </c>
      <c r="G22" s="428">
        <f t="shared" si="0"/>
        <v>0</v>
      </c>
      <c r="I22" s="394">
        <f t="shared" si="1"/>
        <v>0</v>
      </c>
    </row>
    <row r="23" spans="1:9" ht="23.25" x14ac:dyDescent="0.5">
      <c r="A23" s="374">
        <v>19</v>
      </c>
      <c r="B23" s="975" t="s">
        <v>136</v>
      </c>
      <c r="C23" s="987">
        <v>5849.51</v>
      </c>
      <c r="D23" s="979">
        <v>0</v>
      </c>
      <c r="E23" s="977">
        <v>0</v>
      </c>
      <c r="F23" s="981">
        <v>0</v>
      </c>
      <c r="G23" s="428">
        <f t="shared" si="0"/>
        <v>0</v>
      </c>
      <c r="I23" s="394">
        <f t="shared" si="1"/>
        <v>0</v>
      </c>
    </row>
    <row r="24" spans="1:9" ht="23.25" x14ac:dyDescent="0.5">
      <c r="A24" s="374">
        <v>20</v>
      </c>
      <c r="B24" s="975" t="s">
        <v>137</v>
      </c>
      <c r="C24" s="988">
        <v>6559</v>
      </c>
      <c r="D24" s="979">
        <v>0</v>
      </c>
      <c r="E24" s="968">
        <v>0</v>
      </c>
      <c r="F24" s="981">
        <v>0</v>
      </c>
      <c r="G24" s="428">
        <f t="shared" si="0"/>
        <v>0</v>
      </c>
      <c r="I24" s="394">
        <f t="shared" si="1"/>
        <v>0</v>
      </c>
    </row>
    <row r="25" spans="1:9" ht="23.25" x14ac:dyDescent="0.5">
      <c r="A25" s="374">
        <v>21</v>
      </c>
      <c r="B25" s="975" t="s">
        <v>138</v>
      </c>
      <c r="C25" s="988">
        <v>16.75</v>
      </c>
      <c r="D25" s="979">
        <v>0</v>
      </c>
      <c r="E25" s="968">
        <v>0</v>
      </c>
      <c r="F25" s="981">
        <v>0</v>
      </c>
      <c r="G25" s="428">
        <f t="shared" si="0"/>
        <v>0</v>
      </c>
      <c r="I25" s="394">
        <f t="shared" si="1"/>
        <v>0</v>
      </c>
    </row>
    <row r="26" spans="1:9" ht="23.25" x14ac:dyDescent="0.5">
      <c r="A26" s="374">
        <v>22</v>
      </c>
      <c r="B26" s="975" t="s">
        <v>139</v>
      </c>
      <c r="C26" s="988">
        <v>292.75</v>
      </c>
      <c r="D26" s="979">
        <v>0</v>
      </c>
      <c r="E26" s="968">
        <v>0</v>
      </c>
      <c r="F26" s="981">
        <v>0</v>
      </c>
      <c r="G26" s="428">
        <f t="shared" si="0"/>
        <v>0</v>
      </c>
      <c r="I26" s="394">
        <f t="shared" si="1"/>
        <v>0</v>
      </c>
    </row>
    <row r="27" spans="1:9" ht="23.25" x14ac:dyDescent="0.5">
      <c r="A27" s="374">
        <v>23</v>
      </c>
      <c r="B27" s="975" t="s">
        <v>141</v>
      </c>
      <c r="C27" s="988">
        <v>0.25</v>
      </c>
      <c r="D27" s="979">
        <v>0</v>
      </c>
      <c r="E27" s="968">
        <v>0</v>
      </c>
      <c r="F27" s="981">
        <v>0</v>
      </c>
      <c r="G27" s="428">
        <f t="shared" si="0"/>
        <v>0</v>
      </c>
      <c r="I27" s="394">
        <f t="shared" si="1"/>
        <v>0</v>
      </c>
    </row>
    <row r="28" spans="1:9" ht="23.25" x14ac:dyDescent="0.5">
      <c r="A28" s="374">
        <v>24</v>
      </c>
      <c r="B28" s="975" t="s">
        <v>145</v>
      </c>
      <c r="C28" s="989">
        <v>389.5</v>
      </c>
      <c r="D28" s="979">
        <v>0</v>
      </c>
      <c r="E28" s="968">
        <v>0</v>
      </c>
      <c r="F28" s="981">
        <v>0</v>
      </c>
      <c r="G28" s="428">
        <f t="shared" si="0"/>
        <v>0</v>
      </c>
      <c r="I28" s="394">
        <f t="shared" si="1"/>
        <v>0</v>
      </c>
    </row>
    <row r="29" spans="1:9" ht="23.25" x14ac:dyDescent="0.5">
      <c r="A29" s="374">
        <v>25</v>
      </c>
      <c r="B29" s="975" t="s">
        <v>146</v>
      </c>
      <c r="C29" s="989">
        <v>3.5</v>
      </c>
      <c r="D29" s="979">
        <v>0</v>
      </c>
      <c r="E29" s="968">
        <v>0</v>
      </c>
      <c r="F29" s="981">
        <v>0</v>
      </c>
      <c r="G29" s="428">
        <f t="shared" si="0"/>
        <v>0</v>
      </c>
      <c r="I29" s="394">
        <f t="shared" si="1"/>
        <v>0</v>
      </c>
    </row>
    <row r="30" spans="1:9" ht="23.25" x14ac:dyDescent="0.5">
      <c r="A30" s="374">
        <v>26</v>
      </c>
      <c r="B30" s="975" t="s">
        <v>147</v>
      </c>
      <c r="C30" s="989">
        <v>5.75</v>
      </c>
      <c r="D30" s="979">
        <v>0</v>
      </c>
      <c r="E30" s="977">
        <v>0</v>
      </c>
      <c r="F30" s="981">
        <v>0</v>
      </c>
      <c r="G30" s="428">
        <f t="shared" si="0"/>
        <v>0</v>
      </c>
      <c r="I30" s="394">
        <f t="shared" si="1"/>
        <v>0</v>
      </c>
    </row>
    <row r="31" spans="1:9" ht="23.25" x14ac:dyDescent="0.5">
      <c r="A31" s="374">
        <v>27</v>
      </c>
      <c r="B31" s="975" t="s">
        <v>148</v>
      </c>
      <c r="C31" s="989">
        <v>2</v>
      </c>
      <c r="D31" s="979">
        <v>0</v>
      </c>
      <c r="E31" s="968">
        <v>0</v>
      </c>
      <c r="F31" s="981">
        <v>0</v>
      </c>
      <c r="G31" s="428">
        <f t="shared" si="0"/>
        <v>0</v>
      </c>
      <c r="I31" s="394">
        <f t="shared" si="1"/>
        <v>0</v>
      </c>
    </row>
    <row r="32" spans="1:9" ht="23.25" x14ac:dyDescent="0.5">
      <c r="A32" s="374">
        <v>28</v>
      </c>
      <c r="B32" s="975" t="s">
        <v>149</v>
      </c>
      <c r="C32" s="989">
        <v>1524</v>
      </c>
      <c r="D32" s="979">
        <v>0</v>
      </c>
      <c r="E32" s="968">
        <v>0</v>
      </c>
      <c r="F32" s="981">
        <v>0</v>
      </c>
      <c r="G32" s="428">
        <f t="shared" si="0"/>
        <v>0</v>
      </c>
      <c r="I32" s="394">
        <f t="shared" si="1"/>
        <v>0</v>
      </c>
    </row>
    <row r="33" spans="1:9" ht="23.25" x14ac:dyDescent="0.5">
      <c r="A33" s="374">
        <v>29</v>
      </c>
      <c r="B33" s="975" t="s">
        <v>150</v>
      </c>
      <c r="C33" s="990">
        <v>30.25</v>
      </c>
      <c r="D33" s="979">
        <v>0</v>
      </c>
      <c r="E33" s="977">
        <v>0</v>
      </c>
      <c r="F33" s="981">
        <v>0</v>
      </c>
      <c r="G33" s="428">
        <f t="shared" si="0"/>
        <v>0</v>
      </c>
      <c r="I33" s="394">
        <f t="shared" si="1"/>
        <v>0</v>
      </c>
    </row>
    <row r="34" spans="1:9" ht="23.25" x14ac:dyDescent="0.5">
      <c r="A34" s="374">
        <v>30</v>
      </c>
      <c r="B34" s="975" t="s">
        <v>151</v>
      </c>
      <c r="C34" s="990">
        <v>1</v>
      </c>
      <c r="D34" s="979">
        <v>0</v>
      </c>
      <c r="E34" s="977">
        <v>0</v>
      </c>
      <c r="F34" s="981">
        <v>0</v>
      </c>
      <c r="G34" s="428">
        <f t="shared" si="0"/>
        <v>0</v>
      </c>
      <c r="I34" s="394">
        <f t="shared" si="1"/>
        <v>0</v>
      </c>
    </row>
    <row r="35" spans="1:9" ht="23.25" x14ac:dyDescent="0.5">
      <c r="A35" s="374">
        <v>31</v>
      </c>
      <c r="B35" s="975" t="s">
        <v>152</v>
      </c>
      <c r="C35" s="990">
        <v>6</v>
      </c>
      <c r="D35" s="979">
        <v>0</v>
      </c>
      <c r="E35" s="991">
        <v>0</v>
      </c>
      <c r="F35" s="981">
        <v>0</v>
      </c>
      <c r="G35" s="428">
        <f t="shared" si="0"/>
        <v>0</v>
      </c>
      <c r="I35" s="394">
        <f t="shared" si="1"/>
        <v>0</v>
      </c>
    </row>
    <row r="36" spans="1:9" ht="23.25" x14ac:dyDescent="0.5">
      <c r="A36" s="374">
        <v>32</v>
      </c>
      <c r="B36" s="975" t="s">
        <v>153</v>
      </c>
      <c r="C36" s="989">
        <v>10</v>
      </c>
      <c r="D36" s="973">
        <v>0</v>
      </c>
      <c r="E36" s="977">
        <v>0</v>
      </c>
      <c r="F36" s="974">
        <v>0</v>
      </c>
      <c r="G36" s="428">
        <f t="shared" si="0"/>
        <v>0</v>
      </c>
      <c r="I36" s="394">
        <f t="shared" si="1"/>
        <v>0</v>
      </c>
    </row>
    <row r="37" spans="1:9" ht="23.25" x14ac:dyDescent="0.5">
      <c r="A37" s="374">
        <v>33</v>
      </c>
      <c r="B37" s="975" t="s">
        <v>183</v>
      </c>
      <c r="C37" s="987">
        <v>20.329999999999998</v>
      </c>
      <c r="D37" s="971">
        <v>0</v>
      </c>
      <c r="E37" s="968">
        <v>0</v>
      </c>
      <c r="F37" s="972">
        <v>0</v>
      </c>
      <c r="G37" s="428">
        <f t="shared" si="0"/>
        <v>0</v>
      </c>
      <c r="I37" s="394">
        <f t="shared" si="1"/>
        <v>0</v>
      </c>
    </row>
    <row r="38" spans="1:9" ht="23.25" x14ac:dyDescent="0.5">
      <c r="A38" s="374">
        <v>34</v>
      </c>
      <c r="B38" s="975" t="s">
        <v>184</v>
      </c>
      <c r="C38" s="992">
        <v>24.07</v>
      </c>
      <c r="D38" s="973">
        <v>0</v>
      </c>
      <c r="E38" s="968">
        <v>0</v>
      </c>
      <c r="F38" s="974">
        <v>0</v>
      </c>
      <c r="G38" s="428">
        <f t="shared" si="0"/>
        <v>0</v>
      </c>
      <c r="I38" s="394">
        <f t="shared" si="1"/>
        <v>0</v>
      </c>
    </row>
    <row r="39" spans="1:9" ht="23.25" x14ac:dyDescent="0.5">
      <c r="A39" s="374">
        <v>35</v>
      </c>
      <c r="B39" s="975" t="s">
        <v>185</v>
      </c>
      <c r="C39" s="992">
        <v>30</v>
      </c>
      <c r="D39" s="973">
        <v>0</v>
      </c>
      <c r="E39" s="968">
        <v>0</v>
      </c>
      <c r="F39" s="974">
        <v>0</v>
      </c>
      <c r="G39" s="428">
        <f t="shared" si="0"/>
        <v>0</v>
      </c>
      <c r="I39" s="394">
        <f t="shared" si="1"/>
        <v>0</v>
      </c>
    </row>
    <row r="40" spans="1:9" ht="23.25" x14ac:dyDescent="0.5">
      <c r="A40" s="374">
        <v>36</v>
      </c>
      <c r="B40" s="975" t="s">
        <v>186</v>
      </c>
      <c r="C40" s="993">
        <v>12.88</v>
      </c>
      <c r="D40" s="971">
        <v>0</v>
      </c>
      <c r="E40" s="968">
        <v>0</v>
      </c>
      <c r="F40" s="972">
        <v>0</v>
      </c>
      <c r="G40" s="428">
        <f t="shared" si="0"/>
        <v>0</v>
      </c>
      <c r="I40" s="394">
        <f t="shared" si="1"/>
        <v>0</v>
      </c>
    </row>
    <row r="41" spans="1:9" ht="23.25" x14ac:dyDescent="0.5">
      <c r="A41" s="377">
        <v>37</v>
      </c>
      <c r="B41" s="975" t="s">
        <v>187</v>
      </c>
      <c r="C41" s="994">
        <v>375</v>
      </c>
      <c r="D41" s="976">
        <v>0</v>
      </c>
      <c r="E41" s="968">
        <v>0</v>
      </c>
      <c r="F41" s="978">
        <v>0</v>
      </c>
      <c r="G41" s="428">
        <f t="shared" si="0"/>
        <v>0</v>
      </c>
      <c r="I41" s="394">
        <f t="shared" si="1"/>
        <v>0</v>
      </c>
    </row>
    <row r="42" spans="1:9" ht="23.25" x14ac:dyDescent="0.5">
      <c r="A42" s="377">
        <v>38</v>
      </c>
      <c r="B42" s="975" t="s">
        <v>188</v>
      </c>
      <c r="C42" s="994">
        <v>14.93</v>
      </c>
      <c r="D42" s="976">
        <v>0</v>
      </c>
      <c r="E42" s="968">
        <v>0</v>
      </c>
      <c r="F42" s="978">
        <v>0</v>
      </c>
      <c r="G42" s="428">
        <f t="shared" si="0"/>
        <v>0</v>
      </c>
      <c r="I42" s="394">
        <f t="shared" si="1"/>
        <v>0</v>
      </c>
    </row>
    <row r="43" spans="1:9" ht="23.25" x14ac:dyDescent="0.5">
      <c r="A43" s="377">
        <v>39</v>
      </c>
      <c r="B43" s="975" t="s">
        <v>189</v>
      </c>
      <c r="C43" s="994">
        <v>16.73</v>
      </c>
      <c r="D43" s="976">
        <v>0</v>
      </c>
      <c r="E43" s="968">
        <v>0</v>
      </c>
      <c r="F43" s="978">
        <v>0</v>
      </c>
      <c r="G43" s="428">
        <f t="shared" si="0"/>
        <v>0</v>
      </c>
      <c r="I43" s="394">
        <f t="shared" si="1"/>
        <v>0</v>
      </c>
    </row>
    <row r="44" spans="1:9" ht="23.25" x14ac:dyDescent="0.5">
      <c r="A44" s="374">
        <v>40</v>
      </c>
      <c r="B44" s="975" t="s">
        <v>190</v>
      </c>
      <c r="C44" s="994">
        <v>12.5</v>
      </c>
      <c r="D44" s="976">
        <v>0</v>
      </c>
      <c r="E44" s="968">
        <v>0</v>
      </c>
      <c r="F44" s="978">
        <v>0</v>
      </c>
      <c r="G44" s="428">
        <f t="shared" si="0"/>
        <v>0</v>
      </c>
      <c r="I44" s="394">
        <f t="shared" si="1"/>
        <v>0</v>
      </c>
    </row>
    <row r="45" spans="1:9" ht="23.25" x14ac:dyDescent="0.5">
      <c r="A45" s="374">
        <v>41</v>
      </c>
      <c r="B45" s="975" t="s">
        <v>191</v>
      </c>
      <c r="C45" s="994">
        <v>908</v>
      </c>
      <c r="D45" s="976">
        <v>0</v>
      </c>
      <c r="E45" s="968">
        <v>0</v>
      </c>
      <c r="F45" s="978">
        <v>0</v>
      </c>
      <c r="G45" s="428">
        <f t="shared" si="0"/>
        <v>0</v>
      </c>
      <c r="I45" s="394">
        <f t="shared" si="1"/>
        <v>0</v>
      </c>
    </row>
    <row r="46" spans="1:9" ht="23.25" x14ac:dyDescent="0.5">
      <c r="A46" s="374">
        <v>42</v>
      </c>
      <c r="B46" s="975" t="s">
        <v>192</v>
      </c>
      <c r="C46" s="994">
        <v>6.31</v>
      </c>
      <c r="D46" s="976">
        <v>0</v>
      </c>
      <c r="E46" s="968">
        <v>0</v>
      </c>
      <c r="F46" s="978">
        <v>0</v>
      </c>
      <c r="G46" s="428">
        <f t="shared" si="0"/>
        <v>0</v>
      </c>
      <c r="I46" s="394">
        <f t="shared" si="1"/>
        <v>0</v>
      </c>
    </row>
    <row r="47" spans="1:9" ht="23.25" x14ac:dyDescent="0.5">
      <c r="A47" s="374">
        <v>43</v>
      </c>
      <c r="B47" s="975" t="s">
        <v>193</v>
      </c>
      <c r="C47" s="992">
        <v>14.6</v>
      </c>
      <c r="D47" s="976">
        <v>0</v>
      </c>
      <c r="E47" s="968">
        <v>0</v>
      </c>
      <c r="F47" s="978">
        <v>0</v>
      </c>
      <c r="G47" s="428">
        <f t="shared" si="0"/>
        <v>0</v>
      </c>
      <c r="I47" s="394">
        <f t="shared" si="1"/>
        <v>0</v>
      </c>
    </row>
    <row r="48" spans="1:9" ht="23.25" x14ac:dyDescent="0.5">
      <c r="A48" s="374">
        <v>44</v>
      </c>
      <c r="B48" s="975" t="s">
        <v>194</v>
      </c>
      <c r="C48" s="993">
        <v>3</v>
      </c>
      <c r="D48" s="976">
        <v>0</v>
      </c>
      <c r="E48" s="968">
        <v>0</v>
      </c>
      <c r="F48" s="978">
        <v>0</v>
      </c>
      <c r="G48" s="428">
        <f t="shared" si="0"/>
        <v>0</v>
      </c>
      <c r="I48" s="394">
        <f t="shared" si="1"/>
        <v>0</v>
      </c>
    </row>
    <row r="49" spans="1:9" ht="23.25" x14ac:dyDescent="0.5">
      <c r="A49" s="374">
        <v>45</v>
      </c>
      <c r="B49" s="975" t="s">
        <v>195</v>
      </c>
      <c r="C49" s="992">
        <v>2</v>
      </c>
      <c r="D49" s="976">
        <v>0</v>
      </c>
      <c r="E49" s="991">
        <v>0</v>
      </c>
      <c r="F49" s="978">
        <v>0</v>
      </c>
      <c r="G49" s="428">
        <f t="shared" si="0"/>
        <v>0</v>
      </c>
      <c r="I49" s="394">
        <f t="shared" si="1"/>
        <v>0</v>
      </c>
    </row>
    <row r="50" spans="1:9" ht="23.25" x14ac:dyDescent="0.5">
      <c r="A50" s="374">
        <v>46</v>
      </c>
      <c r="B50" s="975" t="s">
        <v>196</v>
      </c>
      <c r="C50" s="992">
        <v>26.55</v>
      </c>
      <c r="D50" s="973">
        <v>0</v>
      </c>
      <c r="E50" s="977">
        <v>0</v>
      </c>
      <c r="F50" s="974">
        <v>0</v>
      </c>
      <c r="G50" s="428">
        <f t="shared" si="0"/>
        <v>0</v>
      </c>
      <c r="I50" s="394">
        <f t="shared" si="1"/>
        <v>0</v>
      </c>
    </row>
    <row r="51" spans="1:9" ht="23.25" x14ac:dyDescent="0.5">
      <c r="A51" s="374">
        <v>47</v>
      </c>
      <c r="B51" s="975" t="s">
        <v>116</v>
      </c>
      <c r="C51" s="995">
        <v>30.5</v>
      </c>
      <c r="D51" s="971">
        <v>0</v>
      </c>
      <c r="E51" s="991">
        <v>0</v>
      </c>
      <c r="F51" s="972">
        <v>0</v>
      </c>
      <c r="G51" s="428">
        <f t="shared" si="0"/>
        <v>0</v>
      </c>
      <c r="I51" s="394">
        <f t="shared" si="1"/>
        <v>0</v>
      </c>
    </row>
    <row r="52" spans="1:9" ht="23.25" x14ac:dyDescent="0.5">
      <c r="A52" s="374">
        <v>48</v>
      </c>
      <c r="B52" s="975" t="s">
        <v>118</v>
      </c>
      <c r="C52" s="996">
        <v>2282.36</v>
      </c>
      <c r="D52" s="973">
        <v>0</v>
      </c>
      <c r="E52" s="977">
        <v>0</v>
      </c>
      <c r="F52" s="974">
        <v>0</v>
      </c>
      <c r="G52" s="428">
        <f t="shared" si="0"/>
        <v>0</v>
      </c>
      <c r="I52" s="394">
        <f t="shared" si="1"/>
        <v>0</v>
      </c>
    </row>
    <row r="53" spans="1:9" ht="23.25" x14ac:dyDescent="0.5">
      <c r="A53" s="374">
        <v>49</v>
      </c>
      <c r="B53" s="975" t="s">
        <v>117</v>
      </c>
      <c r="C53" s="997">
        <v>14.25</v>
      </c>
      <c r="D53" s="973">
        <v>0</v>
      </c>
      <c r="E53" s="968">
        <v>0</v>
      </c>
      <c r="F53" s="981">
        <v>0</v>
      </c>
      <c r="G53" s="428">
        <f t="shared" si="0"/>
        <v>0</v>
      </c>
      <c r="I53" s="394">
        <f t="shared" si="1"/>
        <v>0</v>
      </c>
    </row>
    <row r="54" spans="1:9" ht="23.25" x14ac:dyDescent="0.5">
      <c r="A54" s="374">
        <v>50</v>
      </c>
      <c r="B54" s="975" t="s">
        <v>119</v>
      </c>
      <c r="C54" s="997">
        <v>35.5</v>
      </c>
      <c r="D54" s="979">
        <v>0</v>
      </c>
      <c r="E54" s="968">
        <v>0</v>
      </c>
      <c r="F54" s="981">
        <v>0</v>
      </c>
      <c r="G54" s="428">
        <f t="shared" si="0"/>
        <v>0</v>
      </c>
      <c r="I54" s="394">
        <f t="shared" si="1"/>
        <v>0</v>
      </c>
    </row>
    <row r="55" spans="1:9" ht="23.25" x14ac:dyDescent="0.5">
      <c r="A55" s="374">
        <v>51</v>
      </c>
      <c r="B55" s="975" t="s">
        <v>120</v>
      </c>
      <c r="C55" s="997">
        <v>4</v>
      </c>
      <c r="D55" s="979">
        <v>0</v>
      </c>
      <c r="E55" s="968">
        <v>0</v>
      </c>
      <c r="F55" s="981">
        <v>0</v>
      </c>
      <c r="G55" s="428">
        <f t="shared" si="0"/>
        <v>0</v>
      </c>
      <c r="I55" s="394">
        <f t="shared" si="1"/>
        <v>0</v>
      </c>
    </row>
    <row r="56" spans="1:9" ht="23.25" x14ac:dyDescent="0.5">
      <c r="A56" s="374">
        <v>52</v>
      </c>
      <c r="B56" s="975" t="s">
        <v>121</v>
      </c>
      <c r="C56" s="997">
        <v>28.86</v>
      </c>
      <c r="D56" s="979">
        <v>0</v>
      </c>
      <c r="E56" s="968">
        <v>0</v>
      </c>
      <c r="F56" s="981">
        <v>0</v>
      </c>
      <c r="G56" s="428">
        <f t="shared" si="0"/>
        <v>0</v>
      </c>
      <c r="I56" s="394">
        <f>IF(E56&gt;0,1,0)</f>
        <v>0</v>
      </c>
    </row>
    <row r="57" spans="1:9" ht="23.25" x14ac:dyDescent="0.5">
      <c r="A57" s="374">
        <v>53</v>
      </c>
      <c r="B57" s="975" t="s">
        <v>122</v>
      </c>
      <c r="C57" s="997">
        <v>33.25</v>
      </c>
      <c r="D57" s="979">
        <v>0</v>
      </c>
      <c r="E57" s="968">
        <v>0</v>
      </c>
      <c r="F57" s="981">
        <v>0</v>
      </c>
      <c r="G57" s="428">
        <f t="shared" si="0"/>
        <v>0</v>
      </c>
      <c r="I57" s="394">
        <f t="shared" si="1"/>
        <v>0</v>
      </c>
    </row>
    <row r="58" spans="1:9" ht="23.25" x14ac:dyDescent="0.5">
      <c r="A58" s="374">
        <v>54</v>
      </c>
      <c r="B58" s="975" t="s">
        <v>123</v>
      </c>
      <c r="C58" s="997">
        <v>1</v>
      </c>
      <c r="D58" s="979">
        <v>0</v>
      </c>
      <c r="E58" s="968">
        <v>0</v>
      </c>
      <c r="F58" s="981">
        <v>0</v>
      </c>
      <c r="G58" s="428">
        <f t="shared" si="0"/>
        <v>0</v>
      </c>
      <c r="I58" s="394">
        <f>IF(E58&gt;0,1,0)</f>
        <v>0</v>
      </c>
    </row>
    <row r="59" spans="1:9" ht="23.25" x14ac:dyDescent="0.5">
      <c r="A59" s="374">
        <v>55</v>
      </c>
      <c r="B59" s="975" t="s">
        <v>124</v>
      </c>
      <c r="C59" s="998">
        <v>1029</v>
      </c>
      <c r="D59" s="979">
        <v>0</v>
      </c>
      <c r="E59" s="968">
        <v>0</v>
      </c>
      <c r="F59" s="981">
        <v>0</v>
      </c>
      <c r="G59" s="428">
        <f t="shared" si="0"/>
        <v>0</v>
      </c>
      <c r="I59" s="394">
        <f t="shared" ref="I59:I65" si="2">IF(E59&gt;0,1,0)</f>
        <v>0</v>
      </c>
    </row>
    <row r="60" spans="1:9" ht="23.25" x14ac:dyDescent="0.5">
      <c r="A60" s="374">
        <v>56</v>
      </c>
      <c r="B60" s="975" t="s">
        <v>125</v>
      </c>
      <c r="C60" s="998">
        <v>3449</v>
      </c>
      <c r="D60" s="979">
        <v>0</v>
      </c>
      <c r="E60" s="968">
        <v>0</v>
      </c>
      <c r="F60" s="981">
        <v>0</v>
      </c>
      <c r="G60" s="428">
        <f t="shared" si="0"/>
        <v>0</v>
      </c>
      <c r="I60" s="394">
        <f t="shared" si="2"/>
        <v>0</v>
      </c>
    </row>
    <row r="61" spans="1:9" ht="23.25" x14ac:dyDescent="0.5">
      <c r="A61" s="374">
        <v>57</v>
      </c>
      <c r="B61" s="975" t="s">
        <v>126</v>
      </c>
      <c r="C61" s="998">
        <v>33</v>
      </c>
      <c r="D61" s="979">
        <v>0</v>
      </c>
      <c r="E61" s="968">
        <v>0</v>
      </c>
      <c r="F61" s="981">
        <v>0</v>
      </c>
      <c r="G61" s="428">
        <f t="shared" si="0"/>
        <v>0</v>
      </c>
      <c r="I61" s="394">
        <f t="shared" si="2"/>
        <v>0</v>
      </c>
    </row>
    <row r="62" spans="1:9" ht="23.25" x14ac:dyDescent="0.5">
      <c r="A62" s="374">
        <v>58</v>
      </c>
      <c r="B62" s="975" t="s">
        <v>128</v>
      </c>
      <c r="C62" s="998">
        <v>15325.75</v>
      </c>
      <c r="D62" s="979">
        <v>0</v>
      </c>
      <c r="E62" s="968">
        <v>0</v>
      </c>
      <c r="F62" s="981">
        <v>0</v>
      </c>
      <c r="G62" s="428">
        <f t="shared" si="0"/>
        <v>0</v>
      </c>
      <c r="I62" s="394">
        <f t="shared" si="2"/>
        <v>0</v>
      </c>
    </row>
    <row r="63" spans="1:9" ht="23.25" x14ac:dyDescent="0.5">
      <c r="A63" s="374">
        <v>59</v>
      </c>
      <c r="B63" s="975" t="s">
        <v>130</v>
      </c>
      <c r="C63" s="998">
        <v>2</v>
      </c>
      <c r="D63" s="973">
        <v>0</v>
      </c>
      <c r="E63" s="991">
        <v>0</v>
      </c>
      <c r="F63" s="974">
        <v>0</v>
      </c>
      <c r="G63" s="428">
        <f t="shared" si="0"/>
        <v>0</v>
      </c>
      <c r="I63" s="394">
        <f t="shared" si="2"/>
        <v>0</v>
      </c>
    </row>
    <row r="64" spans="1:9" ht="23.25" x14ac:dyDescent="0.5">
      <c r="A64" s="374">
        <v>60</v>
      </c>
      <c r="B64" s="975" t="s">
        <v>132</v>
      </c>
      <c r="C64" s="905">
        <v>10937</v>
      </c>
      <c r="D64" s="973">
        <v>0</v>
      </c>
      <c r="E64" s="999">
        <v>0</v>
      </c>
      <c r="F64" s="972">
        <v>0</v>
      </c>
      <c r="G64" s="428">
        <f t="shared" si="0"/>
        <v>0</v>
      </c>
      <c r="I64" s="394">
        <f t="shared" si="2"/>
        <v>0</v>
      </c>
    </row>
    <row r="65" spans="1:9" ht="23.25" x14ac:dyDescent="0.5">
      <c r="A65" s="374">
        <v>61</v>
      </c>
      <c r="B65" s="1000" t="s">
        <v>131</v>
      </c>
      <c r="C65" s="1001">
        <v>8206.75</v>
      </c>
      <c r="D65" s="1002">
        <v>0</v>
      </c>
      <c r="E65" s="1003">
        <v>0</v>
      </c>
      <c r="F65" s="1004">
        <v>0</v>
      </c>
      <c r="G65" s="428">
        <f t="shared" si="0"/>
        <v>0</v>
      </c>
      <c r="I65" s="394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50" sqref="E50"/>
    </sheetView>
  </sheetViews>
  <sheetFormatPr defaultColWidth="9" defaultRowHeight="21.75" x14ac:dyDescent="0.5"/>
  <cols>
    <col min="1" max="1" width="9" style="394"/>
    <col min="2" max="2" width="12.625" style="620" customWidth="1"/>
    <col min="3" max="3" width="14.375" style="394" customWidth="1"/>
    <col min="4" max="6" width="9" style="394"/>
    <col min="7" max="7" width="14.25" style="394" customWidth="1"/>
    <col min="8" max="8" width="14.625" style="394" customWidth="1"/>
    <col min="9" max="9" width="15" style="394" customWidth="1"/>
    <col min="10" max="16384" width="9" style="394"/>
  </cols>
  <sheetData>
    <row r="1" spans="1:11" x14ac:dyDescent="0.5">
      <c r="A1" s="1267" t="s">
        <v>554</v>
      </c>
      <c r="B1" s="1267"/>
      <c r="C1" s="1267"/>
      <c r="D1" s="1267"/>
      <c r="E1" s="1267"/>
      <c r="F1" s="1267"/>
      <c r="G1" s="1267"/>
      <c r="H1" s="1267"/>
      <c r="I1" s="1267"/>
    </row>
    <row r="2" spans="1:11" x14ac:dyDescent="0.5">
      <c r="A2" s="1309" t="s">
        <v>227</v>
      </c>
      <c r="B2" s="1310" t="s">
        <v>4</v>
      </c>
      <c r="C2" s="423" t="s">
        <v>275</v>
      </c>
      <c r="D2" s="1224" t="s">
        <v>276</v>
      </c>
      <c r="E2" s="1224"/>
      <c r="F2" s="1224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1309"/>
      <c r="B3" s="1310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</row>
    <row r="4" spans="1:11" x14ac:dyDescent="0.5">
      <c r="A4" s="1224" t="s">
        <v>287</v>
      </c>
      <c r="B4" s="1224"/>
      <c r="C4" s="423">
        <f>SUM(C5:C49)</f>
        <v>4872748.7200000007</v>
      </c>
      <c r="D4" s="423">
        <f t="shared" ref="D4:I4" si="0">SUM(D5:D49)</f>
        <v>575</v>
      </c>
      <c r="E4" s="423">
        <f t="shared" si="0"/>
        <v>490</v>
      </c>
      <c r="F4" s="423">
        <f t="shared" si="0"/>
        <v>421</v>
      </c>
      <c r="G4" s="423">
        <f t="shared" si="0"/>
        <v>1486</v>
      </c>
      <c r="H4" s="423">
        <f t="shared" si="0"/>
        <v>1501</v>
      </c>
      <c r="I4" s="423">
        <f t="shared" si="0"/>
        <v>-15</v>
      </c>
      <c r="K4" s="395">
        <f>SUM(K5:K49)</f>
        <v>6</v>
      </c>
    </row>
    <row r="5" spans="1:11" ht="23.25" x14ac:dyDescent="0.5">
      <c r="A5" s="504">
        <v>1</v>
      </c>
      <c r="B5" s="914" t="s">
        <v>134</v>
      </c>
      <c r="C5" s="992">
        <v>164868.6</v>
      </c>
      <c r="D5" s="906">
        <v>575</v>
      </c>
      <c r="E5" s="906">
        <v>104</v>
      </c>
      <c r="F5" s="906">
        <v>394</v>
      </c>
      <c r="G5" s="916">
        <v>1073</v>
      </c>
      <c r="H5" s="906">
        <v>1073</v>
      </c>
      <c r="I5" s="700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914" t="s">
        <v>135</v>
      </c>
      <c r="C6" s="921">
        <v>191914.06</v>
      </c>
      <c r="D6" s="906">
        <v>0</v>
      </c>
      <c r="E6" s="919">
        <v>290</v>
      </c>
      <c r="F6" s="906">
        <v>0</v>
      </c>
      <c r="G6" s="916">
        <v>290</v>
      </c>
      <c r="H6" s="906">
        <v>305</v>
      </c>
      <c r="I6" s="700">
        <f t="shared" ref="I6:I48" si="1">+G6-H6</f>
        <v>-15</v>
      </c>
      <c r="K6" s="394">
        <f t="shared" ref="K6:K49" si="2">IF(G6&gt;0,1,0)</f>
        <v>1</v>
      </c>
    </row>
    <row r="7" spans="1:11" ht="23.25" x14ac:dyDescent="0.5">
      <c r="A7" s="504">
        <v>3</v>
      </c>
      <c r="B7" s="914" t="s">
        <v>174</v>
      </c>
      <c r="C7" s="1005">
        <v>665087.04</v>
      </c>
      <c r="D7" s="906">
        <v>0</v>
      </c>
      <c r="E7" s="919">
        <v>80</v>
      </c>
      <c r="F7" s="906">
        <v>0</v>
      </c>
      <c r="G7" s="916">
        <v>80</v>
      </c>
      <c r="H7" s="906">
        <v>80</v>
      </c>
      <c r="I7" s="700">
        <f t="shared" si="1"/>
        <v>0</v>
      </c>
      <c r="K7" s="394">
        <f t="shared" si="2"/>
        <v>1</v>
      </c>
    </row>
    <row r="8" spans="1:11" ht="23.25" x14ac:dyDescent="0.5">
      <c r="A8" s="504">
        <v>4</v>
      </c>
      <c r="B8" s="914" t="s">
        <v>138</v>
      </c>
      <c r="C8" s="990">
        <v>386711.12</v>
      </c>
      <c r="D8" s="906">
        <v>0</v>
      </c>
      <c r="E8" s="919">
        <v>0</v>
      </c>
      <c r="F8" s="906">
        <v>22</v>
      </c>
      <c r="G8" s="916">
        <v>22</v>
      </c>
      <c r="H8" s="906">
        <v>22</v>
      </c>
      <c r="I8" s="700">
        <f t="shared" si="1"/>
        <v>0</v>
      </c>
      <c r="K8" s="394">
        <f t="shared" si="2"/>
        <v>1</v>
      </c>
    </row>
    <row r="9" spans="1:11" ht="23.25" x14ac:dyDescent="0.5">
      <c r="A9" s="504">
        <v>5</v>
      </c>
      <c r="B9" s="914" t="s">
        <v>125</v>
      </c>
      <c r="C9" s="990">
        <v>321913.64</v>
      </c>
      <c r="D9" s="906">
        <v>0</v>
      </c>
      <c r="E9" s="919">
        <v>15</v>
      </c>
      <c r="F9" s="906">
        <v>0</v>
      </c>
      <c r="G9" s="916">
        <v>15</v>
      </c>
      <c r="H9" s="906">
        <v>15</v>
      </c>
      <c r="I9" s="700">
        <f t="shared" si="1"/>
        <v>0</v>
      </c>
      <c r="K9" s="394">
        <f t="shared" si="2"/>
        <v>1</v>
      </c>
    </row>
    <row r="10" spans="1:11" ht="23.25" x14ac:dyDescent="0.5">
      <c r="A10" s="504">
        <v>6</v>
      </c>
      <c r="B10" s="914" t="s">
        <v>166</v>
      </c>
      <c r="C10" s="1005">
        <v>24828.36</v>
      </c>
      <c r="D10" s="906">
        <v>0</v>
      </c>
      <c r="E10" s="906">
        <v>1</v>
      </c>
      <c r="F10" s="906">
        <v>5</v>
      </c>
      <c r="G10" s="916">
        <v>6</v>
      </c>
      <c r="H10" s="923">
        <v>6</v>
      </c>
      <c r="I10" s="700">
        <f t="shared" si="1"/>
        <v>0</v>
      </c>
      <c r="K10" s="394">
        <f t="shared" si="2"/>
        <v>1</v>
      </c>
    </row>
    <row r="11" spans="1:11" ht="23.25" x14ac:dyDescent="0.5">
      <c r="A11" s="504">
        <v>7</v>
      </c>
      <c r="B11" s="926" t="s">
        <v>156</v>
      </c>
      <c r="C11" s="915">
        <v>90611</v>
      </c>
      <c r="D11" s="867">
        <v>0</v>
      </c>
      <c r="E11" s="867">
        <v>0</v>
      </c>
      <c r="F11" s="868">
        <v>0</v>
      </c>
      <c r="G11" s="916">
        <v>0</v>
      </c>
      <c r="H11" s="906">
        <v>0</v>
      </c>
      <c r="I11" s="700">
        <f t="shared" si="1"/>
        <v>0</v>
      </c>
      <c r="K11" s="394">
        <f t="shared" si="2"/>
        <v>0</v>
      </c>
    </row>
    <row r="12" spans="1:11" ht="21" customHeight="1" x14ac:dyDescent="0.5">
      <c r="A12" s="504">
        <v>8</v>
      </c>
      <c r="B12" s="926" t="s">
        <v>158</v>
      </c>
      <c r="C12" s="989">
        <v>10</v>
      </c>
      <c r="D12" s="867">
        <v>0</v>
      </c>
      <c r="E12" s="906">
        <v>0</v>
      </c>
      <c r="F12" s="867">
        <v>0</v>
      </c>
      <c r="G12" s="916">
        <v>0</v>
      </c>
      <c r="H12" s="867">
        <v>0</v>
      </c>
      <c r="I12" s="700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926" t="s">
        <v>159</v>
      </c>
      <c r="C13" s="989">
        <v>208064</v>
      </c>
      <c r="D13" s="867">
        <v>0</v>
      </c>
      <c r="E13" s="868">
        <v>0</v>
      </c>
      <c r="F13" s="867">
        <v>0</v>
      </c>
      <c r="G13" s="916">
        <v>0</v>
      </c>
      <c r="H13" s="867">
        <v>0</v>
      </c>
      <c r="I13" s="700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926" t="s">
        <v>160</v>
      </c>
      <c r="C14" s="929">
        <v>65321.75</v>
      </c>
      <c r="D14" s="867">
        <v>0</v>
      </c>
      <c r="E14" s="868">
        <v>0</v>
      </c>
      <c r="F14" s="867">
        <v>0</v>
      </c>
      <c r="G14" s="916">
        <v>0</v>
      </c>
      <c r="H14" s="867">
        <v>0</v>
      </c>
      <c r="I14" s="700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942" t="s">
        <v>161</v>
      </c>
      <c r="C15" s="990">
        <v>23687.5</v>
      </c>
      <c r="D15" s="923">
        <v>0</v>
      </c>
      <c r="E15" s="906">
        <v>0</v>
      </c>
      <c r="F15" s="906">
        <v>0</v>
      </c>
      <c r="G15" s="916">
        <v>0</v>
      </c>
      <c r="H15" s="906">
        <v>0</v>
      </c>
      <c r="I15" s="700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926" t="s">
        <v>175</v>
      </c>
      <c r="C16" s="922">
        <v>72136</v>
      </c>
      <c r="D16" s="906">
        <v>0</v>
      </c>
      <c r="E16" s="868">
        <v>0</v>
      </c>
      <c r="F16" s="867">
        <v>0</v>
      </c>
      <c r="G16" s="916">
        <v>0</v>
      </c>
      <c r="H16" s="867">
        <v>0</v>
      </c>
      <c r="I16" s="700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926" t="s">
        <v>177</v>
      </c>
      <c r="C17" s="989">
        <v>28275</v>
      </c>
      <c r="D17" s="923">
        <v>0</v>
      </c>
      <c r="E17" s="923">
        <v>0</v>
      </c>
      <c r="F17" s="873">
        <v>0</v>
      </c>
      <c r="G17" s="916">
        <v>0</v>
      </c>
      <c r="H17" s="873">
        <v>0</v>
      </c>
      <c r="I17" s="700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926" t="s">
        <v>178</v>
      </c>
      <c r="C18" s="989">
        <v>33130.269999999997</v>
      </c>
      <c r="D18" s="906">
        <v>0</v>
      </c>
      <c r="E18" s="906">
        <v>0</v>
      </c>
      <c r="F18" s="906">
        <v>0</v>
      </c>
      <c r="G18" s="916">
        <v>0</v>
      </c>
      <c r="H18" s="906">
        <v>0</v>
      </c>
      <c r="I18" s="700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942" t="s">
        <v>181</v>
      </c>
      <c r="C19" s="952">
        <v>470705.25</v>
      </c>
      <c r="D19" s="867">
        <v>0</v>
      </c>
      <c r="E19" s="868">
        <v>0</v>
      </c>
      <c r="F19" s="867">
        <v>0</v>
      </c>
      <c r="G19" s="916">
        <v>0</v>
      </c>
      <c r="H19" s="867">
        <v>0</v>
      </c>
      <c r="I19" s="700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926" t="s">
        <v>169</v>
      </c>
      <c r="C20" s="921">
        <v>2400</v>
      </c>
      <c r="D20" s="906">
        <v>0</v>
      </c>
      <c r="E20" s="874">
        <v>0</v>
      </c>
      <c r="F20" s="923">
        <v>0</v>
      </c>
      <c r="G20" s="916">
        <v>0</v>
      </c>
      <c r="H20" s="923">
        <v>0</v>
      </c>
      <c r="I20" s="700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941" t="s">
        <v>170</v>
      </c>
      <c r="C21" s="992">
        <v>804</v>
      </c>
      <c r="D21" s="873">
        <v>0</v>
      </c>
      <c r="E21" s="906">
        <v>0</v>
      </c>
      <c r="F21" s="906">
        <v>0</v>
      </c>
      <c r="G21" s="916">
        <v>0</v>
      </c>
      <c r="H21" s="906">
        <v>0</v>
      </c>
      <c r="I21" s="700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941" t="s">
        <v>172</v>
      </c>
      <c r="C22" s="992">
        <v>253967.5</v>
      </c>
      <c r="D22" s="873">
        <v>0</v>
      </c>
      <c r="E22" s="906">
        <v>0</v>
      </c>
      <c r="F22" s="906">
        <v>0</v>
      </c>
      <c r="G22" s="916">
        <v>0</v>
      </c>
      <c r="H22" s="906">
        <v>0</v>
      </c>
      <c r="I22" s="700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941" t="s">
        <v>136</v>
      </c>
      <c r="C23" s="851">
        <v>214706.66</v>
      </c>
      <c r="D23" s="906">
        <v>0</v>
      </c>
      <c r="E23" s="906">
        <v>0</v>
      </c>
      <c r="F23" s="906">
        <v>0</v>
      </c>
      <c r="G23" s="916">
        <v>0</v>
      </c>
      <c r="H23" s="906">
        <v>0</v>
      </c>
      <c r="I23" s="700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943" t="s">
        <v>137</v>
      </c>
      <c r="C24" s="932">
        <v>2565</v>
      </c>
      <c r="D24" s="867">
        <v>0</v>
      </c>
      <c r="E24" s="868">
        <v>0</v>
      </c>
      <c r="F24" s="867">
        <v>0</v>
      </c>
      <c r="G24" s="916">
        <v>0</v>
      </c>
      <c r="H24" s="867">
        <v>0</v>
      </c>
      <c r="I24" s="700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960" t="s">
        <v>139</v>
      </c>
      <c r="C25" s="905">
        <v>839.25</v>
      </c>
      <c r="D25" s="867">
        <v>0</v>
      </c>
      <c r="E25" s="868">
        <v>0</v>
      </c>
      <c r="F25" s="867">
        <v>0</v>
      </c>
      <c r="G25" s="916">
        <v>0</v>
      </c>
      <c r="H25" s="867">
        <v>0</v>
      </c>
      <c r="I25" s="700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944" t="s">
        <v>140</v>
      </c>
      <c r="C26" s="989">
        <v>79318.240000000005</v>
      </c>
      <c r="D26" s="867">
        <v>0</v>
      </c>
      <c r="E26" s="868">
        <v>0</v>
      </c>
      <c r="F26" s="867">
        <v>0</v>
      </c>
      <c r="G26" s="916">
        <v>0</v>
      </c>
      <c r="H26" s="867">
        <v>0</v>
      </c>
      <c r="I26" s="700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944" t="s">
        <v>141</v>
      </c>
      <c r="C27" s="929">
        <v>63733.5</v>
      </c>
      <c r="D27" s="867">
        <v>0</v>
      </c>
      <c r="E27" s="868">
        <v>0</v>
      </c>
      <c r="F27" s="867">
        <v>0</v>
      </c>
      <c r="G27" s="916">
        <v>0</v>
      </c>
      <c r="H27" s="867">
        <v>0</v>
      </c>
      <c r="I27" s="700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944" t="s">
        <v>142</v>
      </c>
      <c r="C28" s="989">
        <v>107166</v>
      </c>
      <c r="D28" s="867">
        <v>0</v>
      </c>
      <c r="E28" s="868">
        <v>0</v>
      </c>
      <c r="F28" s="867">
        <v>0</v>
      </c>
      <c r="G28" s="916">
        <v>0</v>
      </c>
      <c r="H28" s="867">
        <v>0</v>
      </c>
      <c r="I28" s="700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944" t="s">
        <v>143</v>
      </c>
      <c r="C29" s="989">
        <v>10337</v>
      </c>
      <c r="D29" s="867">
        <v>0</v>
      </c>
      <c r="E29" s="868">
        <v>0</v>
      </c>
      <c r="F29" s="867">
        <v>0</v>
      </c>
      <c r="G29" s="916">
        <v>0</v>
      </c>
      <c r="H29" s="867">
        <v>0</v>
      </c>
      <c r="I29" s="700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944" t="s">
        <v>473</v>
      </c>
      <c r="C30" s="872">
        <v>38121.42</v>
      </c>
      <c r="D30" s="867">
        <v>0</v>
      </c>
      <c r="E30" s="868">
        <v>0</v>
      </c>
      <c r="F30" s="867">
        <v>0</v>
      </c>
      <c r="G30" s="916">
        <v>0</v>
      </c>
      <c r="H30" s="867">
        <v>0</v>
      </c>
      <c r="I30" s="700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944" t="s">
        <v>145</v>
      </c>
      <c r="C31" s="989">
        <v>88176.62</v>
      </c>
      <c r="D31" s="867">
        <v>0</v>
      </c>
      <c r="E31" s="868">
        <v>0</v>
      </c>
      <c r="F31" s="867">
        <v>0</v>
      </c>
      <c r="G31" s="916">
        <v>0</v>
      </c>
      <c r="H31" s="867">
        <v>0</v>
      </c>
      <c r="I31" s="700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926" t="s">
        <v>146</v>
      </c>
      <c r="C32" s="929">
        <v>1291.25</v>
      </c>
      <c r="D32" s="867">
        <v>0</v>
      </c>
      <c r="E32" s="868">
        <v>0</v>
      </c>
      <c r="F32" s="867">
        <v>0</v>
      </c>
      <c r="G32" s="916">
        <v>0</v>
      </c>
      <c r="H32" s="867">
        <v>0</v>
      </c>
      <c r="I32" s="700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941" t="s">
        <v>147</v>
      </c>
      <c r="C33" s="988">
        <v>9717.39</v>
      </c>
      <c r="D33" s="867">
        <v>0</v>
      </c>
      <c r="E33" s="868">
        <v>0</v>
      </c>
      <c r="F33" s="867">
        <v>0</v>
      </c>
      <c r="G33" s="916">
        <v>0</v>
      </c>
      <c r="H33" s="867">
        <v>0</v>
      </c>
      <c r="I33" s="700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926" t="s">
        <v>148</v>
      </c>
      <c r="C34" s="989">
        <v>11751.55</v>
      </c>
      <c r="D34" s="867">
        <v>0</v>
      </c>
      <c r="E34" s="868">
        <v>0</v>
      </c>
      <c r="F34" s="867">
        <v>0</v>
      </c>
      <c r="G34" s="916">
        <v>0</v>
      </c>
      <c r="H34" s="867">
        <v>0</v>
      </c>
      <c r="I34" s="700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941" t="s">
        <v>149</v>
      </c>
      <c r="C35" s="988">
        <v>2181.9499999999998</v>
      </c>
      <c r="D35" s="867">
        <v>0</v>
      </c>
      <c r="E35" s="868">
        <v>0</v>
      </c>
      <c r="F35" s="867">
        <v>0</v>
      </c>
      <c r="G35" s="916">
        <v>0</v>
      </c>
      <c r="H35" s="867">
        <v>0</v>
      </c>
      <c r="I35" s="700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941" t="s">
        <v>150</v>
      </c>
      <c r="C36" s="988">
        <v>329873.53000000003</v>
      </c>
      <c r="D36" s="867">
        <v>0</v>
      </c>
      <c r="E36" s="868">
        <v>0</v>
      </c>
      <c r="F36" s="867">
        <v>0</v>
      </c>
      <c r="G36" s="916">
        <v>0</v>
      </c>
      <c r="H36" s="867">
        <v>0</v>
      </c>
      <c r="I36" s="700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926" t="s">
        <v>151</v>
      </c>
      <c r="C37" s="989">
        <v>2925.25</v>
      </c>
      <c r="D37" s="867">
        <v>0</v>
      </c>
      <c r="E37" s="868">
        <v>0</v>
      </c>
      <c r="F37" s="867">
        <v>0</v>
      </c>
      <c r="G37" s="916">
        <v>0</v>
      </c>
      <c r="H37" s="867">
        <v>0</v>
      </c>
      <c r="I37" s="700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926" t="s">
        <v>152</v>
      </c>
      <c r="C38" s="989">
        <v>156337.88</v>
      </c>
      <c r="D38" s="867">
        <v>0</v>
      </c>
      <c r="E38" s="868">
        <v>0</v>
      </c>
      <c r="F38" s="867">
        <v>0</v>
      </c>
      <c r="G38" s="916">
        <v>0</v>
      </c>
      <c r="H38" s="867">
        <v>0</v>
      </c>
      <c r="I38" s="700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926" t="s">
        <v>513</v>
      </c>
      <c r="C39" s="989">
        <v>505</v>
      </c>
      <c r="D39" s="867">
        <v>0</v>
      </c>
      <c r="E39" s="868">
        <v>0</v>
      </c>
      <c r="F39" s="867">
        <v>0</v>
      </c>
      <c r="G39" s="916">
        <v>0</v>
      </c>
      <c r="H39" s="867">
        <v>0</v>
      </c>
      <c r="I39" s="700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942" t="s">
        <v>187</v>
      </c>
      <c r="C40" s="990">
        <v>2.25</v>
      </c>
      <c r="D40" s="873">
        <v>0</v>
      </c>
      <c r="E40" s="874">
        <v>0</v>
      </c>
      <c r="F40" s="906">
        <v>0</v>
      </c>
      <c r="G40" s="916">
        <v>0</v>
      </c>
      <c r="H40" s="873">
        <v>0</v>
      </c>
      <c r="I40" s="700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926" t="s">
        <v>190</v>
      </c>
      <c r="C41" s="992">
        <v>0.25</v>
      </c>
      <c r="D41" s="906">
        <v>0</v>
      </c>
      <c r="E41" s="923">
        <v>0</v>
      </c>
      <c r="F41" s="873">
        <v>0</v>
      </c>
      <c r="G41" s="916">
        <v>0</v>
      </c>
      <c r="H41" s="906">
        <v>0</v>
      </c>
      <c r="I41" s="700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926" t="s">
        <v>116</v>
      </c>
      <c r="C42" s="989">
        <v>182783</v>
      </c>
      <c r="D42" s="867">
        <v>0</v>
      </c>
      <c r="E42" s="868">
        <v>0</v>
      </c>
      <c r="F42" s="867">
        <v>0</v>
      </c>
      <c r="G42" s="916">
        <v>0</v>
      </c>
      <c r="H42" s="867">
        <v>0</v>
      </c>
      <c r="I42" s="700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944" t="s">
        <v>120</v>
      </c>
      <c r="C43" s="989">
        <v>196024.14</v>
      </c>
      <c r="D43" s="867">
        <v>0</v>
      </c>
      <c r="E43" s="868">
        <v>0</v>
      </c>
      <c r="F43" s="867">
        <v>0</v>
      </c>
      <c r="G43" s="916">
        <v>0</v>
      </c>
      <c r="H43" s="867">
        <v>0</v>
      </c>
      <c r="I43" s="700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944" t="s">
        <v>123</v>
      </c>
      <c r="C44" s="989">
        <v>13129</v>
      </c>
      <c r="D44" s="867">
        <v>0</v>
      </c>
      <c r="E44" s="868">
        <v>0</v>
      </c>
      <c r="F44" s="867">
        <v>0</v>
      </c>
      <c r="G44" s="916">
        <v>0</v>
      </c>
      <c r="H44" s="867">
        <v>0</v>
      </c>
      <c r="I44" s="700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944" t="s">
        <v>124</v>
      </c>
      <c r="C45" s="989">
        <v>36096</v>
      </c>
      <c r="D45" s="867">
        <v>0</v>
      </c>
      <c r="E45" s="868">
        <v>0</v>
      </c>
      <c r="F45" s="867">
        <v>0</v>
      </c>
      <c r="G45" s="916">
        <v>0</v>
      </c>
      <c r="H45" s="867">
        <v>0</v>
      </c>
      <c r="I45" s="700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960" t="s">
        <v>126</v>
      </c>
      <c r="C46" s="905">
        <v>450</v>
      </c>
      <c r="D46" s="867">
        <v>0</v>
      </c>
      <c r="E46" s="868">
        <v>0</v>
      </c>
      <c r="F46" s="867">
        <v>0</v>
      </c>
      <c r="G46" s="916">
        <v>0</v>
      </c>
      <c r="H46" s="867">
        <v>0</v>
      </c>
      <c r="I46" s="700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945" t="s">
        <v>130</v>
      </c>
      <c r="C47" s="905">
        <v>202608</v>
      </c>
      <c r="D47" s="867">
        <v>0</v>
      </c>
      <c r="E47" s="868">
        <v>0</v>
      </c>
      <c r="F47" s="867">
        <v>0</v>
      </c>
      <c r="G47" s="916">
        <v>0</v>
      </c>
      <c r="H47" s="867">
        <v>0</v>
      </c>
      <c r="I47" s="700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945" t="s">
        <v>132</v>
      </c>
      <c r="C48" s="905">
        <v>15624.5</v>
      </c>
      <c r="D48" s="867">
        <v>0</v>
      </c>
      <c r="E48" s="868">
        <v>0</v>
      </c>
      <c r="F48" s="867">
        <v>0</v>
      </c>
      <c r="G48" s="916">
        <v>0</v>
      </c>
      <c r="H48" s="867">
        <v>0</v>
      </c>
      <c r="I48" s="700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1006" t="s">
        <v>131</v>
      </c>
      <c r="C49" s="1001">
        <v>102049</v>
      </c>
      <c r="D49" s="911">
        <v>0</v>
      </c>
      <c r="E49" s="912">
        <v>0</v>
      </c>
      <c r="F49" s="911">
        <v>0</v>
      </c>
      <c r="G49" s="949">
        <v>0</v>
      </c>
      <c r="H49" s="911">
        <v>0</v>
      </c>
      <c r="I49" s="700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 x14ac:dyDescent="0.5"/>
  <cols>
    <col min="1" max="1" width="9" style="394"/>
    <col min="2" max="2" width="13.25" style="625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1267" t="s">
        <v>555</v>
      </c>
      <c r="B1" s="1267"/>
      <c r="C1" s="1267"/>
      <c r="D1" s="1267"/>
      <c r="E1" s="1267"/>
      <c r="F1" s="1267"/>
      <c r="G1" s="1267"/>
      <c r="H1" s="1267"/>
      <c r="I1" s="1267"/>
    </row>
    <row r="2" spans="1:11" x14ac:dyDescent="0.5">
      <c r="A2" s="1224" t="s">
        <v>227</v>
      </c>
      <c r="B2" s="1224" t="s">
        <v>4</v>
      </c>
      <c r="C2" s="623" t="s">
        <v>275</v>
      </c>
      <c r="D2" s="1224" t="s">
        <v>276</v>
      </c>
      <c r="E2" s="1224"/>
      <c r="F2" s="1224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1224"/>
      <c r="B3" s="1224"/>
      <c r="C3" s="6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624" t="s">
        <v>282</v>
      </c>
      <c r="I3" s="136" t="s">
        <v>272</v>
      </c>
    </row>
    <row r="4" spans="1:11" x14ac:dyDescent="0.5">
      <c r="A4" s="1224" t="s">
        <v>287</v>
      </c>
      <c r="B4" s="1224"/>
      <c r="C4" s="623">
        <f>SUM(C5:C49)</f>
        <v>4872748.72</v>
      </c>
      <c r="D4" s="623">
        <f t="shared" ref="D4:I4" si="0">SUM(D5:D49)</f>
        <v>6055</v>
      </c>
      <c r="E4" s="623">
        <f t="shared" si="0"/>
        <v>14461</v>
      </c>
      <c r="F4" s="623">
        <f t="shared" si="0"/>
        <v>2299.1</v>
      </c>
      <c r="G4" s="623">
        <f t="shared" si="0"/>
        <v>22815.1</v>
      </c>
      <c r="H4" s="623">
        <f t="shared" si="0"/>
        <v>26776</v>
      </c>
      <c r="I4" s="623">
        <f t="shared" si="0"/>
        <v>-3960.8999999999996</v>
      </c>
      <c r="K4" s="395">
        <f>SUM(K5:K49)</f>
        <v>7</v>
      </c>
    </row>
    <row r="5" spans="1:11" ht="23.25" x14ac:dyDescent="0.5">
      <c r="A5" s="504">
        <v>1</v>
      </c>
      <c r="B5" s="914" t="s">
        <v>135</v>
      </c>
      <c r="C5" s="915">
        <v>191914.06</v>
      </c>
      <c r="D5" s="906">
        <v>141</v>
      </c>
      <c r="E5" s="906">
        <v>11488</v>
      </c>
      <c r="F5" s="906">
        <v>0</v>
      </c>
      <c r="G5" s="916">
        <v>11629</v>
      </c>
      <c r="H5" s="906">
        <v>11564</v>
      </c>
      <c r="I5" s="701">
        <f>+G5-H5</f>
        <v>65</v>
      </c>
      <c r="K5" s="394">
        <f>IF(G5&gt;0,1,0)</f>
        <v>1</v>
      </c>
    </row>
    <row r="6" spans="1:11" ht="18" customHeight="1" x14ac:dyDescent="0.5">
      <c r="A6" s="504">
        <v>2</v>
      </c>
      <c r="B6" s="914" t="s">
        <v>134</v>
      </c>
      <c r="C6" s="921">
        <v>164868.6</v>
      </c>
      <c r="D6" s="906">
        <v>3900</v>
      </c>
      <c r="E6" s="919">
        <v>1579</v>
      </c>
      <c r="F6" s="906">
        <v>139</v>
      </c>
      <c r="G6" s="916">
        <v>5618</v>
      </c>
      <c r="H6" s="906">
        <v>5618</v>
      </c>
      <c r="I6" s="701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914" t="s">
        <v>152</v>
      </c>
      <c r="C7" s="918">
        <v>156337.88</v>
      </c>
      <c r="D7" s="906">
        <v>1425</v>
      </c>
      <c r="E7" s="919">
        <v>1212</v>
      </c>
      <c r="F7" s="906">
        <v>2160.1</v>
      </c>
      <c r="G7" s="916">
        <v>4797.1000000000004</v>
      </c>
      <c r="H7" s="906">
        <v>8715</v>
      </c>
      <c r="I7" s="701">
        <f t="shared" si="1"/>
        <v>-3917.8999999999996</v>
      </c>
      <c r="K7" s="394">
        <f t="shared" si="2"/>
        <v>1</v>
      </c>
    </row>
    <row r="8" spans="1:11" ht="23.25" x14ac:dyDescent="0.5">
      <c r="A8" s="504">
        <v>4</v>
      </c>
      <c r="B8" s="914" t="s">
        <v>136</v>
      </c>
      <c r="C8" s="952">
        <v>214706.66</v>
      </c>
      <c r="D8" s="906">
        <v>351</v>
      </c>
      <c r="E8" s="919">
        <v>0</v>
      </c>
      <c r="F8" s="906">
        <v>0</v>
      </c>
      <c r="G8" s="916">
        <v>351</v>
      </c>
      <c r="H8" s="906">
        <v>351</v>
      </c>
      <c r="I8" s="701">
        <f t="shared" si="1"/>
        <v>0</v>
      </c>
      <c r="K8" s="394">
        <f t="shared" si="2"/>
        <v>1</v>
      </c>
    </row>
    <row r="9" spans="1:11" ht="23.25" x14ac:dyDescent="0.5">
      <c r="A9" s="504">
        <v>5</v>
      </c>
      <c r="B9" s="914" t="s">
        <v>142</v>
      </c>
      <c r="C9" s="918">
        <v>107166</v>
      </c>
      <c r="D9" s="906">
        <v>224</v>
      </c>
      <c r="E9" s="919">
        <v>22</v>
      </c>
      <c r="F9" s="906">
        <v>0</v>
      </c>
      <c r="G9" s="916">
        <v>246</v>
      </c>
      <c r="H9" s="906">
        <v>246</v>
      </c>
      <c r="I9" s="701">
        <f t="shared" si="1"/>
        <v>0</v>
      </c>
      <c r="K9" s="394">
        <f t="shared" si="2"/>
        <v>1</v>
      </c>
    </row>
    <row r="10" spans="1:11" ht="23.25" x14ac:dyDescent="0.5">
      <c r="A10" s="504">
        <v>6</v>
      </c>
      <c r="B10" s="914" t="s">
        <v>138</v>
      </c>
      <c r="C10" s="952">
        <v>386711.12</v>
      </c>
      <c r="D10" s="923">
        <v>0</v>
      </c>
      <c r="E10" s="906">
        <v>160</v>
      </c>
      <c r="F10" s="923">
        <v>0</v>
      </c>
      <c r="G10" s="924">
        <v>160</v>
      </c>
      <c r="H10" s="923">
        <v>236</v>
      </c>
      <c r="I10" s="701">
        <f t="shared" si="1"/>
        <v>-76</v>
      </c>
      <c r="K10" s="394">
        <f t="shared" si="2"/>
        <v>1</v>
      </c>
    </row>
    <row r="11" spans="1:11" ht="23.25" x14ac:dyDescent="0.5">
      <c r="A11" s="504">
        <v>7</v>
      </c>
      <c r="B11" s="914" t="s">
        <v>150</v>
      </c>
      <c r="C11" s="930">
        <v>329873.53000000003</v>
      </c>
      <c r="D11" s="906">
        <v>14</v>
      </c>
      <c r="E11" s="867">
        <v>0</v>
      </c>
      <c r="F11" s="906">
        <v>0</v>
      </c>
      <c r="G11" s="916">
        <v>14</v>
      </c>
      <c r="H11" s="906">
        <v>46</v>
      </c>
      <c r="I11" s="701">
        <f t="shared" si="1"/>
        <v>-32</v>
      </c>
      <c r="K11" s="394">
        <f t="shared" si="2"/>
        <v>1</v>
      </c>
    </row>
    <row r="12" spans="1:11" ht="23.25" x14ac:dyDescent="0.5">
      <c r="A12" s="504">
        <v>8</v>
      </c>
      <c r="B12" s="926" t="s">
        <v>156</v>
      </c>
      <c r="C12" s="872">
        <v>90611</v>
      </c>
      <c r="D12" s="867">
        <v>0</v>
      </c>
      <c r="E12" s="906">
        <v>0</v>
      </c>
      <c r="F12" s="867">
        <v>0</v>
      </c>
      <c r="G12" s="928">
        <v>0</v>
      </c>
      <c r="H12" s="867">
        <v>0</v>
      </c>
      <c r="I12" s="701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926" t="s">
        <v>158</v>
      </c>
      <c r="C13" s="872">
        <v>10</v>
      </c>
      <c r="D13" s="867">
        <v>0</v>
      </c>
      <c r="E13" s="868">
        <v>0</v>
      </c>
      <c r="F13" s="867">
        <v>0</v>
      </c>
      <c r="G13" s="928">
        <v>0</v>
      </c>
      <c r="H13" s="867">
        <v>0</v>
      </c>
      <c r="I13" s="701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926" t="s">
        <v>159</v>
      </c>
      <c r="C14" s="872">
        <v>208064</v>
      </c>
      <c r="D14" s="867">
        <v>0</v>
      </c>
      <c r="E14" s="868">
        <v>0</v>
      </c>
      <c r="F14" s="867">
        <v>0</v>
      </c>
      <c r="G14" s="928">
        <v>0</v>
      </c>
      <c r="H14" s="867">
        <v>0</v>
      </c>
      <c r="I14" s="701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942" t="s">
        <v>160</v>
      </c>
      <c r="C15" s="915">
        <v>65321.75</v>
      </c>
      <c r="D15" s="923">
        <v>0</v>
      </c>
      <c r="E15" s="923">
        <v>0</v>
      </c>
      <c r="F15" s="923">
        <v>0</v>
      </c>
      <c r="G15" s="924">
        <v>0</v>
      </c>
      <c r="H15" s="906">
        <v>0</v>
      </c>
      <c r="I15" s="701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926" t="s">
        <v>161</v>
      </c>
      <c r="C16" s="870">
        <v>23687.5</v>
      </c>
      <c r="D16" s="906">
        <v>0</v>
      </c>
      <c r="E16" s="906">
        <v>0</v>
      </c>
      <c r="F16" s="906">
        <v>0</v>
      </c>
      <c r="G16" s="916">
        <v>0</v>
      </c>
      <c r="H16" s="867">
        <v>0</v>
      </c>
      <c r="I16" s="701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926" t="s">
        <v>174</v>
      </c>
      <c r="C17" s="872">
        <v>665087.04</v>
      </c>
      <c r="D17" s="867">
        <v>0</v>
      </c>
      <c r="E17" s="868">
        <v>0</v>
      </c>
      <c r="F17" s="867">
        <v>0</v>
      </c>
      <c r="G17" s="928">
        <v>0</v>
      </c>
      <c r="H17" s="867">
        <v>0</v>
      </c>
      <c r="I17" s="701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926" t="s">
        <v>175</v>
      </c>
      <c r="C18" s="872">
        <v>72136</v>
      </c>
      <c r="D18" s="867">
        <v>0</v>
      </c>
      <c r="E18" s="868">
        <v>0</v>
      </c>
      <c r="F18" s="867">
        <v>0</v>
      </c>
      <c r="G18" s="928">
        <v>0</v>
      </c>
      <c r="H18" s="867">
        <v>0</v>
      </c>
      <c r="I18" s="701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942" t="s">
        <v>177</v>
      </c>
      <c r="C19" s="921">
        <v>28275</v>
      </c>
      <c r="D19" s="906">
        <v>0</v>
      </c>
      <c r="E19" s="874">
        <v>0</v>
      </c>
      <c r="F19" s="906">
        <v>0</v>
      </c>
      <c r="G19" s="938">
        <v>0</v>
      </c>
      <c r="H19" s="873">
        <v>0</v>
      </c>
      <c r="I19" s="701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942" t="s">
        <v>178</v>
      </c>
      <c r="C20" s="918">
        <v>33130.269999999997</v>
      </c>
      <c r="D20" s="873">
        <v>0</v>
      </c>
      <c r="E20" s="874">
        <v>0</v>
      </c>
      <c r="F20" s="906">
        <v>0</v>
      </c>
      <c r="G20" s="938">
        <v>0</v>
      </c>
      <c r="H20" s="873">
        <v>0</v>
      </c>
      <c r="I20" s="701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926" t="s">
        <v>181</v>
      </c>
      <c r="C21" s="952">
        <v>470705.25</v>
      </c>
      <c r="D21" s="873">
        <v>0</v>
      </c>
      <c r="E21" s="923">
        <v>0</v>
      </c>
      <c r="F21" s="906">
        <v>0</v>
      </c>
      <c r="G21" s="916">
        <v>0</v>
      </c>
      <c r="H21" s="923">
        <v>0</v>
      </c>
      <c r="I21" s="701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941" t="s">
        <v>166</v>
      </c>
      <c r="C22" s="930">
        <v>24828.36</v>
      </c>
      <c r="D22" s="906">
        <v>0</v>
      </c>
      <c r="E22" s="906">
        <v>0</v>
      </c>
      <c r="F22" s="873">
        <v>0</v>
      </c>
      <c r="G22" s="938">
        <v>0</v>
      </c>
      <c r="H22" s="906">
        <v>0</v>
      </c>
      <c r="I22" s="701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941" t="s">
        <v>169</v>
      </c>
      <c r="C23" s="930">
        <v>2400</v>
      </c>
      <c r="D23" s="906">
        <v>0</v>
      </c>
      <c r="E23" s="906">
        <v>0</v>
      </c>
      <c r="F23" s="906">
        <v>0</v>
      </c>
      <c r="G23" s="916">
        <v>0</v>
      </c>
      <c r="H23" s="906">
        <v>0</v>
      </c>
      <c r="I23" s="701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943" t="s">
        <v>170</v>
      </c>
      <c r="C24" s="870">
        <v>804</v>
      </c>
      <c r="D24" s="867">
        <v>0</v>
      </c>
      <c r="E24" s="868">
        <v>0</v>
      </c>
      <c r="F24" s="867">
        <v>0</v>
      </c>
      <c r="G24" s="928">
        <v>0</v>
      </c>
      <c r="H24" s="867">
        <v>0</v>
      </c>
      <c r="I24" s="701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944" t="s">
        <v>172</v>
      </c>
      <c r="C25" s="872">
        <v>253967.5</v>
      </c>
      <c r="D25" s="867">
        <v>0</v>
      </c>
      <c r="E25" s="868">
        <v>0</v>
      </c>
      <c r="F25" s="867">
        <v>0</v>
      </c>
      <c r="G25" s="928">
        <v>0</v>
      </c>
      <c r="H25" s="867">
        <v>0</v>
      </c>
      <c r="I25" s="701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944" t="s">
        <v>137</v>
      </c>
      <c r="C26" s="872">
        <v>2565</v>
      </c>
      <c r="D26" s="867">
        <v>0</v>
      </c>
      <c r="E26" s="868">
        <v>0</v>
      </c>
      <c r="F26" s="867">
        <v>0</v>
      </c>
      <c r="G26" s="928">
        <v>0</v>
      </c>
      <c r="H26" s="867">
        <v>0</v>
      </c>
      <c r="I26" s="701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944" t="s">
        <v>139</v>
      </c>
      <c r="C27" s="872">
        <v>839.25</v>
      </c>
      <c r="D27" s="867">
        <v>0</v>
      </c>
      <c r="E27" s="868">
        <v>0</v>
      </c>
      <c r="F27" s="867">
        <v>0</v>
      </c>
      <c r="G27" s="928">
        <v>0</v>
      </c>
      <c r="H27" s="867">
        <v>0</v>
      </c>
      <c r="I27" s="701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944" t="s">
        <v>140</v>
      </c>
      <c r="C28" s="929">
        <v>79318.240000000005</v>
      </c>
      <c r="D28" s="867">
        <v>0</v>
      </c>
      <c r="E28" s="868">
        <v>0</v>
      </c>
      <c r="F28" s="867">
        <v>0</v>
      </c>
      <c r="G28" s="928">
        <v>0</v>
      </c>
      <c r="H28" s="867">
        <v>0</v>
      </c>
      <c r="I28" s="701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944" t="s">
        <v>141</v>
      </c>
      <c r="C29" s="905">
        <v>63733.5</v>
      </c>
      <c r="D29" s="867">
        <v>0</v>
      </c>
      <c r="E29" s="868">
        <v>0</v>
      </c>
      <c r="F29" s="867">
        <v>0</v>
      </c>
      <c r="G29" s="928">
        <v>0</v>
      </c>
      <c r="H29" s="867">
        <v>0</v>
      </c>
      <c r="I29" s="701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944" t="s">
        <v>143</v>
      </c>
      <c r="C30" s="872">
        <v>10337</v>
      </c>
      <c r="D30" s="867">
        <v>0</v>
      </c>
      <c r="E30" s="868">
        <v>0</v>
      </c>
      <c r="F30" s="867">
        <v>0</v>
      </c>
      <c r="G30" s="928">
        <v>0</v>
      </c>
      <c r="H30" s="867">
        <v>0</v>
      </c>
      <c r="I30" s="701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944" t="s">
        <v>473</v>
      </c>
      <c r="C31" s="929">
        <v>38121.42</v>
      </c>
      <c r="D31" s="867">
        <v>0</v>
      </c>
      <c r="E31" s="868">
        <v>0</v>
      </c>
      <c r="F31" s="867">
        <v>0</v>
      </c>
      <c r="G31" s="928">
        <v>0</v>
      </c>
      <c r="H31" s="867">
        <v>0</v>
      </c>
      <c r="I31" s="701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941" t="s">
        <v>145</v>
      </c>
      <c r="C32" s="895">
        <v>88176.62</v>
      </c>
      <c r="D32" s="867">
        <v>0</v>
      </c>
      <c r="E32" s="868">
        <v>0</v>
      </c>
      <c r="F32" s="867">
        <v>0</v>
      </c>
      <c r="G32" s="928">
        <v>0</v>
      </c>
      <c r="H32" s="867">
        <v>0</v>
      </c>
      <c r="I32" s="701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941" t="s">
        <v>146</v>
      </c>
      <c r="C33" s="870">
        <v>1291.25</v>
      </c>
      <c r="D33" s="867">
        <v>0</v>
      </c>
      <c r="E33" s="868">
        <v>0</v>
      </c>
      <c r="F33" s="867">
        <v>0</v>
      </c>
      <c r="G33" s="928">
        <v>0</v>
      </c>
      <c r="H33" s="867">
        <v>0</v>
      </c>
      <c r="I33" s="701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926" t="s">
        <v>147</v>
      </c>
      <c r="C34" s="905">
        <v>9717.39</v>
      </c>
      <c r="D34" s="867">
        <v>0</v>
      </c>
      <c r="E34" s="868">
        <v>0</v>
      </c>
      <c r="F34" s="867">
        <v>0</v>
      </c>
      <c r="G34" s="928">
        <v>0</v>
      </c>
      <c r="H34" s="867">
        <v>0</v>
      </c>
      <c r="I34" s="701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941" t="s">
        <v>148</v>
      </c>
      <c r="C35" s="870">
        <v>11751.55</v>
      </c>
      <c r="D35" s="867">
        <v>0</v>
      </c>
      <c r="E35" s="868">
        <v>0</v>
      </c>
      <c r="F35" s="867">
        <v>0</v>
      </c>
      <c r="G35" s="928">
        <v>0</v>
      </c>
      <c r="H35" s="867">
        <v>0</v>
      </c>
      <c r="I35" s="701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941" t="s">
        <v>149</v>
      </c>
      <c r="C36" s="870">
        <v>2181.9499999999998</v>
      </c>
      <c r="D36" s="867">
        <v>0</v>
      </c>
      <c r="E36" s="868">
        <v>0</v>
      </c>
      <c r="F36" s="867">
        <v>0</v>
      </c>
      <c r="G36" s="928">
        <v>0</v>
      </c>
      <c r="H36" s="867">
        <v>0</v>
      </c>
      <c r="I36" s="701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926" t="s">
        <v>151</v>
      </c>
      <c r="C37" s="872">
        <v>2925.25</v>
      </c>
      <c r="D37" s="867">
        <v>0</v>
      </c>
      <c r="E37" s="868">
        <v>0</v>
      </c>
      <c r="F37" s="867">
        <v>0</v>
      </c>
      <c r="G37" s="928">
        <v>0</v>
      </c>
      <c r="H37" s="867">
        <v>0</v>
      </c>
      <c r="I37" s="701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926" t="s">
        <v>513</v>
      </c>
      <c r="C38" s="872">
        <v>505</v>
      </c>
      <c r="D38" s="867">
        <v>0</v>
      </c>
      <c r="E38" s="868">
        <v>0</v>
      </c>
      <c r="F38" s="867">
        <v>0</v>
      </c>
      <c r="G38" s="928">
        <v>0</v>
      </c>
      <c r="H38" s="867">
        <v>0</v>
      </c>
      <c r="I38" s="701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926" t="s">
        <v>187</v>
      </c>
      <c r="C39" s="872">
        <v>2.25</v>
      </c>
      <c r="D39" s="867">
        <v>0</v>
      </c>
      <c r="E39" s="868">
        <v>0</v>
      </c>
      <c r="F39" s="867">
        <v>0</v>
      </c>
      <c r="G39" s="928">
        <v>0</v>
      </c>
      <c r="H39" s="867">
        <v>0</v>
      </c>
      <c r="I39" s="701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942" t="s">
        <v>190</v>
      </c>
      <c r="C40" s="922">
        <v>0.25</v>
      </c>
      <c r="D40" s="906">
        <v>0</v>
      </c>
      <c r="E40" s="906">
        <v>0</v>
      </c>
      <c r="F40" s="873">
        <v>0</v>
      </c>
      <c r="G40" s="938">
        <v>0</v>
      </c>
      <c r="H40" s="873">
        <v>0</v>
      </c>
      <c r="I40" s="701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926" t="s">
        <v>116</v>
      </c>
      <c r="C41" s="901">
        <v>182783</v>
      </c>
      <c r="D41" s="906">
        <v>0</v>
      </c>
      <c r="E41" s="874">
        <v>0</v>
      </c>
      <c r="F41" s="923">
        <v>0</v>
      </c>
      <c r="G41" s="916">
        <v>0</v>
      </c>
      <c r="H41" s="923">
        <v>0</v>
      </c>
      <c r="I41" s="701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942" t="s">
        <v>120</v>
      </c>
      <c r="C42" s="918">
        <v>196024.14</v>
      </c>
      <c r="D42" s="906">
        <v>0</v>
      </c>
      <c r="E42" s="906">
        <v>0</v>
      </c>
      <c r="F42" s="906">
        <v>0</v>
      </c>
      <c r="G42" s="938">
        <v>0</v>
      </c>
      <c r="H42" s="923">
        <v>0</v>
      </c>
      <c r="I42" s="701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926" t="s">
        <v>123</v>
      </c>
      <c r="C43" s="930">
        <v>13129</v>
      </c>
      <c r="D43" s="867">
        <v>0</v>
      </c>
      <c r="E43" s="867">
        <v>0</v>
      </c>
      <c r="F43" s="867">
        <v>0</v>
      </c>
      <c r="G43" s="916">
        <v>0</v>
      </c>
      <c r="H43" s="906">
        <v>0</v>
      </c>
      <c r="I43" s="701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944" t="s">
        <v>124</v>
      </c>
      <c r="C44" s="872">
        <v>36096</v>
      </c>
      <c r="D44" s="867">
        <v>0</v>
      </c>
      <c r="E44" s="868">
        <v>0</v>
      </c>
      <c r="F44" s="867">
        <v>0</v>
      </c>
      <c r="G44" s="928">
        <v>0</v>
      </c>
      <c r="H44" s="867">
        <v>0</v>
      </c>
      <c r="I44" s="701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960" t="s">
        <v>125</v>
      </c>
      <c r="C45" s="872">
        <v>321913.64</v>
      </c>
      <c r="D45" s="867">
        <v>0</v>
      </c>
      <c r="E45" s="868">
        <v>0</v>
      </c>
      <c r="F45" s="867">
        <v>0</v>
      </c>
      <c r="G45" s="928">
        <v>0</v>
      </c>
      <c r="H45" s="867">
        <v>0</v>
      </c>
      <c r="I45" s="701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944" t="s">
        <v>126</v>
      </c>
      <c r="C46" s="872">
        <v>450</v>
      </c>
      <c r="D46" s="867">
        <v>0</v>
      </c>
      <c r="E46" s="868">
        <v>0</v>
      </c>
      <c r="F46" s="867">
        <v>0</v>
      </c>
      <c r="G46" s="928">
        <v>0</v>
      </c>
      <c r="H46" s="867">
        <v>0</v>
      </c>
      <c r="I46" s="701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945" t="s">
        <v>130</v>
      </c>
      <c r="C47" s="905">
        <v>202608</v>
      </c>
      <c r="D47" s="867">
        <v>0</v>
      </c>
      <c r="E47" s="868">
        <v>0</v>
      </c>
      <c r="F47" s="867">
        <v>0</v>
      </c>
      <c r="G47" s="928">
        <v>0</v>
      </c>
      <c r="H47" s="867">
        <v>0</v>
      </c>
      <c r="I47" s="701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945" t="s">
        <v>132</v>
      </c>
      <c r="C48" s="905">
        <v>15624.5</v>
      </c>
      <c r="D48" s="867">
        <v>0</v>
      </c>
      <c r="E48" s="868">
        <v>0</v>
      </c>
      <c r="F48" s="867">
        <v>0</v>
      </c>
      <c r="G48" s="928">
        <v>0</v>
      </c>
      <c r="H48" s="867">
        <v>0</v>
      </c>
      <c r="I48" s="701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1006" t="s">
        <v>131</v>
      </c>
      <c r="C49" s="1001">
        <v>102049</v>
      </c>
      <c r="D49" s="911">
        <v>0</v>
      </c>
      <c r="E49" s="912">
        <v>0</v>
      </c>
      <c r="F49" s="911">
        <v>0</v>
      </c>
      <c r="G49" s="1007">
        <v>0</v>
      </c>
      <c r="H49" s="911">
        <v>0</v>
      </c>
      <c r="I49" s="701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 x14ac:dyDescent="0.5"/>
  <cols>
    <col min="1" max="1" width="7.75" style="394" customWidth="1"/>
    <col min="2" max="2" width="13.25" style="134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1267" t="s">
        <v>556</v>
      </c>
      <c r="B1" s="1267"/>
      <c r="C1" s="1267"/>
      <c r="D1" s="1267"/>
      <c r="E1" s="1267"/>
      <c r="F1" s="1267"/>
      <c r="G1" s="1267"/>
      <c r="H1" s="1267"/>
      <c r="I1" s="1267"/>
    </row>
    <row r="2" spans="1:11" x14ac:dyDescent="0.5">
      <c r="A2" s="1309" t="s">
        <v>227</v>
      </c>
      <c r="B2" s="1224" t="s">
        <v>4</v>
      </c>
      <c r="C2" s="423" t="s">
        <v>275</v>
      </c>
      <c r="D2" s="1224" t="s">
        <v>276</v>
      </c>
      <c r="E2" s="1224"/>
      <c r="F2" s="1224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1309"/>
      <c r="B3" s="1224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 x14ac:dyDescent="0.5">
      <c r="A4" s="1224" t="s">
        <v>287</v>
      </c>
      <c r="B4" s="1224"/>
      <c r="C4" s="423">
        <f>SUM(C5:C49)</f>
        <v>4872748.72</v>
      </c>
      <c r="D4" s="423">
        <f t="shared" ref="D4:I4" si="0">SUM(D5:D49)</f>
        <v>155</v>
      </c>
      <c r="E4" s="423">
        <f t="shared" si="0"/>
        <v>119</v>
      </c>
      <c r="F4" s="423">
        <f t="shared" si="0"/>
        <v>0</v>
      </c>
      <c r="G4" s="423">
        <f t="shared" si="0"/>
        <v>274</v>
      </c>
      <c r="H4" s="423">
        <f t="shared" si="0"/>
        <v>275</v>
      </c>
      <c r="I4" s="423">
        <f t="shared" si="0"/>
        <v>-1</v>
      </c>
      <c r="K4" s="395">
        <f>SUM(K5:K49)</f>
        <v>3</v>
      </c>
    </row>
    <row r="5" spans="1:11" ht="23.25" x14ac:dyDescent="0.5">
      <c r="A5" s="504">
        <v>1</v>
      </c>
      <c r="B5" s="914" t="s">
        <v>131</v>
      </c>
      <c r="C5" s="930">
        <v>102049</v>
      </c>
      <c r="D5" s="906">
        <v>155</v>
      </c>
      <c r="E5" s="906">
        <v>0</v>
      </c>
      <c r="F5" s="906">
        <v>0</v>
      </c>
      <c r="G5" s="916">
        <v>155</v>
      </c>
      <c r="H5" s="906">
        <v>155</v>
      </c>
      <c r="I5" s="702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914" t="s">
        <v>140</v>
      </c>
      <c r="C6" s="918">
        <v>79318.240000000005</v>
      </c>
      <c r="D6" s="906">
        <v>0</v>
      </c>
      <c r="E6" s="919">
        <v>109</v>
      </c>
      <c r="F6" s="906">
        <v>0</v>
      </c>
      <c r="G6" s="916">
        <v>109</v>
      </c>
      <c r="H6" s="906">
        <v>109</v>
      </c>
      <c r="I6" s="702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914" t="s">
        <v>132</v>
      </c>
      <c r="C7" s="918">
        <v>15624.5</v>
      </c>
      <c r="D7" s="906">
        <v>0</v>
      </c>
      <c r="E7" s="919">
        <v>10</v>
      </c>
      <c r="F7" s="906">
        <v>0</v>
      </c>
      <c r="G7" s="916">
        <v>10</v>
      </c>
      <c r="H7" s="906">
        <v>10</v>
      </c>
      <c r="I7" s="702">
        <f t="shared" si="1"/>
        <v>0</v>
      </c>
      <c r="K7" s="394">
        <f t="shared" si="2"/>
        <v>1</v>
      </c>
    </row>
    <row r="8" spans="1:11" ht="23.25" x14ac:dyDescent="0.5">
      <c r="A8" s="504">
        <v>4</v>
      </c>
      <c r="B8" s="926" t="s">
        <v>156</v>
      </c>
      <c r="C8" s="918">
        <v>90611</v>
      </c>
      <c r="D8" s="906">
        <v>0</v>
      </c>
      <c r="E8" s="919">
        <v>0</v>
      </c>
      <c r="F8" s="906">
        <v>0</v>
      </c>
      <c r="G8" s="916">
        <v>0</v>
      </c>
      <c r="H8" s="906">
        <v>0</v>
      </c>
      <c r="I8" s="702">
        <f t="shared" si="1"/>
        <v>0</v>
      </c>
      <c r="K8" s="394">
        <f t="shared" si="2"/>
        <v>0</v>
      </c>
    </row>
    <row r="9" spans="1:11" ht="23.25" x14ac:dyDescent="0.5">
      <c r="A9" s="504">
        <v>5</v>
      </c>
      <c r="B9" s="926" t="s">
        <v>158</v>
      </c>
      <c r="C9" s="918">
        <v>10</v>
      </c>
      <c r="D9" s="906">
        <v>0</v>
      </c>
      <c r="E9" s="919">
        <v>0</v>
      </c>
      <c r="F9" s="906">
        <v>0</v>
      </c>
      <c r="G9" s="916">
        <v>0</v>
      </c>
      <c r="H9" s="906">
        <v>0</v>
      </c>
      <c r="I9" s="702">
        <f t="shared" si="1"/>
        <v>0</v>
      </c>
      <c r="K9" s="394">
        <f t="shared" si="2"/>
        <v>0</v>
      </c>
    </row>
    <row r="10" spans="1:11" ht="23.25" x14ac:dyDescent="0.5">
      <c r="A10" s="504">
        <v>6</v>
      </c>
      <c r="B10" s="926" t="s">
        <v>159</v>
      </c>
      <c r="C10" s="930">
        <v>208064</v>
      </c>
      <c r="D10" s="906">
        <v>0</v>
      </c>
      <c r="E10" s="906">
        <v>0</v>
      </c>
      <c r="F10" s="906">
        <v>0</v>
      </c>
      <c r="G10" s="924">
        <v>0</v>
      </c>
      <c r="H10" s="906">
        <v>0</v>
      </c>
      <c r="I10" s="702">
        <f t="shared" si="1"/>
        <v>0</v>
      </c>
      <c r="K10" s="394">
        <f t="shared" si="2"/>
        <v>0</v>
      </c>
    </row>
    <row r="11" spans="1:11" ht="23.25" x14ac:dyDescent="0.5">
      <c r="A11" s="504">
        <v>7</v>
      </c>
      <c r="B11" s="943" t="s">
        <v>160</v>
      </c>
      <c r="C11" s="870">
        <v>65321.75</v>
      </c>
      <c r="D11" s="867">
        <v>0</v>
      </c>
      <c r="E11" s="867">
        <v>0</v>
      </c>
      <c r="F11" s="868">
        <v>0</v>
      </c>
      <c r="G11" s="916">
        <v>0</v>
      </c>
      <c r="H11" s="867">
        <v>0</v>
      </c>
      <c r="I11" s="702">
        <f t="shared" si="1"/>
        <v>0</v>
      </c>
      <c r="K11" s="394">
        <f t="shared" si="2"/>
        <v>0</v>
      </c>
    </row>
    <row r="12" spans="1:11" ht="23.25" x14ac:dyDescent="0.5">
      <c r="A12" s="504">
        <v>8</v>
      </c>
      <c r="B12" s="926" t="s">
        <v>161</v>
      </c>
      <c r="C12" s="872">
        <v>23687.5</v>
      </c>
      <c r="D12" s="867">
        <v>0</v>
      </c>
      <c r="E12" s="906">
        <v>0</v>
      </c>
      <c r="F12" s="867">
        <v>0</v>
      </c>
      <c r="G12" s="928">
        <v>0</v>
      </c>
      <c r="H12" s="867">
        <v>0</v>
      </c>
      <c r="I12" s="702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926" t="s">
        <v>174</v>
      </c>
      <c r="C13" s="872">
        <v>665087.04</v>
      </c>
      <c r="D13" s="867">
        <v>0</v>
      </c>
      <c r="E13" s="868">
        <v>0</v>
      </c>
      <c r="F13" s="867">
        <v>0</v>
      </c>
      <c r="G13" s="928">
        <v>0</v>
      </c>
      <c r="H13" s="867">
        <v>0</v>
      </c>
      <c r="I13" s="702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926" t="s">
        <v>175</v>
      </c>
      <c r="C14" s="872">
        <v>72136</v>
      </c>
      <c r="D14" s="867">
        <v>0</v>
      </c>
      <c r="E14" s="868">
        <v>0</v>
      </c>
      <c r="F14" s="867">
        <v>0</v>
      </c>
      <c r="G14" s="928">
        <v>0</v>
      </c>
      <c r="H14" s="867">
        <v>0</v>
      </c>
      <c r="I14" s="702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942" t="s">
        <v>177</v>
      </c>
      <c r="C15" s="918">
        <v>28275</v>
      </c>
      <c r="D15" s="923">
        <v>0</v>
      </c>
      <c r="E15" s="923">
        <v>0</v>
      </c>
      <c r="F15" s="906">
        <v>0</v>
      </c>
      <c r="G15" s="924">
        <v>0</v>
      </c>
      <c r="H15" s="923">
        <v>0</v>
      </c>
      <c r="I15" s="702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942" t="s">
        <v>178</v>
      </c>
      <c r="C16" s="915">
        <v>33130.269999999997</v>
      </c>
      <c r="D16" s="906">
        <v>0</v>
      </c>
      <c r="E16" s="906">
        <v>0</v>
      </c>
      <c r="F16" s="867">
        <v>0</v>
      </c>
      <c r="G16" s="916">
        <v>0</v>
      </c>
      <c r="H16" s="906">
        <v>0</v>
      </c>
      <c r="I16" s="702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942" t="s">
        <v>181</v>
      </c>
      <c r="C17" s="872">
        <v>470705.25</v>
      </c>
      <c r="D17" s="867">
        <v>0</v>
      </c>
      <c r="E17" s="868">
        <v>0</v>
      </c>
      <c r="F17" s="867">
        <v>0</v>
      </c>
      <c r="G17" s="928">
        <v>0</v>
      </c>
      <c r="H17" s="867">
        <v>0</v>
      </c>
      <c r="I17" s="702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942" t="s">
        <v>166</v>
      </c>
      <c r="C18" s="905">
        <v>24828.36</v>
      </c>
      <c r="D18" s="867">
        <v>0</v>
      </c>
      <c r="E18" s="868">
        <v>0</v>
      </c>
      <c r="F18" s="867">
        <v>0</v>
      </c>
      <c r="G18" s="928">
        <v>0</v>
      </c>
      <c r="H18" s="867">
        <v>0</v>
      </c>
      <c r="I18" s="702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942" t="s">
        <v>169</v>
      </c>
      <c r="C19" s="918">
        <v>2400</v>
      </c>
      <c r="D19" s="906">
        <v>0</v>
      </c>
      <c r="E19" s="874">
        <v>0</v>
      </c>
      <c r="F19" s="906">
        <v>0</v>
      </c>
      <c r="G19" s="938">
        <v>0</v>
      </c>
      <c r="H19" s="873">
        <v>0</v>
      </c>
      <c r="I19" s="702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942" t="s">
        <v>170</v>
      </c>
      <c r="C20" s="921">
        <v>804</v>
      </c>
      <c r="D20" s="873">
        <v>0</v>
      </c>
      <c r="E20" s="906">
        <v>0</v>
      </c>
      <c r="F20" s="906">
        <v>0</v>
      </c>
      <c r="G20" s="916">
        <v>0</v>
      </c>
      <c r="H20" s="923">
        <v>0</v>
      </c>
      <c r="I20" s="702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926" t="s">
        <v>172</v>
      </c>
      <c r="C21" s="930">
        <v>253967.5</v>
      </c>
      <c r="D21" s="906">
        <v>0</v>
      </c>
      <c r="E21" s="867">
        <v>0</v>
      </c>
      <c r="F21" s="873">
        <v>0</v>
      </c>
      <c r="G21" s="928">
        <v>0</v>
      </c>
      <c r="H21" s="906">
        <v>0</v>
      </c>
      <c r="I21" s="702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941" t="s">
        <v>134</v>
      </c>
      <c r="C22" s="930">
        <v>164868.6</v>
      </c>
      <c r="D22" s="906">
        <v>0</v>
      </c>
      <c r="E22" s="906">
        <v>0</v>
      </c>
      <c r="F22" s="906">
        <v>0</v>
      </c>
      <c r="G22" s="928">
        <v>0</v>
      </c>
      <c r="H22" s="906">
        <v>0</v>
      </c>
      <c r="I22" s="702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943" t="s">
        <v>135</v>
      </c>
      <c r="C23" s="870">
        <v>191914.06</v>
      </c>
      <c r="D23" s="867">
        <v>0</v>
      </c>
      <c r="E23" s="868">
        <v>0</v>
      </c>
      <c r="F23" s="867">
        <v>0</v>
      </c>
      <c r="G23" s="928">
        <v>0</v>
      </c>
      <c r="H23" s="867">
        <v>1</v>
      </c>
      <c r="I23" s="702">
        <f t="shared" si="1"/>
        <v>-1</v>
      </c>
      <c r="K23" s="394">
        <f t="shared" si="2"/>
        <v>0</v>
      </c>
    </row>
    <row r="24" spans="1:11" ht="23.25" x14ac:dyDescent="0.5">
      <c r="A24" s="504">
        <v>20</v>
      </c>
      <c r="B24" s="943" t="s">
        <v>136</v>
      </c>
      <c r="C24" s="895">
        <v>214706.66</v>
      </c>
      <c r="D24" s="867">
        <v>0</v>
      </c>
      <c r="E24" s="868">
        <v>0</v>
      </c>
      <c r="F24" s="867">
        <v>0</v>
      </c>
      <c r="G24" s="928">
        <v>0</v>
      </c>
      <c r="H24" s="867">
        <v>0</v>
      </c>
      <c r="I24" s="702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944" t="s">
        <v>137</v>
      </c>
      <c r="C25" s="905">
        <v>2565</v>
      </c>
      <c r="D25" s="867">
        <v>0</v>
      </c>
      <c r="E25" s="868">
        <v>0</v>
      </c>
      <c r="F25" s="867">
        <v>0</v>
      </c>
      <c r="G25" s="928">
        <v>0</v>
      </c>
      <c r="H25" s="867">
        <v>0</v>
      </c>
      <c r="I25" s="702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944" t="s">
        <v>138</v>
      </c>
      <c r="C26" s="872">
        <v>386711.12</v>
      </c>
      <c r="D26" s="867">
        <v>0</v>
      </c>
      <c r="E26" s="868">
        <v>0</v>
      </c>
      <c r="F26" s="867">
        <v>0</v>
      </c>
      <c r="G26" s="928">
        <v>0</v>
      </c>
      <c r="H26" s="867">
        <v>0</v>
      </c>
      <c r="I26" s="702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944" t="s">
        <v>139</v>
      </c>
      <c r="C27" s="905">
        <v>839.25</v>
      </c>
      <c r="D27" s="867">
        <v>0</v>
      </c>
      <c r="E27" s="868">
        <v>0</v>
      </c>
      <c r="F27" s="867">
        <v>0</v>
      </c>
      <c r="G27" s="928">
        <v>0</v>
      </c>
      <c r="H27" s="867">
        <v>0</v>
      </c>
      <c r="I27" s="702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944" t="s">
        <v>141</v>
      </c>
      <c r="C28" s="929">
        <v>63733.5</v>
      </c>
      <c r="D28" s="867">
        <v>0</v>
      </c>
      <c r="E28" s="868">
        <v>0</v>
      </c>
      <c r="F28" s="867">
        <v>0</v>
      </c>
      <c r="G28" s="928">
        <v>0</v>
      </c>
      <c r="H28" s="867">
        <v>0</v>
      </c>
      <c r="I28" s="702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944" t="s">
        <v>142</v>
      </c>
      <c r="C29" s="905">
        <v>107166</v>
      </c>
      <c r="D29" s="867">
        <v>0</v>
      </c>
      <c r="E29" s="868">
        <v>0</v>
      </c>
      <c r="F29" s="867">
        <v>0</v>
      </c>
      <c r="G29" s="928">
        <v>0</v>
      </c>
      <c r="H29" s="867">
        <v>0</v>
      </c>
      <c r="I29" s="702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944" t="s">
        <v>143</v>
      </c>
      <c r="C30" s="905">
        <v>10337</v>
      </c>
      <c r="D30" s="867">
        <v>0</v>
      </c>
      <c r="E30" s="868">
        <v>0</v>
      </c>
      <c r="F30" s="867">
        <v>0</v>
      </c>
      <c r="G30" s="928">
        <v>0</v>
      </c>
      <c r="H30" s="867">
        <v>0</v>
      </c>
      <c r="I30" s="702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944" t="s">
        <v>473</v>
      </c>
      <c r="C31" s="905">
        <v>38121.42</v>
      </c>
      <c r="D31" s="867">
        <v>0</v>
      </c>
      <c r="E31" s="868">
        <v>0</v>
      </c>
      <c r="F31" s="867">
        <v>0</v>
      </c>
      <c r="G31" s="928">
        <v>0</v>
      </c>
      <c r="H31" s="867">
        <v>0</v>
      </c>
      <c r="I31" s="702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941" t="s">
        <v>145</v>
      </c>
      <c r="C32" s="870">
        <v>88176.62</v>
      </c>
      <c r="D32" s="867">
        <v>0</v>
      </c>
      <c r="E32" s="868">
        <v>0</v>
      </c>
      <c r="F32" s="867">
        <v>0</v>
      </c>
      <c r="G32" s="928">
        <v>0</v>
      </c>
      <c r="H32" s="867">
        <v>0</v>
      </c>
      <c r="I32" s="702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941" t="s">
        <v>146</v>
      </c>
      <c r="C33" s="895">
        <v>1291.25</v>
      </c>
      <c r="D33" s="867">
        <v>0</v>
      </c>
      <c r="E33" s="868">
        <v>0</v>
      </c>
      <c r="F33" s="867">
        <v>0</v>
      </c>
      <c r="G33" s="928">
        <v>0</v>
      </c>
      <c r="H33" s="867">
        <v>0</v>
      </c>
      <c r="I33" s="702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926" t="s">
        <v>147</v>
      </c>
      <c r="C34" s="905">
        <v>9717.39</v>
      </c>
      <c r="D34" s="867">
        <v>0</v>
      </c>
      <c r="E34" s="868">
        <v>0</v>
      </c>
      <c r="F34" s="867">
        <v>0</v>
      </c>
      <c r="G34" s="928">
        <v>0</v>
      </c>
      <c r="H34" s="867">
        <v>0</v>
      </c>
      <c r="I34" s="702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941" t="s">
        <v>148</v>
      </c>
      <c r="C35" s="870">
        <v>11751.55</v>
      </c>
      <c r="D35" s="867">
        <v>0</v>
      </c>
      <c r="E35" s="868">
        <v>0</v>
      </c>
      <c r="F35" s="867">
        <v>0</v>
      </c>
      <c r="G35" s="928">
        <v>0</v>
      </c>
      <c r="H35" s="867">
        <v>0</v>
      </c>
      <c r="I35" s="702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941" t="s">
        <v>149</v>
      </c>
      <c r="C36" s="870">
        <v>2181.9499999999998</v>
      </c>
      <c r="D36" s="867">
        <v>0</v>
      </c>
      <c r="E36" s="868">
        <v>0</v>
      </c>
      <c r="F36" s="867">
        <v>0</v>
      </c>
      <c r="G36" s="928">
        <v>0</v>
      </c>
      <c r="H36" s="867">
        <v>0</v>
      </c>
      <c r="I36" s="702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945" t="s">
        <v>150</v>
      </c>
      <c r="C37" s="905">
        <v>329873.53000000003</v>
      </c>
      <c r="D37" s="867">
        <v>0</v>
      </c>
      <c r="E37" s="868">
        <v>0</v>
      </c>
      <c r="F37" s="867">
        <v>0</v>
      </c>
      <c r="G37" s="928">
        <v>0</v>
      </c>
      <c r="H37" s="867">
        <v>0</v>
      </c>
      <c r="I37" s="702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926" t="s">
        <v>151</v>
      </c>
      <c r="C38" s="929">
        <v>2925.25</v>
      </c>
      <c r="D38" s="867">
        <v>0</v>
      </c>
      <c r="E38" s="868">
        <v>0</v>
      </c>
      <c r="F38" s="867">
        <v>0</v>
      </c>
      <c r="G38" s="928">
        <v>0</v>
      </c>
      <c r="H38" s="867">
        <v>0</v>
      </c>
      <c r="I38" s="702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926" t="s">
        <v>152</v>
      </c>
      <c r="C39" s="929">
        <v>156337.88</v>
      </c>
      <c r="D39" s="867">
        <v>0</v>
      </c>
      <c r="E39" s="868">
        <v>0</v>
      </c>
      <c r="F39" s="867">
        <v>0</v>
      </c>
      <c r="G39" s="928">
        <v>0</v>
      </c>
      <c r="H39" s="867">
        <v>0</v>
      </c>
      <c r="I39" s="702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926" t="s">
        <v>513</v>
      </c>
      <c r="C40" s="952">
        <v>505</v>
      </c>
      <c r="D40" s="873">
        <v>0</v>
      </c>
      <c r="E40" s="874">
        <v>0</v>
      </c>
      <c r="F40" s="873">
        <v>0</v>
      </c>
      <c r="G40" s="938">
        <v>0</v>
      </c>
      <c r="H40" s="906">
        <v>0</v>
      </c>
      <c r="I40" s="702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1008" t="s">
        <v>187</v>
      </c>
      <c r="C41" s="922">
        <v>2.25</v>
      </c>
      <c r="D41" s="906">
        <v>0</v>
      </c>
      <c r="E41" s="906">
        <v>0</v>
      </c>
      <c r="F41" s="906">
        <v>0</v>
      </c>
      <c r="G41" s="916">
        <v>0</v>
      </c>
      <c r="H41" s="867">
        <v>0</v>
      </c>
      <c r="I41" s="702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926" t="s">
        <v>190</v>
      </c>
      <c r="C42" s="922">
        <v>0.25</v>
      </c>
      <c r="D42" s="873">
        <v>0</v>
      </c>
      <c r="E42" s="923">
        <v>0</v>
      </c>
      <c r="F42" s="873">
        <v>0</v>
      </c>
      <c r="G42" s="938">
        <v>0</v>
      </c>
      <c r="H42" s="906">
        <v>0</v>
      </c>
      <c r="I42" s="702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926" t="s">
        <v>116</v>
      </c>
      <c r="C43" s="870">
        <v>182783</v>
      </c>
      <c r="D43" s="906">
        <v>0</v>
      </c>
      <c r="E43" s="906">
        <v>0</v>
      </c>
      <c r="F43" s="906">
        <v>0</v>
      </c>
      <c r="G43" s="916">
        <v>0</v>
      </c>
      <c r="H43" s="867">
        <v>0</v>
      </c>
      <c r="I43" s="702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944" t="s">
        <v>120</v>
      </c>
      <c r="C44" s="872">
        <v>196024.14</v>
      </c>
      <c r="D44" s="867">
        <v>0</v>
      </c>
      <c r="E44" s="868">
        <v>0</v>
      </c>
      <c r="F44" s="867">
        <v>0</v>
      </c>
      <c r="G44" s="928">
        <v>0</v>
      </c>
      <c r="H44" s="867">
        <v>0</v>
      </c>
      <c r="I44" s="702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944" t="s">
        <v>123</v>
      </c>
      <c r="C45" s="872">
        <v>13129</v>
      </c>
      <c r="D45" s="867">
        <v>0</v>
      </c>
      <c r="E45" s="868">
        <v>0</v>
      </c>
      <c r="F45" s="867">
        <v>0</v>
      </c>
      <c r="G45" s="928">
        <v>0</v>
      </c>
      <c r="H45" s="867">
        <v>0</v>
      </c>
      <c r="I45" s="702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944" t="s">
        <v>124</v>
      </c>
      <c r="C46" s="872">
        <v>36096</v>
      </c>
      <c r="D46" s="867">
        <v>0</v>
      </c>
      <c r="E46" s="868">
        <v>0</v>
      </c>
      <c r="F46" s="867">
        <v>0</v>
      </c>
      <c r="G46" s="928">
        <v>0</v>
      </c>
      <c r="H46" s="867">
        <v>0</v>
      </c>
      <c r="I46" s="702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926" t="s">
        <v>125</v>
      </c>
      <c r="C47" s="872">
        <v>321913.64</v>
      </c>
      <c r="D47" s="867">
        <v>0</v>
      </c>
      <c r="E47" s="868">
        <v>0</v>
      </c>
      <c r="F47" s="867">
        <v>0</v>
      </c>
      <c r="G47" s="928">
        <v>0</v>
      </c>
      <c r="H47" s="867">
        <v>0</v>
      </c>
      <c r="I47" s="702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926" t="s">
        <v>126</v>
      </c>
      <c r="C48" s="872">
        <v>450</v>
      </c>
      <c r="D48" s="867">
        <v>0</v>
      </c>
      <c r="E48" s="868">
        <v>0</v>
      </c>
      <c r="F48" s="867">
        <v>0</v>
      </c>
      <c r="G48" s="928">
        <v>0</v>
      </c>
      <c r="H48" s="867">
        <v>0</v>
      </c>
      <c r="I48" s="702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934" t="s">
        <v>130</v>
      </c>
      <c r="C49" s="886">
        <v>202608</v>
      </c>
      <c r="D49" s="911">
        <v>0</v>
      </c>
      <c r="E49" s="912">
        <v>0</v>
      </c>
      <c r="F49" s="911">
        <v>0</v>
      </c>
      <c r="G49" s="1007">
        <v>0</v>
      </c>
      <c r="H49" s="911">
        <v>0</v>
      </c>
      <c r="I49" s="702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 x14ac:dyDescent="0.5"/>
  <cols>
    <col min="1" max="1" width="9" style="394"/>
    <col min="2" max="2" width="13.25" style="394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1267" t="s">
        <v>557</v>
      </c>
      <c r="B1" s="1267"/>
      <c r="C1" s="1267"/>
      <c r="D1" s="1267"/>
      <c r="E1" s="1267"/>
      <c r="F1" s="1267"/>
      <c r="G1" s="1267"/>
      <c r="H1" s="1267"/>
      <c r="I1" s="1267"/>
    </row>
    <row r="2" spans="1:11" x14ac:dyDescent="0.5">
      <c r="A2" s="1309" t="s">
        <v>227</v>
      </c>
      <c r="B2" s="1224" t="s">
        <v>4</v>
      </c>
      <c r="C2" s="423" t="s">
        <v>275</v>
      </c>
      <c r="D2" s="1224" t="s">
        <v>276</v>
      </c>
      <c r="E2" s="1224"/>
      <c r="F2" s="1224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1309"/>
      <c r="B3" s="1224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 x14ac:dyDescent="0.5">
      <c r="A4" s="1224" t="s">
        <v>287</v>
      </c>
      <c r="B4" s="1224"/>
      <c r="C4" s="423">
        <f>SUM(C5:C49)</f>
        <v>4872748.72</v>
      </c>
      <c r="D4" s="423">
        <f t="shared" ref="D4:I4" si="0">SUM(D5:D49)</f>
        <v>0</v>
      </c>
      <c r="E4" s="423">
        <f t="shared" si="0"/>
        <v>167</v>
      </c>
      <c r="F4" s="423">
        <f t="shared" si="0"/>
        <v>0</v>
      </c>
      <c r="G4" s="423">
        <f t="shared" si="0"/>
        <v>167</v>
      </c>
      <c r="H4" s="423">
        <f t="shared" si="0"/>
        <v>167</v>
      </c>
      <c r="I4" s="423">
        <f t="shared" si="0"/>
        <v>0</v>
      </c>
      <c r="K4" s="395">
        <f>SUM(K5:K49)</f>
        <v>2</v>
      </c>
    </row>
    <row r="5" spans="1:11" ht="23.25" x14ac:dyDescent="0.5">
      <c r="A5" s="504">
        <v>1</v>
      </c>
      <c r="B5" s="914" t="s">
        <v>140</v>
      </c>
      <c r="C5" s="930">
        <v>79318.240000000005</v>
      </c>
      <c r="D5" s="906">
        <v>0</v>
      </c>
      <c r="E5" s="906">
        <v>152</v>
      </c>
      <c r="F5" s="906">
        <v>0</v>
      </c>
      <c r="G5" s="916">
        <v>152</v>
      </c>
      <c r="H5" s="906">
        <v>152</v>
      </c>
      <c r="I5" s="702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914" t="s">
        <v>135</v>
      </c>
      <c r="C6" s="918">
        <v>191914.06</v>
      </c>
      <c r="D6" s="906">
        <v>0</v>
      </c>
      <c r="E6" s="919">
        <v>15</v>
      </c>
      <c r="F6" s="906">
        <v>0</v>
      </c>
      <c r="G6" s="916">
        <v>15</v>
      </c>
      <c r="H6" s="906">
        <v>15</v>
      </c>
      <c r="I6" s="702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926" t="s">
        <v>156</v>
      </c>
      <c r="C7" s="918">
        <v>90611</v>
      </c>
      <c r="D7" s="906">
        <v>0</v>
      </c>
      <c r="E7" s="919">
        <v>0</v>
      </c>
      <c r="F7" s="906">
        <v>0</v>
      </c>
      <c r="G7" s="916">
        <v>0</v>
      </c>
      <c r="H7" s="906">
        <v>0</v>
      </c>
      <c r="I7" s="702">
        <f t="shared" si="1"/>
        <v>0</v>
      </c>
      <c r="K7" s="394">
        <f t="shared" si="2"/>
        <v>0</v>
      </c>
    </row>
    <row r="8" spans="1:11" ht="23.25" x14ac:dyDescent="0.5">
      <c r="A8" s="504">
        <v>4</v>
      </c>
      <c r="B8" s="926" t="s">
        <v>158</v>
      </c>
      <c r="C8" s="918">
        <v>10</v>
      </c>
      <c r="D8" s="906">
        <v>0</v>
      </c>
      <c r="E8" s="919">
        <v>0</v>
      </c>
      <c r="F8" s="906">
        <v>0</v>
      </c>
      <c r="G8" s="916">
        <v>0</v>
      </c>
      <c r="H8" s="906">
        <v>0</v>
      </c>
      <c r="I8" s="702">
        <f t="shared" si="1"/>
        <v>0</v>
      </c>
      <c r="K8" s="394">
        <f t="shared" si="2"/>
        <v>0</v>
      </c>
    </row>
    <row r="9" spans="1:11" ht="23.25" x14ac:dyDescent="0.5">
      <c r="A9" s="504">
        <v>5</v>
      </c>
      <c r="B9" s="926" t="s">
        <v>159</v>
      </c>
      <c r="C9" s="921">
        <v>208064</v>
      </c>
      <c r="D9" s="906">
        <v>0</v>
      </c>
      <c r="E9" s="919">
        <v>0</v>
      </c>
      <c r="F9" s="906">
        <v>0</v>
      </c>
      <c r="G9" s="916">
        <v>0</v>
      </c>
      <c r="H9" s="906">
        <v>0</v>
      </c>
      <c r="I9" s="702">
        <f t="shared" si="1"/>
        <v>0</v>
      </c>
      <c r="K9" s="394">
        <f t="shared" si="2"/>
        <v>0</v>
      </c>
    </row>
    <row r="10" spans="1:11" ht="23.25" x14ac:dyDescent="0.5">
      <c r="A10" s="504">
        <v>6</v>
      </c>
      <c r="B10" s="926" t="s">
        <v>160</v>
      </c>
      <c r="C10" s="930">
        <v>65321.75</v>
      </c>
      <c r="D10" s="906">
        <v>0</v>
      </c>
      <c r="E10" s="906">
        <v>0</v>
      </c>
      <c r="F10" s="906">
        <v>0</v>
      </c>
      <c r="G10" s="924">
        <v>0</v>
      </c>
      <c r="H10" s="906">
        <v>0</v>
      </c>
      <c r="I10" s="702">
        <f t="shared" si="1"/>
        <v>0</v>
      </c>
      <c r="K10" s="394">
        <f t="shared" si="2"/>
        <v>0</v>
      </c>
    </row>
    <row r="11" spans="1:11" ht="23.25" x14ac:dyDescent="0.5">
      <c r="A11" s="504">
        <v>7</v>
      </c>
      <c r="B11" s="943" t="s">
        <v>161</v>
      </c>
      <c r="C11" s="932">
        <v>23687.5</v>
      </c>
      <c r="D11" s="867">
        <v>0</v>
      </c>
      <c r="E11" s="867">
        <v>0</v>
      </c>
      <c r="F11" s="868">
        <v>0</v>
      </c>
      <c r="G11" s="916">
        <v>0</v>
      </c>
      <c r="H11" s="867">
        <v>0</v>
      </c>
      <c r="I11" s="702">
        <f t="shared" si="1"/>
        <v>0</v>
      </c>
      <c r="K11" s="394">
        <f t="shared" si="2"/>
        <v>0</v>
      </c>
    </row>
    <row r="12" spans="1:11" ht="23.25" x14ac:dyDescent="0.5">
      <c r="A12" s="504">
        <v>8</v>
      </c>
      <c r="B12" s="926" t="s">
        <v>174</v>
      </c>
      <c r="C12" s="872">
        <v>665087.04</v>
      </c>
      <c r="D12" s="867">
        <v>0</v>
      </c>
      <c r="E12" s="906">
        <v>0</v>
      </c>
      <c r="F12" s="867">
        <v>0</v>
      </c>
      <c r="G12" s="928">
        <v>0</v>
      </c>
      <c r="H12" s="867">
        <v>0</v>
      </c>
      <c r="I12" s="702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926" t="s">
        <v>175</v>
      </c>
      <c r="C13" s="929">
        <v>72136</v>
      </c>
      <c r="D13" s="867">
        <v>0</v>
      </c>
      <c r="E13" s="868">
        <v>0</v>
      </c>
      <c r="F13" s="867">
        <v>0</v>
      </c>
      <c r="G13" s="928">
        <v>0</v>
      </c>
      <c r="H13" s="867">
        <v>0</v>
      </c>
      <c r="I13" s="702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926" t="s">
        <v>177</v>
      </c>
      <c r="C14" s="905">
        <v>28275</v>
      </c>
      <c r="D14" s="867">
        <v>0</v>
      </c>
      <c r="E14" s="868">
        <v>0</v>
      </c>
      <c r="F14" s="867">
        <v>0</v>
      </c>
      <c r="G14" s="928">
        <v>0</v>
      </c>
      <c r="H14" s="867">
        <v>0</v>
      </c>
      <c r="I14" s="702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942" t="s">
        <v>178</v>
      </c>
      <c r="C15" s="952">
        <v>33130.269999999997</v>
      </c>
      <c r="D15" s="923">
        <v>0</v>
      </c>
      <c r="E15" s="923">
        <v>0</v>
      </c>
      <c r="F15" s="906">
        <v>0</v>
      </c>
      <c r="G15" s="924">
        <v>0</v>
      </c>
      <c r="H15" s="923">
        <v>0</v>
      </c>
      <c r="I15" s="702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942" t="s">
        <v>181</v>
      </c>
      <c r="C16" s="930">
        <v>470705.25</v>
      </c>
      <c r="D16" s="906">
        <v>0</v>
      </c>
      <c r="E16" s="906">
        <v>0</v>
      </c>
      <c r="F16" s="867">
        <v>0</v>
      </c>
      <c r="G16" s="916">
        <v>0</v>
      </c>
      <c r="H16" s="906">
        <v>0</v>
      </c>
      <c r="I16" s="702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942" t="s">
        <v>166</v>
      </c>
      <c r="C17" s="905">
        <v>24828.36</v>
      </c>
      <c r="D17" s="867">
        <v>0</v>
      </c>
      <c r="E17" s="868">
        <v>0</v>
      </c>
      <c r="F17" s="867">
        <v>0</v>
      </c>
      <c r="G17" s="928">
        <v>0</v>
      </c>
      <c r="H17" s="867">
        <v>0</v>
      </c>
      <c r="I17" s="702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942" t="s">
        <v>169</v>
      </c>
      <c r="C18" s="872">
        <v>2400</v>
      </c>
      <c r="D18" s="867">
        <v>0</v>
      </c>
      <c r="E18" s="868">
        <v>0</v>
      </c>
      <c r="F18" s="867">
        <v>0</v>
      </c>
      <c r="G18" s="928">
        <v>0</v>
      </c>
      <c r="H18" s="867">
        <v>0</v>
      </c>
      <c r="I18" s="702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942" t="s">
        <v>170</v>
      </c>
      <c r="C19" s="952">
        <v>804</v>
      </c>
      <c r="D19" s="906">
        <v>0</v>
      </c>
      <c r="E19" s="874">
        <v>0</v>
      </c>
      <c r="F19" s="906">
        <v>0</v>
      </c>
      <c r="G19" s="938">
        <v>0</v>
      </c>
      <c r="H19" s="873">
        <v>0</v>
      </c>
      <c r="I19" s="702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942" t="s">
        <v>172</v>
      </c>
      <c r="C20" s="918">
        <v>253967.5</v>
      </c>
      <c r="D20" s="873">
        <v>0</v>
      </c>
      <c r="E20" s="906">
        <v>0</v>
      </c>
      <c r="F20" s="906">
        <v>0</v>
      </c>
      <c r="G20" s="916">
        <v>0</v>
      </c>
      <c r="H20" s="923">
        <v>0</v>
      </c>
      <c r="I20" s="702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926" t="s">
        <v>134</v>
      </c>
      <c r="C21" s="915">
        <v>164868.6</v>
      </c>
      <c r="D21" s="906">
        <v>0</v>
      </c>
      <c r="E21" s="867">
        <v>0</v>
      </c>
      <c r="F21" s="873">
        <v>0</v>
      </c>
      <c r="G21" s="928">
        <v>0</v>
      </c>
      <c r="H21" s="906">
        <v>0</v>
      </c>
      <c r="I21" s="702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941" t="s">
        <v>136</v>
      </c>
      <c r="C22" s="930">
        <v>214706.66</v>
      </c>
      <c r="D22" s="906">
        <v>0</v>
      </c>
      <c r="E22" s="906">
        <v>0</v>
      </c>
      <c r="F22" s="906">
        <v>0</v>
      </c>
      <c r="G22" s="928">
        <v>0</v>
      </c>
      <c r="H22" s="906">
        <v>0</v>
      </c>
      <c r="I22" s="702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943" t="s">
        <v>137</v>
      </c>
      <c r="C23" s="895">
        <v>2565</v>
      </c>
      <c r="D23" s="867">
        <v>0</v>
      </c>
      <c r="E23" s="868">
        <v>0</v>
      </c>
      <c r="F23" s="867">
        <v>0</v>
      </c>
      <c r="G23" s="928">
        <v>0</v>
      </c>
      <c r="H23" s="867">
        <v>0</v>
      </c>
      <c r="I23" s="702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944" t="s">
        <v>138</v>
      </c>
      <c r="C24" s="872">
        <v>386711.12</v>
      </c>
      <c r="D24" s="867">
        <v>0</v>
      </c>
      <c r="E24" s="868">
        <v>0</v>
      </c>
      <c r="F24" s="867">
        <v>0</v>
      </c>
      <c r="G24" s="928">
        <v>0</v>
      </c>
      <c r="H24" s="867">
        <v>0</v>
      </c>
      <c r="I24" s="702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944" t="s">
        <v>139</v>
      </c>
      <c r="C25" s="905">
        <v>839.25</v>
      </c>
      <c r="D25" s="867">
        <v>0</v>
      </c>
      <c r="E25" s="868">
        <v>0</v>
      </c>
      <c r="F25" s="867">
        <v>0</v>
      </c>
      <c r="G25" s="928">
        <v>0</v>
      </c>
      <c r="H25" s="867">
        <v>0</v>
      </c>
      <c r="I25" s="702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944" t="s">
        <v>141</v>
      </c>
      <c r="C26" s="929">
        <v>63733.5</v>
      </c>
      <c r="D26" s="867">
        <v>0</v>
      </c>
      <c r="E26" s="868">
        <v>0</v>
      </c>
      <c r="F26" s="867">
        <v>0</v>
      </c>
      <c r="G26" s="928">
        <v>0</v>
      </c>
      <c r="H26" s="867">
        <v>0</v>
      </c>
      <c r="I26" s="702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944" t="s">
        <v>142</v>
      </c>
      <c r="C27" s="929">
        <v>107166</v>
      </c>
      <c r="D27" s="867">
        <v>0</v>
      </c>
      <c r="E27" s="868">
        <v>0</v>
      </c>
      <c r="F27" s="867">
        <v>0</v>
      </c>
      <c r="G27" s="928">
        <v>0</v>
      </c>
      <c r="H27" s="867">
        <v>0</v>
      </c>
      <c r="I27" s="702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944" t="s">
        <v>143</v>
      </c>
      <c r="C28" s="872">
        <v>10337</v>
      </c>
      <c r="D28" s="867">
        <v>0</v>
      </c>
      <c r="E28" s="868">
        <v>0</v>
      </c>
      <c r="F28" s="867">
        <v>0</v>
      </c>
      <c r="G28" s="928">
        <v>0</v>
      </c>
      <c r="H28" s="867">
        <v>0</v>
      </c>
      <c r="I28" s="702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944" t="s">
        <v>473</v>
      </c>
      <c r="C29" s="872">
        <v>38121.42</v>
      </c>
      <c r="D29" s="867">
        <v>0</v>
      </c>
      <c r="E29" s="868">
        <v>0</v>
      </c>
      <c r="F29" s="867">
        <v>0</v>
      </c>
      <c r="G29" s="928">
        <v>0</v>
      </c>
      <c r="H29" s="867">
        <v>0</v>
      </c>
      <c r="I29" s="702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944" t="s">
        <v>145</v>
      </c>
      <c r="C30" s="872">
        <v>88176.62</v>
      </c>
      <c r="D30" s="867">
        <v>0</v>
      </c>
      <c r="E30" s="868">
        <v>0</v>
      </c>
      <c r="F30" s="867">
        <v>0</v>
      </c>
      <c r="G30" s="928">
        <v>0</v>
      </c>
      <c r="H30" s="867">
        <v>0</v>
      </c>
      <c r="I30" s="702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944" t="s">
        <v>146</v>
      </c>
      <c r="C31" s="872">
        <v>1291.25</v>
      </c>
      <c r="D31" s="867">
        <v>0</v>
      </c>
      <c r="E31" s="868">
        <v>0</v>
      </c>
      <c r="F31" s="867">
        <v>0</v>
      </c>
      <c r="G31" s="928">
        <v>0</v>
      </c>
      <c r="H31" s="867">
        <v>0</v>
      </c>
      <c r="I31" s="702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941" t="s">
        <v>147</v>
      </c>
      <c r="C32" s="870">
        <v>9717.39</v>
      </c>
      <c r="D32" s="867">
        <v>0</v>
      </c>
      <c r="E32" s="868">
        <v>0</v>
      </c>
      <c r="F32" s="867">
        <v>0</v>
      </c>
      <c r="G32" s="928">
        <v>0</v>
      </c>
      <c r="H32" s="867">
        <v>0</v>
      </c>
      <c r="I32" s="702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941" t="s">
        <v>148</v>
      </c>
      <c r="C33" s="870">
        <v>11751.55</v>
      </c>
      <c r="D33" s="867">
        <v>0</v>
      </c>
      <c r="E33" s="868">
        <v>0</v>
      </c>
      <c r="F33" s="867">
        <v>0</v>
      </c>
      <c r="G33" s="928">
        <v>0</v>
      </c>
      <c r="H33" s="867">
        <v>0</v>
      </c>
      <c r="I33" s="702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926" t="s">
        <v>149</v>
      </c>
      <c r="C34" s="872">
        <v>2181.9499999999998</v>
      </c>
      <c r="D34" s="867">
        <v>0</v>
      </c>
      <c r="E34" s="868">
        <v>0</v>
      </c>
      <c r="F34" s="867">
        <v>0</v>
      </c>
      <c r="G34" s="928">
        <v>0</v>
      </c>
      <c r="H34" s="867">
        <v>0</v>
      </c>
      <c r="I34" s="702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941" t="s">
        <v>150</v>
      </c>
      <c r="C35" s="870">
        <v>329873.53000000003</v>
      </c>
      <c r="D35" s="867">
        <v>0</v>
      </c>
      <c r="E35" s="868">
        <v>0</v>
      </c>
      <c r="F35" s="867">
        <v>0</v>
      </c>
      <c r="G35" s="928">
        <v>0</v>
      </c>
      <c r="H35" s="867">
        <v>0</v>
      </c>
      <c r="I35" s="702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941" t="s">
        <v>151</v>
      </c>
      <c r="C36" s="870">
        <v>2925.25</v>
      </c>
      <c r="D36" s="867">
        <v>0</v>
      </c>
      <c r="E36" s="868">
        <v>0</v>
      </c>
      <c r="F36" s="867">
        <v>0</v>
      </c>
      <c r="G36" s="928">
        <v>0</v>
      </c>
      <c r="H36" s="867">
        <v>0</v>
      </c>
      <c r="I36" s="702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926" t="s">
        <v>152</v>
      </c>
      <c r="C37" s="872">
        <v>156337.88</v>
      </c>
      <c r="D37" s="867">
        <v>0</v>
      </c>
      <c r="E37" s="868">
        <v>0</v>
      </c>
      <c r="F37" s="867">
        <v>0</v>
      </c>
      <c r="G37" s="928">
        <v>0</v>
      </c>
      <c r="H37" s="867">
        <v>0</v>
      </c>
      <c r="I37" s="702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926" t="s">
        <v>513</v>
      </c>
      <c r="C38" s="872">
        <v>505</v>
      </c>
      <c r="D38" s="867">
        <v>0</v>
      </c>
      <c r="E38" s="868">
        <v>0</v>
      </c>
      <c r="F38" s="867">
        <v>0</v>
      </c>
      <c r="G38" s="928">
        <v>0</v>
      </c>
      <c r="H38" s="867">
        <v>0</v>
      </c>
      <c r="I38" s="702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926" t="s">
        <v>187</v>
      </c>
      <c r="C39" s="872">
        <v>2.25</v>
      </c>
      <c r="D39" s="867">
        <v>0</v>
      </c>
      <c r="E39" s="868">
        <v>0</v>
      </c>
      <c r="F39" s="867">
        <v>0</v>
      </c>
      <c r="G39" s="928">
        <v>0</v>
      </c>
      <c r="H39" s="867">
        <v>0</v>
      </c>
      <c r="I39" s="702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926" t="s">
        <v>190</v>
      </c>
      <c r="C40" s="918">
        <v>0.25</v>
      </c>
      <c r="D40" s="873">
        <v>0</v>
      </c>
      <c r="E40" s="874">
        <v>0</v>
      </c>
      <c r="F40" s="873">
        <v>0</v>
      </c>
      <c r="G40" s="938">
        <v>0</v>
      </c>
      <c r="H40" s="906">
        <v>0</v>
      </c>
      <c r="I40" s="702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1008" t="s">
        <v>116</v>
      </c>
      <c r="C41" s="930">
        <v>182783</v>
      </c>
      <c r="D41" s="906">
        <v>0</v>
      </c>
      <c r="E41" s="906">
        <v>0</v>
      </c>
      <c r="F41" s="906">
        <v>0</v>
      </c>
      <c r="G41" s="916">
        <v>0</v>
      </c>
      <c r="H41" s="867">
        <v>0</v>
      </c>
      <c r="I41" s="702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945" t="s">
        <v>120</v>
      </c>
      <c r="C42" s="930">
        <v>196024.14</v>
      </c>
      <c r="D42" s="873">
        <v>0</v>
      </c>
      <c r="E42" s="923">
        <v>0</v>
      </c>
      <c r="F42" s="873">
        <v>0</v>
      </c>
      <c r="G42" s="938">
        <v>0</v>
      </c>
      <c r="H42" s="906">
        <v>0</v>
      </c>
      <c r="I42" s="702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945" t="s">
        <v>123</v>
      </c>
      <c r="C43" s="870">
        <v>13129</v>
      </c>
      <c r="D43" s="906">
        <v>0</v>
      </c>
      <c r="E43" s="906">
        <v>0</v>
      </c>
      <c r="F43" s="906">
        <v>0</v>
      </c>
      <c r="G43" s="916">
        <v>0</v>
      </c>
      <c r="H43" s="867">
        <v>0</v>
      </c>
      <c r="I43" s="702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944" t="s">
        <v>124</v>
      </c>
      <c r="C44" s="872">
        <v>36096</v>
      </c>
      <c r="D44" s="867">
        <v>0</v>
      </c>
      <c r="E44" s="868">
        <v>0</v>
      </c>
      <c r="F44" s="867">
        <v>0</v>
      </c>
      <c r="G44" s="928">
        <v>0</v>
      </c>
      <c r="H44" s="867">
        <v>0</v>
      </c>
      <c r="I44" s="702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960" t="s">
        <v>125</v>
      </c>
      <c r="C45" s="905">
        <v>321913.64</v>
      </c>
      <c r="D45" s="867">
        <v>0</v>
      </c>
      <c r="E45" s="868">
        <v>0</v>
      </c>
      <c r="F45" s="867">
        <v>0</v>
      </c>
      <c r="G45" s="928">
        <v>0</v>
      </c>
      <c r="H45" s="867">
        <v>0</v>
      </c>
      <c r="I45" s="702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960" t="s">
        <v>126</v>
      </c>
      <c r="C46" s="905">
        <v>450</v>
      </c>
      <c r="D46" s="867">
        <v>0</v>
      </c>
      <c r="E46" s="868">
        <v>0</v>
      </c>
      <c r="F46" s="867">
        <v>0</v>
      </c>
      <c r="G46" s="928">
        <v>0</v>
      </c>
      <c r="H46" s="867">
        <v>0</v>
      </c>
      <c r="I46" s="702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945" t="s">
        <v>130</v>
      </c>
      <c r="C47" s="905">
        <v>202608</v>
      </c>
      <c r="D47" s="867">
        <v>0</v>
      </c>
      <c r="E47" s="868">
        <v>0</v>
      </c>
      <c r="F47" s="867">
        <v>0</v>
      </c>
      <c r="G47" s="928">
        <v>0</v>
      </c>
      <c r="H47" s="867">
        <v>0</v>
      </c>
      <c r="I47" s="702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945" t="s">
        <v>132</v>
      </c>
      <c r="C48" s="905">
        <v>15624.5</v>
      </c>
      <c r="D48" s="867">
        <v>0</v>
      </c>
      <c r="E48" s="868">
        <v>0</v>
      </c>
      <c r="F48" s="867">
        <v>0</v>
      </c>
      <c r="G48" s="928">
        <v>0</v>
      </c>
      <c r="H48" s="867">
        <v>0</v>
      </c>
      <c r="I48" s="702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1006" t="s">
        <v>131</v>
      </c>
      <c r="C49" s="1001">
        <v>102049</v>
      </c>
      <c r="D49" s="911">
        <v>0</v>
      </c>
      <c r="E49" s="912">
        <v>0</v>
      </c>
      <c r="F49" s="911">
        <v>0</v>
      </c>
      <c r="G49" s="1007">
        <v>0</v>
      </c>
      <c r="H49" s="911">
        <v>0</v>
      </c>
      <c r="I49" s="702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21.75" x14ac:dyDescent="0.5"/>
  <cols>
    <col min="1" max="1" width="7" style="394" customWidth="1"/>
    <col min="2" max="2" width="12.75" style="443" customWidth="1"/>
    <col min="3" max="3" width="13.375" style="394" customWidth="1"/>
    <col min="4" max="4" width="12.625" style="394" bestFit="1" customWidth="1"/>
    <col min="5" max="5" width="11" style="394" customWidth="1"/>
    <col min="6" max="6" width="10.375" style="394" customWidth="1"/>
    <col min="7" max="7" width="14" style="394" customWidth="1"/>
    <col min="8" max="8" width="14.375" style="394" customWidth="1"/>
    <col min="9" max="9" width="15.875" style="394" bestFit="1" customWidth="1"/>
    <col min="10" max="10" width="9" style="394"/>
    <col min="11" max="11" width="9.375" style="394" customWidth="1"/>
    <col min="12" max="16384" width="9" style="394"/>
  </cols>
  <sheetData>
    <row r="1" spans="1:11" ht="23.25" x14ac:dyDescent="0.5">
      <c r="A1" s="1311" t="s">
        <v>449</v>
      </c>
      <c r="B1" s="1311"/>
      <c r="C1" s="1311"/>
      <c r="D1" s="1311"/>
      <c r="E1" s="1311"/>
      <c r="F1" s="1311"/>
      <c r="G1" s="1311"/>
      <c r="H1" s="1311"/>
      <c r="I1" s="1311"/>
      <c r="J1" s="462"/>
    </row>
    <row r="2" spans="1:11" ht="18.75" customHeight="1" x14ac:dyDescent="0.5">
      <c r="A2" s="1321" t="s">
        <v>237</v>
      </c>
      <c r="B2" s="1323" t="s">
        <v>227</v>
      </c>
      <c r="C2" s="1321" t="s">
        <v>4</v>
      </c>
      <c r="D2" s="1312" t="s">
        <v>275</v>
      </c>
      <c r="E2" s="1314" t="s">
        <v>244</v>
      </c>
      <c r="F2" s="1315"/>
      <c r="G2" s="1325" t="s">
        <v>439</v>
      </c>
      <c r="H2" s="1325" t="s">
        <v>440</v>
      </c>
      <c r="I2" s="1316" t="s">
        <v>277</v>
      </c>
      <c r="J2" s="463"/>
      <c r="K2" s="396" t="s">
        <v>318</v>
      </c>
    </row>
    <row r="3" spans="1:11" ht="18.75" customHeight="1" x14ac:dyDescent="0.5">
      <c r="A3" s="1322"/>
      <c r="B3" s="1324"/>
      <c r="C3" s="1322"/>
      <c r="D3" s="1313"/>
      <c r="E3" s="446" t="s">
        <v>441</v>
      </c>
      <c r="F3" s="446" t="s">
        <v>442</v>
      </c>
      <c r="G3" s="1326"/>
      <c r="H3" s="1326"/>
      <c r="I3" s="1317"/>
      <c r="J3" s="463"/>
    </row>
    <row r="4" spans="1:11" ht="23.25" x14ac:dyDescent="0.5">
      <c r="A4" s="1318" t="s">
        <v>443</v>
      </c>
      <c r="B4" s="1319"/>
      <c r="C4" s="1320"/>
      <c r="D4" s="444"/>
      <c r="E4" s="447">
        <f>SUM(E5:E57)</f>
        <v>0</v>
      </c>
      <c r="F4" s="447">
        <f>SUM(F5:F57)</f>
        <v>0</v>
      </c>
      <c r="G4" s="447">
        <f>SUM(G5:G57)</f>
        <v>0</v>
      </c>
      <c r="H4" s="447">
        <f>SUM(H5:H57)</f>
        <v>0</v>
      </c>
      <c r="I4" s="445"/>
      <c r="J4" s="464"/>
      <c r="K4" s="395">
        <f>SUM(K5:K57)</f>
        <v>0</v>
      </c>
    </row>
    <row r="5" spans="1:11" ht="23.25" x14ac:dyDescent="0.5">
      <c r="A5" s="448" t="s">
        <v>444</v>
      </c>
      <c r="B5" s="449"/>
      <c r="C5" s="470"/>
      <c r="D5" s="471"/>
      <c r="E5" s="472">
        <v>0</v>
      </c>
      <c r="F5" s="472">
        <v>0</v>
      </c>
      <c r="G5" s="473">
        <v>0</v>
      </c>
      <c r="H5" s="473">
        <v>0</v>
      </c>
      <c r="I5" s="450">
        <v>0</v>
      </c>
      <c r="J5" s="465"/>
      <c r="K5" s="394">
        <f>IF(G5&gt;0,1,0)</f>
        <v>0</v>
      </c>
    </row>
    <row r="6" spans="1:11" ht="23.25" x14ac:dyDescent="0.5">
      <c r="A6" s="451" t="s">
        <v>263</v>
      </c>
      <c r="B6" s="452"/>
      <c r="C6" s="470"/>
      <c r="D6" s="471"/>
      <c r="E6" s="472">
        <v>0</v>
      </c>
      <c r="F6" s="472">
        <v>0</v>
      </c>
      <c r="G6" s="473">
        <v>0</v>
      </c>
      <c r="H6" s="473">
        <v>0</v>
      </c>
      <c r="I6" s="453">
        <v>0</v>
      </c>
      <c r="J6" s="465"/>
      <c r="K6" s="394">
        <f t="shared" ref="K6:K57" si="0">IF(G6&gt;0,1,0)</f>
        <v>0</v>
      </c>
    </row>
    <row r="7" spans="1:11" ht="23.25" x14ac:dyDescent="0.5">
      <c r="A7" s="451"/>
      <c r="B7" s="452"/>
      <c r="C7" s="470"/>
      <c r="D7" s="471"/>
      <c r="E7" s="472">
        <v>0</v>
      </c>
      <c r="F7" s="472">
        <v>0</v>
      </c>
      <c r="G7" s="473">
        <v>0</v>
      </c>
      <c r="H7" s="473">
        <v>0</v>
      </c>
      <c r="I7" s="453">
        <v>0</v>
      </c>
      <c r="J7" s="465"/>
      <c r="K7" s="394">
        <f t="shared" si="0"/>
        <v>0</v>
      </c>
    </row>
    <row r="8" spans="1:11" ht="23.25" x14ac:dyDescent="0.5">
      <c r="A8" s="451"/>
      <c r="B8" s="452"/>
      <c r="C8" s="470"/>
      <c r="D8" s="471"/>
      <c r="E8" s="472">
        <v>0</v>
      </c>
      <c r="F8" s="472">
        <v>0</v>
      </c>
      <c r="G8" s="473">
        <v>0</v>
      </c>
      <c r="H8" s="473">
        <v>0</v>
      </c>
      <c r="I8" s="453">
        <v>0</v>
      </c>
      <c r="J8" s="465"/>
      <c r="K8" s="394">
        <f t="shared" si="0"/>
        <v>0</v>
      </c>
    </row>
    <row r="9" spans="1:11" ht="23.25" x14ac:dyDescent="0.5">
      <c r="A9" s="451"/>
      <c r="B9" s="454"/>
      <c r="C9" s="470"/>
      <c r="D9" s="471"/>
      <c r="E9" s="472">
        <v>0</v>
      </c>
      <c r="F9" s="472">
        <v>0</v>
      </c>
      <c r="G9" s="473">
        <v>0</v>
      </c>
      <c r="H9" s="473">
        <v>0</v>
      </c>
      <c r="I9" s="455">
        <v>0</v>
      </c>
      <c r="J9" s="465"/>
      <c r="K9" s="394">
        <f t="shared" si="0"/>
        <v>0</v>
      </c>
    </row>
    <row r="10" spans="1:11" ht="23.25" x14ac:dyDescent="0.5">
      <c r="A10" s="448" t="s">
        <v>445</v>
      </c>
      <c r="B10" s="452"/>
      <c r="C10" s="470"/>
      <c r="D10" s="471"/>
      <c r="E10" s="472">
        <v>0</v>
      </c>
      <c r="F10" s="472">
        <v>0</v>
      </c>
      <c r="G10" s="473">
        <v>0</v>
      </c>
      <c r="H10" s="473">
        <v>0</v>
      </c>
      <c r="I10" s="453">
        <v>0</v>
      </c>
      <c r="J10" s="465"/>
      <c r="K10" s="394">
        <f t="shared" si="0"/>
        <v>0</v>
      </c>
    </row>
    <row r="11" spans="1:11" ht="23.25" x14ac:dyDescent="0.5">
      <c r="A11" s="451" t="s">
        <v>263</v>
      </c>
      <c r="B11" s="452"/>
      <c r="C11" s="470"/>
      <c r="D11" s="471"/>
      <c r="E11" s="472">
        <v>0</v>
      </c>
      <c r="F11" s="472">
        <v>0</v>
      </c>
      <c r="G11" s="473">
        <v>0</v>
      </c>
      <c r="H11" s="473">
        <v>0</v>
      </c>
      <c r="I11" s="453">
        <v>0</v>
      </c>
      <c r="J11" s="465"/>
      <c r="K11" s="394">
        <f t="shared" si="0"/>
        <v>0</v>
      </c>
    </row>
    <row r="12" spans="1:11" ht="23.25" x14ac:dyDescent="0.5">
      <c r="A12" s="451"/>
      <c r="B12" s="452"/>
      <c r="C12" s="470"/>
      <c r="D12" s="471"/>
      <c r="E12" s="472">
        <v>0</v>
      </c>
      <c r="F12" s="472">
        <v>0</v>
      </c>
      <c r="G12" s="473">
        <v>0</v>
      </c>
      <c r="H12" s="473">
        <v>0</v>
      </c>
      <c r="I12" s="453">
        <v>0</v>
      </c>
      <c r="J12" s="465"/>
      <c r="K12" s="394">
        <f t="shared" si="0"/>
        <v>0</v>
      </c>
    </row>
    <row r="13" spans="1:11" ht="23.25" x14ac:dyDescent="0.5">
      <c r="A13" s="451"/>
      <c r="B13" s="452"/>
      <c r="C13" s="470"/>
      <c r="D13" s="471"/>
      <c r="E13" s="472">
        <v>0</v>
      </c>
      <c r="F13" s="472">
        <v>0</v>
      </c>
      <c r="G13" s="473">
        <v>0</v>
      </c>
      <c r="H13" s="473">
        <v>0</v>
      </c>
      <c r="I13" s="453">
        <v>0</v>
      </c>
      <c r="J13" s="465"/>
      <c r="K13" s="394">
        <f t="shared" si="0"/>
        <v>0</v>
      </c>
    </row>
    <row r="14" spans="1:11" ht="23.25" x14ac:dyDescent="0.5">
      <c r="A14" s="456"/>
      <c r="B14" s="454"/>
      <c r="C14" s="470"/>
      <c r="D14" s="471"/>
      <c r="E14" s="472">
        <v>0</v>
      </c>
      <c r="F14" s="472">
        <v>0</v>
      </c>
      <c r="G14" s="473">
        <v>0</v>
      </c>
      <c r="H14" s="473">
        <v>0</v>
      </c>
      <c r="I14" s="455">
        <v>0</v>
      </c>
      <c r="J14" s="465"/>
      <c r="K14" s="394">
        <f t="shared" si="0"/>
        <v>0</v>
      </c>
    </row>
    <row r="15" spans="1:11" ht="23.25" x14ac:dyDescent="0.5">
      <c r="A15" s="451" t="s">
        <v>446</v>
      </c>
      <c r="B15" s="452"/>
      <c r="C15" s="470"/>
      <c r="D15" s="471"/>
      <c r="E15" s="472">
        <v>0</v>
      </c>
      <c r="F15" s="472">
        <v>0</v>
      </c>
      <c r="G15" s="473">
        <v>0</v>
      </c>
      <c r="H15" s="473">
        <v>0</v>
      </c>
      <c r="I15" s="453">
        <v>0</v>
      </c>
      <c r="J15" s="465"/>
      <c r="K15" s="394">
        <f t="shared" si="0"/>
        <v>0</v>
      </c>
    </row>
    <row r="16" spans="1:11" ht="23.25" x14ac:dyDescent="0.5">
      <c r="A16" s="451" t="s">
        <v>263</v>
      </c>
      <c r="B16" s="452"/>
      <c r="C16" s="470"/>
      <c r="D16" s="471"/>
      <c r="E16" s="472">
        <v>0</v>
      </c>
      <c r="F16" s="472">
        <v>0</v>
      </c>
      <c r="G16" s="473">
        <v>0</v>
      </c>
      <c r="H16" s="473">
        <v>0</v>
      </c>
      <c r="I16" s="453">
        <v>0</v>
      </c>
      <c r="J16" s="465"/>
      <c r="K16" s="394">
        <f t="shared" si="0"/>
        <v>0</v>
      </c>
    </row>
    <row r="17" spans="1:11" ht="23.25" x14ac:dyDescent="0.5">
      <c r="A17" s="451"/>
      <c r="B17" s="452"/>
      <c r="C17" s="470"/>
      <c r="D17" s="471"/>
      <c r="E17" s="472">
        <v>0</v>
      </c>
      <c r="F17" s="472">
        <v>0</v>
      </c>
      <c r="G17" s="473">
        <v>0</v>
      </c>
      <c r="H17" s="473">
        <v>0</v>
      </c>
      <c r="I17" s="453">
        <v>0</v>
      </c>
      <c r="J17" s="465"/>
      <c r="K17" s="394">
        <f t="shared" si="0"/>
        <v>0</v>
      </c>
    </row>
    <row r="18" spans="1:11" ht="23.25" x14ac:dyDescent="0.5">
      <c r="A18" s="451"/>
      <c r="B18" s="452"/>
      <c r="C18" s="470"/>
      <c r="D18" s="471"/>
      <c r="E18" s="472">
        <v>0</v>
      </c>
      <c r="F18" s="472">
        <v>0</v>
      </c>
      <c r="G18" s="473">
        <v>0</v>
      </c>
      <c r="H18" s="473">
        <v>0</v>
      </c>
      <c r="I18" s="453">
        <v>0</v>
      </c>
      <c r="J18" s="465"/>
      <c r="K18" s="394">
        <f t="shared" si="0"/>
        <v>0</v>
      </c>
    </row>
    <row r="19" spans="1:11" ht="23.25" x14ac:dyDescent="0.5">
      <c r="A19" s="456"/>
      <c r="B19" s="454"/>
      <c r="C19" s="470"/>
      <c r="D19" s="471"/>
      <c r="E19" s="472">
        <v>0</v>
      </c>
      <c r="F19" s="472">
        <v>0</v>
      </c>
      <c r="G19" s="473">
        <v>0</v>
      </c>
      <c r="H19" s="473">
        <v>0</v>
      </c>
      <c r="I19" s="455">
        <v>0</v>
      </c>
      <c r="J19" s="465"/>
      <c r="K19" s="394">
        <f t="shared" si="0"/>
        <v>0</v>
      </c>
    </row>
    <row r="20" spans="1:11" ht="23.25" x14ac:dyDescent="0.5">
      <c r="A20" s="451" t="s">
        <v>267</v>
      </c>
      <c r="B20" s="452"/>
      <c r="C20" s="470"/>
      <c r="D20" s="471"/>
      <c r="E20" s="472">
        <v>0</v>
      </c>
      <c r="F20" s="472">
        <v>0</v>
      </c>
      <c r="G20" s="473">
        <v>0</v>
      </c>
      <c r="H20" s="473">
        <v>0</v>
      </c>
      <c r="I20" s="453">
        <v>0</v>
      </c>
      <c r="J20" s="465"/>
      <c r="K20" s="394">
        <f t="shared" si="0"/>
        <v>0</v>
      </c>
    </row>
    <row r="21" spans="1:11" ht="23.25" x14ac:dyDescent="0.5">
      <c r="A21" s="451" t="s">
        <v>255</v>
      </c>
      <c r="B21" s="452"/>
      <c r="C21" s="470"/>
      <c r="D21" s="471"/>
      <c r="E21" s="472">
        <v>0</v>
      </c>
      <c r="F21" s="472">
        <v>0</v>
      </c>
      <c r="G21" s="473">
        <v>0</v>
      </c>
      <c r="H21" s="473">
        <v>0</v>
      </c>
      <c r="I21" s="453">
        <v>0</v>
      </c>
      <c r="J21" s="465"/>
      <c r="K21" s="394">
        <f t="shared" si="0"/>
        <v>0</v>
      </c>
    </row>
    <row r="22" spans="1:11" ht="24" x14ac:dyDescent="0.55000000000000004">
      <c r="A22" s="457"/>
      <c r="B22" s="452"/>
      <c r="C22" s="470"/>
      <c r="D22" s="471"/>
      <c r="E22" s="472">
        <v>0</v>
      </c>
      <c r="F22" s="472">
        <v>0</v>
      </c>
      <c r="G22" s="473">
        <v>0</v>
      </c>
      <c r="H22" s="473">
        <v>0</v>
      </c>
      <c r="I22" s="453">
        <v>0</v>
      </c>
      <c r="J22" s="465"/>
      <c r="K22" s="394">
        <f t="shared" si="0"/>
        <v>0</v>
      </c>
    </row>
    <row r="23" spans="1:11" ht="24" x14ac:dyDescent="0.55000000000000004">
      <c r="A23" s="457"/>
      <c r="B23" s="452"/>
      <c r="C23" s="470"/>
      <c r="D23" s="471"/>
      <c r="E23" s="472">
        <v>0</v>
      </c>
      <c r="F23" s="472">
        <v>0</v>
      </c>
      <c r="G23" s="473">
        <v>0</v>
      </c>
      <c r="H23" s="473">
        <v>0</v>
      </c>
      <c r="I23" s="453">
        <v>0</v>
      </c>
      <c r="J23" s="465"/>
      <c r="K23" s="394">
        <f t="shared" si="0"/>
        <v>0</v>
      </c>
    </row>
    <row r="24" spans="1:11" ht="23.25" x14ac:dyDescent="0.5">
      <c r="A24" s="451"/>
      <c r="B24" s="452"/>
      <c r="C24" s="470"/>
      <c r="D24" s="471"/>
      <c r="E24" s="472">
        <v>0</v>
      </c>
      <c r="F24" s="472">
        <v>0</v>
      </c>
      <c r="G24" s="473">
        <v>0</v>
      </c>
      <c r="H24" s="473">
        <v>0</v>
      </c>
      <c r="I24" s="453">
        <v>0</v>
      </c>
      <c r="J24" s="465"/>
      <c r="K24" s="394">
        <f t="shared" si="0"/>
        <v>0</v>
      </c>
    </row>
    <row r="25" spans="1:11" ht="23.25" x14ac:dyDescent="0.5">
      <c r="A25" s="451"/>
      <c r="B25" s="452"/>
      <c r="C25" s="470"/>
      <c r="D25" s="471"/>
      <c r="E25" s="472">
        <v>0</v>
      </c>
      <c r="F25" s="472">
        <v>0</v>
      </c>
      <c r="G25" s="473">
        <v>0</v>
      </c>
      <c r="H25" s="473">
        <v>0</v>
      </c>
      <c r="I25" s="453">
        <v>0</v>
      </c>
      <c r="J25" s="465"/>
      <c r="K25" s="394">
        <f t="shared" si="0"/>
        <v>0</v>
      </c>
    </row>
    <row r="26" spans="1:11" ht="23.25" x14ac:dyDescent="0.5">
      <c r="A26" s="451"/>
      <c r="B26" s="452"/>
      <c r="C26" s="470"/>
      <c r="D26" s="471"/>
      <c r="E26" s="472">
        <v>0</v>
      </c>
      <c r="F26" s="472">
        <v>0</v>
      </c>
      <c r="G26" s="473">
        <v>0</v>
      </c>
      <c r="H26" s="473">
        <v>0</v>
      </c>
      <c r="I26" s="453">
        <v>0</v>
      </c>
      <c r="J26" s="465"/>
      <c r="K26" s="394">
        <f t="shared" si="0"/>
        <v>0</v>
      </c>
    </row>
    <row r="27" spans="1:11" ht="23.25" x14ac:dyDescent="0.5">
      <c r="A27" s="451"/>
      <c r="B27" s="452"/>
      <c r="C27" s="470"/>
      <c r="D27" s="471"/>
      <c r="E27" s="472">
        <v>0</v>
      </c>
      <c r="F27" s="472">
        <v>0</v>
      </c>
      <c r="G27" s="473">
        <v>0</v>
      </c>
      <c r="H27" s="473">
        <v>0</v>
      </c>
      <c r="I27" s="453">
        <v>0</v>
      </c>
      <c r="J27" s="465"/>
      <c r="K27" s="394">
        <f t="shared" si="0"/>
        <v>0</v>
      </c>
    </row>
    <row r="28" spans="1:11" ht="23.25" x14ac:dyDescent="0.5">
      <c r="A28" s="451"/>
      <c r="B28" s="452"/>
      <c r="C28" s="470"/>
      <c r="D28" s="471"/>
      <c r="E28" s="472">
        <v>0</v>
      </c>
      <c r="F28" s="472">
        <v>0</v>
      </c>
      <c r="G28" s="473">
        <v>0</v>
      </c>
      <c r="H28" s="473">
        <v>0</v>
      </c>
      <c r="I28" s="453">
        <v>0</v>
      </c>
      <c r="J28" s="465"/>
      <c r="K28" s="394">
        <f t="shared" si="0"/>
        <v>0</v>
      </c>
    </row>
    <row r="29" spans="1:11" ht="23.25" x14ac:dyDescent="0.5">
      <c r="A29" s="451"/>
      <c r="B29" s="452"/>
      <c r="C29" s="470"/>
      <c r="D29" s="471"/>
      <c r="E29" s="472">
        <v>0</v>
      </c>
      <c r="F29" s="472">
        <v>0</v>
      </c>
      <c r="G29" s="473">
        <v>0</v>
      </c>
      <c r="H29" s="473">
        <v>0</v>
      </c>
      <c r="I29" s="453">
        <v>0</v>
      </c>
      <c r="J29" s="465"/>
      <c r="K29" s="394">
        <f t="shared" si="0"/>
        <v>0</v>
      </c>
    </row>
    <row r="30" spans="1:11" ht="23.25" x14ac:dyDescent="0.5">
      <c r="A30" s="451"/>
      <c r="B30" s="452"/>
      <c r="C30" s="470"/>
      <c r="D30" s="471"/>
      <c r="E30" s="472">
        <v>0</v>
      </c>
      <c r="F30" s="472">
        <v>0</v>
      </c>
      <c r="G30" s="473">
        <v>0</v>
      </c>
      <c r="H30" s="473">
        <v>0</v>
      </c>
      <c r="I30" s="453">
        <v>0</v>
      </c>
      <c r="J30" s="465"/>
      <c r="K30" s="394">
        <f t="shared" si="0"/>
        <v>0</v>
      </c>
    </row>
    <row r="31" spans="1:11" ht="23.25" x14ac:dyDescent="0.5">
      <c r="A31" s="451"/>
      <c r="B31" s="452"/>
      <c r="C31" s="470"/>
      <c r="D31" s="471"/>
      <c r="E31" s="472">
        <v>0</v>
      </c>
      <c r="F31" s="472">
        <v>0</v>
      </c>
      <c r="G31" s="473">
        <v>0</v>
      </c>
      <c r="H31" s="473">
        <v>0</v>
      </c>
      <c r="I31" s="453">
        <v>0</v>
      </c>
      <c r="J31" s="465"/>
      <c r="K31" s="394">
        <f t="shared" si="0"/>
        <v>0</v>
      </c>
    </row>
    <row r="32" spans="1:11" ht="23.25" x14ac:dyDescent="0.5">
      <c r="A32" s="451"/>
      <c r="B32" s="452"/>
      <c r="C32" s="470"/>
      <c r="D32" s="471"/>
      <c r="E32" s="472">
        <v>0</v>
      </c>
      <c r="F32" s="472">
        <v>0</v>
      </c>
      <c r="G32" s="473">
        <v>0</v>
      </c>
      <c r="H32" s="473">
        <v>0</v>
      </c>
      <c r="I32" s="453">
        <v>0</v>
      </c>
      <c r="J32" s="465"/>
      <c r="K32" s="394">
        <f t="shared" si="0"/>
        <v>0</v>
      </c>
    </row>
    <row r="33" spans="1:11" ht="23.25" x14ac:dyDescent="0.5">
      <c r="A33" s="451"/>
      <c r="B33" s="452"/>
      <c r="C33" s="470"/>
      <c r="D33" s="471"/>
      <c r="E33" s="472">
        <v>0</v>
      </c>
      <c r="F33" s="472">
        <v>0</v>
      </c>
      <c r="G33" s="473">
        <v>0</v>
      </c>
      <c r="H33" s="473">
        <v>0</v>
      </c>
      <c r="I33" s="453">
        <v>0</v>
      </c>
      <c r="J33" s="465"/>
      <c r="K33" s="394">
        <f t="shared" si="0"/>
        <v>0</v>
      </c>
    </row>
    <row r="34" spans="1:11" ht="23.25" x14ac:dyDescent="0.5">
      <c r="A34" s="451"/>
      <c r="B34" s="452"/>
      <c r="C34" s="470"/>
      <c r="D34" s="471"/>
      <c r="E34" s="472">
        <v>0</v>
      </c>
      <c r="F34" s="472">
        <v>0</v>
      </c>
      <c r="G34" s="473">
        <v>0</v>
      </c>
      <c r="H34" s="473">
        <v>0</v>
      </c>
      <c r="I34" s="453">
        <v>0</v>
      </c>
      <c r="J34" s="465"/>
      <c r="K34" s="394">
        <f t="shared" si="0"/>
        <v>0</v>
      </c>
    </row>
    <row r="35" spans="1:11" ht="23.25" x14ac:dyDescent="0.5">
      <c r="A35" s="456"/>
      <c r="B35" s="454"/>
      <c r="C35" s="470"/>
      <c r="D35" s="471"/>
      <c r="E35" s="472">
        <v>0</v>
      </c>
      <c r="F35" s="472">
        <v>0</v>
      </c>
      <c r="G35" s="473">
        <v>0</v>
      </c>
      <c r="H35" s="473">
        <v>0</v>
      </c>
      <c r="I35" s="455">
        <v>0</v>
      </c>
      <c r="J35" s="465"/>
      <c r="K35" s="394">
        <f t="shared" si="0"/>
        <v>0</v>
      </c>
    </row>
    <row r="36" spans="1:11" ht="23.25" x14ac:dyDescent="0.5">
      <c r="A36" s="458" t="s">
        <v>447</v>
      </c>
      <c r="B36" s="452"/>
      <c r="C36" s="470"/>
      <c r="D36" s="471"/>
      <c r="E36" s="472">
        <v>0</v>
      </c>
      <c r="F36" s="472">
        <v>0</v>
      </c>
      <c r="G36" s="473">
        <v>0</v>
      </c>
      <c r="H36" s="473">
        <v>0</v>
      </c>
      <c r="I36" s="453">
        <v>0</v>
      </c>
      <c r="J36" s="465"/>
      <c r="K36" s="394">
        <f t="shared" si="0"/>
        <v>0</v>
      </c>
    </row>
    <row r="37" spans="1:11" ht="23.25" x14ac:dyDescent="0.5">
      <c r="A37" s="458" t="s">
        <v>264</v>
      </c>
      <c r="B37" s="452"/>
      <c r="C37" s="470"/>
      <c r="D37" s="471"/>
      <c r="E37" s="472">
        <v>0</v>
      </c>
      <c r="F37" s="472">
        <v>0</v>
      </c>
      <c r="G37" s="473">
        <v>0</v>
      </c>
      <c r="H37" s="473">
        <v>0</v>
      </c>
      <c r="I37" s="453">
        <v>0</v>
      </c>
      <c r="J37" s="465"/>
      <c r="K37" s="394">
        <f t="shared" si="0"/>
        <v>0</v>
      </c>
    </row>
    <row r="38" spans="1:11" ht="23.25" x14ac:dyDescent="0.5">
      <c r="A38" s="458"/>
      <c r="B38" s="452"/>
      <c r="C38" s="470"/>
      <c r="D38" s="471"/>
      <c r="E38" s="472">
        <v>0</v>
      </c>
      <c r="F38" s="472">
        <v>0</v>
      </c>
      <c r="G38" s="473">
        <v>0</v>
      </c>
      <c r="H38" s="473">
        <v>0</v>
      </c>
      <c r="I38" s="453">
        <v>0</v>
      </c>
      <c r="J38" s="465"/>
      <c r="K38" s="394">
        <f t="shared" si="0"/>
        <v>0</v>
      </c>
    </row>
    <row r="39" spans="1:11" ht="23.25" x14ac:dyDescent="0.5">
      <c r="A39" s="458"/>
      <c r="B39" s="452"/>
      <c r="C39" s="470"/>
      <c r="D39" s="471"/>
      <c r="E39" s="472">
        <v>0</v>
      </c>
      <c r="F39" s="472">
        <v>0</v>
      </c>
      <c r="G39" s="473">
        <v>0</v>
      </c>
      <c r="H39" s="473">
        <v>0</v>
      </c>
      <c r="I39" s="453">
        <v>0</v>
      </c>
      <c r="J39" s="465"/>
      <c r="K39" s="394">
        <f t="shared" si="0"/>
        <v>0</v>
      </c>
    </row>
    <row r="40" spans="1:11" ht="23.25" x14ac:dyDescent="0.5">
      <c r="A40" s="459"/>
      <c r="B40" s="452"/>
      <c r="C40" s="470"/>
      <c r="D40" s="471"/>
      <c r="E40" s="472">
        <v>0</v>
      </c>
      <c r="F40" s="472">
        <v>0</v>
      </c>
      <c r="G40" s="473">
        <v>0</v>
      </c>
      <c r="H40" s="473">
        <v>0</v>
      </c>
      <c r="I40" s="453">
        <v>0</v>
      </c>
      <c r="J40" s="465"/>
      <c r="K40" s="394">
        <f t="shared" si="0"/>
        <v>0</v>
      </c>
    </row>
    <row r="41" spans="1:11" ht="23.25" x14ac:dyDescent="0.5">
      <c r="A41" s="460"/>
      <c r="B41" s="461"/>
      <c r="C41" s="470"/>
      <c r="D41" s="471"/>
      <c r="E41" s="472">
        <v>0</v>
      </c>
      <c r="F41" s="472">
        <v>0</v>
      </c>
      <c r="G41" s="473">
        <v>0</v>
      </c>
      <c r="H41" s="473">
        <v>0</v>
      </c>
      <c r="I41" s="455">
        <v>0</v>
      </c>
      <c r="J41" s="465"/>
      <c r="K41" s="394">
        <f t="shared" si="0"/>
        <v>0</v>
      </c>
    </row>
    <row r="42" spans="1:11" ht="23.25" x14ac:dyDescent="0.5">
      <c r="A42" s="451" t="s">
        <v>448</v>
      </c>
      <c r="B42" s="449"/>
      <c r="C42" s="470"/>
      <c r="D42" s="471"/>
      <c r="E42" s="472">
        <v>0</v>
      </c>
      <c r="F42" s="472">
        <v>0</v>
      </c>
      <c r="G42" s="473">
        <v>0</v>
      </c>
      <c r="H42" s="473">
        <v>0</v>
      </c>
      <c r="I42" s="453">
        <v>0</v>
      </c>
      <c r="J42" s="465"/>
      <c r="K42" s="394">
        <f t="shared" si="0"/>
        <v>0</v>
      </c>
    </row>
    <row r="43" spans="1:11" ht="23.25" x14ac:dyDescent="0.5">
      <c r="A43" s="451" t="s">
        <v>255</v>
      </c>
      <c r="B43" s="452"/>
      <c r="C43" s="470"/>
      <c r="D43" s="471"/>
      <c r="E43" s="472">
        <v>0</v>
      </c>
      <c r="F43" s="472">
        <v>0</v>
      </c>
      <c r="G43" s="473">
        <v>0</v>
      </c>
      <c r="H43" s="473">
        <v>0</v>
      </c>
      <c r="I43" s="453">
        <v>0</v>
      </c>
      <c r="J43" s="465"/>
      <c r="K43" s="394">
        <f t="shared" si="0"/>
        <v>0</v>
      </c>
    </row>
    <row r="44" spans="1:11" ht="23.25" x14ac:dyDescent="0.5">
      <c r="A44" s="451"/>
      <c r="B44" s="452"/>
      <c r="C44" s="470"/>
      <c r="D44" s="471"/>
      <c r="E44" s="472">
        <v>0</v>
      </c>
      <c r="F44" s="472">
        <v>0</v>
      </c>
      <c r="G44" s="473">
        <v>0</v>
      </c>
      <c r="H44" s="473">
        <v>0</v>
      </c>
      <c r="I44" s="453">
        <v>0</v>
      </c>
      <c r="J44" s="465"/>
      <c r="K44" s="394">
        <f t="shared" si="0"/>
        <v>0</v>
      </c>
    </row>
    <row r="45" spans="1:11" ht="23.25" x14ac:dyDescent="0.5">
      <c r="A45" s="451"/>
      <c r="B45" s="452"/>
      <c r="C45" s="470"/>
      <c r="D45" s="474"/>
      <c r="E45" s="472">
        <v>0</v>
      </c>
      <c r="F45" s="472">
        <v>0</v>
      </c>
      <c r="G45" s="473">
        <v>0</v>
      </c>
      <c r="H45" s="473">
        <v>0</v>
      </c>
      <c r="I45" s="453">
        <v>0</v>
      </c>
      <c r="J45" s="465"/>
      <c r="K45" s="394">
        <f t="shared" si="0"/>
        <v>0</v>
      </c>
    </row>
    <row r="46" spans="1:11" ht="23.25" x14ac:dyDescent="0.5">
      <c r="A46" s="451"/>
      <c r="B46" s="452"/>
      <c r="C46" s="470"/>
      <c r="D46" s="474"/>
      <c r="E46" s="472">
        <v>0</v>
      </c>
      <c r="F46" s="472">
        <v>0</v>
      </c>
      <c r="G46" s="473">
        <v>0</v>
      </c>
      <c r="H46" s="473">
        <v>0</v>
      </c>
      <c r="I46" s="453">
        <v>0</v>
      </c>
      <c r="J46" s="465"/>
      <c r="K46" s="394">
        <f t="shared" si="0"/>
        <v>0</v>
      </c>
    </row>
    <row r="47" spans="1:11" ht="23.25" x14ac:dyDescent="0.5">
      <c r="A47" s="451"/>
      <c r="B47" s="452"/>
      <c r="C47" s="470"/>
      <c r="D47" s="471"/>
      <c r="E47" s="472">
        <v>0</v>
      </c>
      <c r="F47" s="472">
        <v>0</v>
      </c>
      <c r="G47" s="473">
        <v>0</v>
      </c>
      <c r="H47" s="473">
        <v>0</v>
      </c>
      <c r="I47" s="453">
        <v>0</v>
      </c>
      <c r="J47" s="465"/>
      <c r="K47" s="394">
        <f t="shared" si="0"/>
        <v>0</v>
      </c>
    </row>
    <row r="48" spans="1:11" ht="23.25" x14ac:dyDescent="0.5">
      <c r="A48" s="451"/>
      <c r="B48" s="452"/>
      <c r="C48" s="470"/>
      <c r="D48" s="471"/>
      <c r="E48" s="472">
        <v>0</v>
      </c>
      <c r="F48" s="472">
        <v>0</v>
      </c>
      <c r="G48" s="473">
        <v>0</v>
      </c>
      <c r="H48" s="473">
        <v>0</v>
      </c>
      <c r="I48" s="453">
        <v>0</v>
      </c>
      <c r="J48" s="465"/>
      <c r="K48" s="394">
        <f t="shared" si="0"/>
        <v>0</v>
      </c>
    </row>
    <row r="49" spans="1:11" ht="23.25" x14ac:dyDescent="0.5">
      <c r="A49" s="451"/>
      <c r="B49" s="452"/>
      <c r="C49" s="470"/>
      <c r="D49" s="471"/>
      <c r="E49" s="472">
        <v>0</v>
      </c>
      <c r="F49" s="472">
        <v>0</v>
      </c>
      <c r="G49" s="473">
        <v>0</v>
      </c>
      <c r="H49" s="473">
        <v>0</v>
      </c>
      <c r="I49" s="453">
        <v>0</v>
      </c>
      <c r="J49" s="465"/>
      <c r="K49" s="394">
        <f t="shared" si="0"/>
        <v>0</v>
      </c>
    </row>
    <row r="50" spans="1:11" ht="23.25" x14ac:dyDescent="0.5">
      <c r="A50" s="451"/>
      <c r="B50" s="452"/>
      <c r="C50" s="470"/>
      <c r="D50" s="471"/>
      <c r="E50" s="472">
        <v>0</v>
      </c>
      <c r="F50" s="472">
        <v>0</v>
      </c>
      <c r="G50" s="473">
        <v>0</v>
      </c>
      <c r="H50" s="473">
        <v>0</v>
      </c>
      <c r="I50" s="453">
        <v>0</v>
      </c>
      <c r="J50" s="465"/>
      <c r="K50" s="394">
        <f t="shared" si="0"/>
        <v>0</v>
      </c>
    </row>
    <row r="51" spans="1:11" ht="23.25" x14ac:dyDescent="0.5">
      <c r="A51" s="451"/>
      <c r="B51" s="452"/>
      <c r="C51" s="470"/>
      <c r="D51" s="471"/>
      <c r="E51" s="472">
        <v>0</v>
      </c>
      <c r="F51" s="472">
        <v>0</v>
      </c>
      <c r="G51" s="473">
        <v>0</v>
      </c>
      <c r="H51" s="473">
        <v>0</v>
      </c>
      <c r="I51" s="453">
        <v>0</v>
      </c>
      <c r="J51" s="465"/>
      <c r="K51" s="394">
        <f t="shared" si="0"/>
        <v>0</v>
      </c>
    </row>
    <row r="52" spans="1:11" ht="23.25" x14ac:dyDescent="0.5">
      <c r="A52" s="451"/>
      <c r="B52" s="452"/>
      <c r="C52" s="470"/>
      <c r="D52" s="471"/>
      <c r="E52" s="472">
        <v>0</v>
      </c>
      <c r="F52" s="472">
        <v>0</v>
      </c>
      <c r="G52" s="473">
        <v>0</v>
      </c>
      <c r="H52" s="473">
        <v>0</v>
      </c>
      <c r="I52" s="453">
        <v>0</v>
      </c>
      <c r="J52" s="465"/>
      <c r="K52" s="394">
        <f t="shared" si="0"/>
        <v>0</v>
      </c>
    </row>
    <row r="53" spans="1:11" ht="23.25" x14ac:dyDescent="0.5">
      <c r="A53" s="451"/>
      <c r="B53" s="452"/>
      <c r="C53" s="470"/>
      <c r="D53" s="471"/>
      <c r="E53" s="472">
        <v>0</v>
      </c>
      <c r="F53" s="472">
        <v>0</v>
      </c>
      <c r="G53" s="473">
        <v>0</v>
      </c>
      <c r="H53" s="473">
        <v>0</v>
      </c>
      <c r="I53" s="453">
        <v>0</v>
      </c>
      <c r="J53" s="465"/>
      <c r="K53" s="394">
        <f t="shared" si="0"/>
        <v>0</v>
      </c>
    </row>
    <row r="54" spans="1:11" ht="23.25" x14ac:dyDescent="0.5">
      <c r="A54" s="451"/>
      <c r="B54" s="452"/>
      <c r="C54" s="470"/>
      <c r="D54" s="471"/>
      <c r="E54" s="472">
        <v>0</v>
      </c>
      <c r="F54" s="472">
        <v>0</v>
      </c>
      <c r="G54" s="473">
        <v>0</v>
      </c>
      <c r="H54" s="473"/>
      <c r="I54" s="453"/>
      <c r="J54" s="465"/>
      <c r="K54" s="394">
        <f t="shared" si="0"/>
        <v>0</v>
      </c>
    </row>
    <row r="55" spans="1:11" ht="23.25" x14ac:dyDescent="0.5">
      <c r="A55" s="451"/>
      <c r="B55" s="452"/>
      <c r="C55" s="470"/>
      <c r="D55" s="471"/>
      <c r="E55" s="472">
        <v>0</v>
      </c>
      <c r="F55" s="472">
        <v>0</v>
      </c>
      <c r="G55" s="473">
        <v>0</v>
      </c>
      <c r="H55" s="473">
        <v>0</v>
      </c>
      <c r="I55" s="453">
        <v>0</v>
      </c>
      <c r="J55" s="465"/>
      <c r="K55" s="394">
        <f t="shared" si="0"/>
        <v>0</v>
      </c>
    </row>
    <row r="56" spans="1:11" ht="23.25" x14ac:dyDescent="0.5">
      <c r="A56" s="451"/>
      <c r="B56" s="452"/>
      <c r="C56" s="470"/>
      <c r="D56" s="471"/>
      <c r="E56" s="472">
        <v>0</v>
      </c>
      <c r="F56" s="472">
        <v>0</v>
      </c>
      <c r="G56" s="473">
        <v>0</v>
      </c>
      <c r="H56" s="473">
        <v>0</v>
      </c>
      <c r="I56" s="453">
        <v>0</v>
      </c>
      <c r="J56" s="465"/>
      <c r="K56" s="394">
        <f t="shared" si="0"/>
        <v>0</v>
      </c>
    </row>
    <row r="57" spans="1:11" ht="23.25" x14ac:dyDescent="0.5">
      <c r="A57" s="456"/>
      <c r="B57" s="454"/>
      <c r="C57" s="470"/>
      <c r="D57" s="471"/>
      <c r="E57" s="472">
        <v>0</v>
      </c>
      <c r="F57" s="472">
        <v>0</v>
      </c>
      <c r="G57" s="473">
        <v>0</v>
      </c>
      <c r="H57" s="473">
        <v>0</v>
      </c>
      <c r="I57" s="455">
        <v>0</v>
      </c>
      <c r="J57" s="465"/>
      <c r="K57" s="394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5"/>
  <sheetViews>
    <sheetView zoomScaleNormal="100"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7" style="394" customWidth="1"/>
    <col min="2" max="2" width="12.75" style="443" customWidth="1"/>
    <col min="3" max="3" width="13.375" style="394" customWidth="1"/>
    <col min="4" max="4" width="11.375" style="394" customWidth="1"/>
    <col min="5" max="5" width="11" style="394" customWidth="1"/>
    <col min="6" max="6" width="10.375" style="394" customWidth="1"/>
    <col min="7" max="7" width="14" style="394" customWidth="1"/>
    <col min="8" max="8" width="14.375" style="394" customWidth="1"/>
    <col min="9" max="9" width="9" style="394"/>
    <col min="10" max="10" width="9.375" style="394" customWidth="1"/>
    <col min="11" max="16384" width="9" style="394"/>
  </cols>
  <sheetData>
    <row r="1" spans="1:10" x14ac:dyDescent="0.5">
      <c r="A1" s="1268" t="s">
        <v>558</v>
      </c>
      <c r="B1" s="1329"/>
      <c r="C1" s="1329"/>
      <c r="D1" s="1329"/>
      <c r="E1" s="1329"/>
      <c r="F1" s="1329"/>
      <c r="G1" s="1329"/>
      <c r="H1" s="1269"/>
    </row>
    <row r="2" spans="1:10" ht="18.75" customHeight="1" x14ac:dyDescent="0.5">
      <c r="A2" s="1271" t="s">
        <v>227</v>
      </c>
      <c r="B2" s="1271" t="s">
        <v>4</v>
      </c>
      <c r="C2" s="1330" t="s">
        <v>275</v>
      </c>
      <c r="D2" s="1332" t="s">
        <v>291</v>
      </c>
      <c r="E2" s="1333"/>
      <c r="F2" s="1334"/>
      <c r="G2" s="429" t="s">
        <v>292</v>
      </c>
      <c r="H2" s="1327" t="s">
        <v>277</v>
      </c>
      <c r="J2" s="393" t="s">
        <v>318</v>
      </c>
    </row>
    <row r="3" spans="1:10" x14ac:dyDescent="0.5">
      <c r="A3" s="1261"/>
      <c r="B3" s="1261"/>
      <c r="C3" s="1331"/>
      <c r="D3" s="429" t="s">
        <v>293</v>
      </c>
      <c r="E3" s="429" t="s">
        <v>294</v>
      </c>
      <c r="F3" s="429" t="s">
        <v>295</v>
      </c>
      <c r="G3" s="429" t="s">
        <v>259</v>
      </c>
      <c r="H3" s="1328"/>
    </row>
    <row r="4" spans="1:10" x14ac:dyDescent="0.5">
      <c r="A4" s="1268" t="s">
        <v>296</v>
      </c>
      <c r="B4" s="1269"/>
      <c r="C4" s="527">
        <f>SUM(C5:C55)</f>
        <v>1677416.1500000001</v>
      </c>
      <c r="D4" s="527">
        <f t="shared" ref="D4:H4" si="0">SUM(D5:D55)</f>
        <v>4688.25</v>
      </c>
      <c r="E4" s="527">
        <f t="shared" si="0"/>
        <v>0</v>
      </c>
      <c r="F4" s="527">
        <f t="shared" si="0"/>
        <v>4688.25</v>
      </c>
      <c r="G4" s="527">
        <f t="shared" si="0"/>
        <v>4771.25</v>
      </c>
      <c r="H4" s="527">
        <f t="shared" si="0"/>
        <v>-83</v>
      </c>
      <c r="J4" s="531">
        <f>SUM(J5:J55)</f>
        <v>13</v>
      </c>
    </row>
    <row r="5" spans="1:10" ht="23.25" x14ac:dyDescent="0.5">
      <c r="A5" s="480">
        <v>1</v>
      </c>
      <c r="B5" s="1009" t="s">
        <v>132</v>
      </c>
      <c r="C5" s="1010">
        <v>49788.57</v>
      </c>
      <c r="D5" s="1011">
        <v>2310</v>
      </c>
      <c r="E5" s="1011">
        <v>0</v>
      </c>
      <c r="F5" s="1012">
        <v>2310</v>
      </c>
      <c r="G5" s="1013">
        <v>2310</v>
      </c>
      <c r="H5" s="594">
        <f>+F5-G5</f>
        <v>0</v>
      </c>
      <c r="J5" s="394">
        <f>IF(F5&gt;0,1,0)</f>
        <v>1</v>
      </c>
    </row>
    <row r="6" spans="1:10" ht="23.25" x14ac:dyDescent="0.5">
      <c r="A6" s="480">
        <v>2</v>
      </c>
      <c r="B6" s="1014" t="s">
        <v>131</v>
      </c>
      <c r="C6" s="1010">
        <v>32243</v>
      </c>
      <c r="D6" s="1015">
        <v>2210</v>
      </c>
      <c r="E6" s="1015">
        <v>0</v>
      </c>
      <c r="F6" s="1012">
        <v>2210</v>
      </c>
      <c r="G6" s="1016">
        <v>2210</v>
      </c>
      <c r="H6" s="594">
        <f t="shared" ref="H6:H54" si="1">+F6-G6</f>
        <v>0</v>
      </c>
      <c r="J6" s="394">
        <f t="shared" ref="J6:J55" si="2">IF(F6&gt;0,1,0)</f>
        <v>1</v>
      </c>
    </row>
    <row r="7" spans="1:10" ht="23.25" x14ac:dyDescent="0.5">
      <c r="A7" s="480">
        <v>3</v>
      </c>
      <c r="B7" s="1014" t="s">
        <v>119</v>
      </c>
      <c r="C7" s="1010">
        <v>101854.75</v>
      </c>
      <c r="D7" s="1017">
        <v>81</v>
      </c>
      <c r="E7" s="1017">
        <v>0</v>
      </c>
      <c r="F7" s="1012">
        <v>81</v>
      </c>
      <c r="G7" s="1016">
        <v>81</v>
      </c>
      <c r="H7" s="594">
        <f t="shared" si="1"/>
        <v>0</v>
      </c>
      <c r="J7" s="394">
        <f t="shared" si="2"/>
        <v>1</v>
      </c>
    </row>
    <row r="8" spans="1:10" ht="23.25" x14ac:dyDescent="0.5">
      <c r="A8" s="480">
        <v>4</v>
      </c>
      <c r="B8" s="1018" t="s">
        <v>138</v>
      </c>
      <c r="C8" s="1019">
        <v>216411.01</v>
      </c>
      <c r="D8" s="1020">
        <v>55</v>
      </c>
      <c r="E8" s="1020">
        <v>0</v>
      </c>
      <c r="F8" s="1012">
        <v>55</v>
      </c>
      <c r="G8" s="1021">
        <v>10</v>
      </c>
      <c r="H8" s="594">
        <f t="shared" si="1"/>
        <v>45</v>
      </c>
      <c r="J8" s="394">
        <f t="shared" si="2"/>
        <v>1</v>
      </c>
    </row>
    <row r="9" spans="1:10" ht="23.25" x14ac:dyDescent="0.5">
      <c r="A9" s="480">
        <v>5</v>
      </c>
      <c r="B9" s="1022" t="s">
        <v>117</v>
      </c>
      <c r="C9" s="1023">
        <v>662</v>
      </c>
      <c r="D9" s="1024">
        <v>8</v>
      </c>
      <c r="E9" s="1020">
        <v>0</v>
      </c>
      <c r="F9" s="1012">
        <v>8</v>
      </c>
      <c r="G9" s="1021">
        <v>8</v>
      </c>
      <c r="H9" s="594">
        <f t="shared" si="1"/>
        <v>0</v>
      </c>
      <c r="J9" s="394">
        <f t="shared" si="2"/>
        <v>1</v>
      </c>
    </row>
    <row r="10" spans="1:10" ht="23.25" x14ac:dyDescent="0.5">
      <c r="A10" s="480">
        <v>6</v>
      </c>
      <c r="B10" s="1014" t="s">
        <v>192</v>
      </c>
      <c r="C10" s="1010">
        <v>307</v>
      </c>
      <c r="D10" s="1020">
        <v>7</v>
      </c>
      <c r="E10" s="1017">
        <v>0</v>
      </c>
      <c r="F10" s="1025">
        <v>7</v>
      </c>
      <c r="G10" s="1016">
        <v>7</v>
      </c>
      <c r="H10" s="594">
        <f t="shared" si="1"/>
        <v>0</v>
      </c>
      <c r="J10" s="394">
        <f t="shared" si="2"/>
        <v>1</v>
      </c>
    </row>
    <row r="11" spans="1:10" ht="23.25" x14ac:dyDescent="0.5">
      <c r="A11" s="480">
        <v>7</v>
      </c>
      <c r="B11" s="1014" t="s">
        <v>164</v>
      </c>
      <c r="C11" s="1023">
        <v>193.48</v>
      </c>
      <c r="D11" s="1017">
        <v>5</v>
      </c>
      <c r="E11" s="1017">
        <v>0</v>
      </c>
      <c r="F11" s="1025">
        <v>5</v>
      </c>
      <c r="G11" s="1021">
        <v>5</v>
      </c>
      <c r="H11" s="594">
        <f t="shared" si="1"/>
        <v>0</v>
      </c>
      <c r="J11" s="394">
        <f t="shared" si="2"/>
        <v>1</v>
      </c>
    </row>
    <row r="12" spans="1:10" ht="23.25" x14ac:dyDescent="0.5">
      <c r="A12" s="480">
        <v>8</v>
      </c>
      <c r="B12" s="1022" t="s">
        <v>134</v>
      </c>
      <c r="C12" s="453">
        <v>473.5</v>
      </c>
      <c r="D12" s="1017">
        <v>5</v>
      </c>
      <c r="E12" s="1017">
        <v>0</v>
      </c>
      <c r="F12" s="1025">
        <v>5</v>
      </c>
      <c r="G12" s="1026">
        <v>5</v>
      </c>
      <c r="H12" s="594">
        <f t="shared" si="1"/>
        <v>0</v>
      </c>
      <c r="J12" s="394">
        <f t="shared" si="2"/>
        <v>1</v>
      </c>
    </row>
    <row r="13" spans="1:10" ht="23.25" x14ac:dyDescent="0.5">
      <c r="A13" s="480">
        <v>9</v>
      </c>
      <c r="B13" s="1027" t="s">
        <v>172</v>
      </c>
      <c r="C13" s="465">
        <v>2691</v>
      </c>
      <c r="D13" s="1020">
        <v>3</v>
      </c>
      <c r="E13" s="1020">
        <v>0</v>
      </c>
      <c r="F13" s="1012">
        <v>3</v>
      </c>
      <c r="G13" s="1021">
        <v>3</v>
      </c>
      <c r="H13" s="594">
        <f t="shared" si="1"/>
        <v>0</v>
      </c>
      <c r="J13" s="394">
        <f t="shared" si="2"/>
        <v>1</v>
      </c>
    </row>
    <row r="14" spans="1:10" ht="23.25" x14ac:dyDescent="0.5">
      <c r="A14" s="480">
        <v>10</v>
      </c>
      <c r="B14" s="1022" t="s">
        <v>190</v>
      </c>
      <c r="C14" s="1028">
        <v>298.25</v>
      </c>
      <c r="D14" s="1020">
        <v>2</v>
      </c>
      <c r="E14" s="1020">
        <v>0</v>
      </c>
      <c r="F14" s="1029">
        <v>2</v>
      </c>
      <c r="G14" s="1026">
        <v>0</v>
      </c>
      <c r="H14" s="594">
        <f t="shared" si="1"/>
        <v>2</v>
      </c>
      <c r="J14" s="394">
        <f t="shared" si="2"/>
        <v>1</v>
      </c>
    </row>
    <row r="15" spans="1:10" ht="23.25" x14ac:dyDescent="0.5">
      <c r="A15" s="480">
        <v>11</v>
      </c>
      <c r="B15" s="1027" t="s">
        <v>135</v>
      </c>
      <c r="C15" s="1023">
        <v>433</v>
      </c>
      <c r="D15" s="1017">
        <v>1</v>
      </c>
      <c r="E15" s="1017">
        <v>0</v>
      </c>
      <c r="F15" s="1012">
        <v>1</v>
      </c>
      <c r="G15" s="1021">
        <v>1</v>
      </c>
      <c r="H15" s="594">
        <f t="shared" si="1"/>
        <v>0</v>
      </c>
      <c r="J15" s="394">
        <f t="shared" si="2"/>
        <v>1</v>
      </c>
    </row>
    <row r="16" spans="1:10" ht="23.25" x14ac:dyDescent="0.5">
      <c r="A16" s="480">
        <v>12</v>
      </c>
      <c r="B16" s="1030" t="s">
        <v>195</v>
      </c>
      <c r="C16" s="453">
        <v>42.5</v>
      </c>
      <c r="D16" s="1020">
        <v>1</v>
      </c>
      <c r="E16" s="1020">
        <v>0</v>
      </c>
      <c r="F16" s="1012">
        <v>1</v>
      </c>
      <c r="G16" s="1026">
        <v>1</v>
      </c>
      <c r="H16" s="594">
        <f t="shared" si="1"/>
        <v>0</v>
      </c>
      <c r="J16" s="394">
        <f t="shared" si="2"/>
        <v>1</v>
      </c>
    </row>
    <row r="17" spans="1:10" ht="23.25" x14ac:dyDescent="0.5">
      <c r="A17" s="480">
        <v>13</v>
      </c>
      <c r="B17" s="1030" t="s">
        <v>194</v>
      </c>
      <c r="C17" s="1023">
        <v>471.25</v>
      </c>
      <c r="D17" s="1020">
        <v>0.25</v>
      </c>
      <c r="E17" s="1020">
        <v>0</v>
      </c>
      <c r="F17" s="1012">
        <v>0.25</v>
      </c>
      <c r="G17" s="1026">
        <v>0.25</v>
      </c>
      <c r="H17" s="594">
        <f t="shared" si="1"/>
        <v>0</v>
      </c>
      <c r="J17" s="394">
        <f t="shared" si="2"/>
        <v>1</v>
      </c>
    </row>
    <row r="18" spans="1:10" ht="23.25" x14ac:dyDescent="0.5">
      <c r="A18" s="480">
        <v>14</v>
      </c>
      <c r="B18" s="1031" t="s">
        <v>156</v>
      </c>
      <c r="C18" s="1032">
        <v>4107</v>
      </c>
      <c r="D18" s="1033">
        <v>0</v>
      </c>
      <c r="E18" s="1033">
        <v>0</v>
      </c>
      <c r="F18" s="1034">
        <v>0</v>
      </c>
      <c r="G18" s="1026">
        <v>0</v>
      </c>
      <c r="H18" s="594">
        <f t="shared" si="1"/>
        <v>0</v>
      </c>
      <c r="J18" s="394">
        <f t="shared" si="2"/>
        <v>0</v>
      </c>
    </row>
    <row r="19" spans="1:10" ht="23.25" x14ac:dyDescent="0.5">
      <c r="A19" s="480">
        <v>15</v>
      </c>
      <c r="B19" s="1035" t="s">
        <v>217</v>
      </c>
      <c r="C19" s="1023">
        <v>0.25</v>
      </c>
      <c r="D19" s="1020">
        <v>0</v>
      </c>
      <c r="E19" s="1020">
        <v>0</v>
      </c>
      <c r="F19" s="1012">
        <v>0</v>
      </c>
      <c r="G19" s="1021">
        <v>0</v>
      </c>
      <c r="H19" s="594">
        <f t="shared" si="1"/>
        <v>0</v>
      </c>
      <c r="J19" s="394">
        <f t="shared" si="2"/>
        <v>0</v>
      </c>
    </row>
    <row r="20" spans="1:10" ht="23.25" x14ac:dyDescent="0.5">
      <c r="A20" s="480">
        <v>16</v>
      </c>
      <c r="B20" s="1036" t="s">
        <v>158</v>
      </c>
      <c r="C20" s="1037">
        <v>55</v>
      </c>
      <c r="D20" s="1020">
        <v>0</v>
      </c>
      <c r="E20" s="1020">
        <v>0</v>
      </c>
      <c r="F20" s="1012">
        <v>0</v>
      </c>
      <c r="G20" s="1021">
        <v>0</v>
      </c>
      <c r="H20" s="594">
        <f t="shared" si="1"/>
        <v>0</v>
      </c>
      <c r="J20" s="394">
        <f t="shared" si="2"/>
        <v>0</v>
      </c>
    </row>
    <row r="21" spans="1:10" ht="23.25" x14ac:dyDescent="0.5">
      <c r="A21" s="480">
        <v>17</v>
      </c>
      <c r="B21" s="1036" t="s">
        <v>159</v>
      </c>
      <c r="C21" s="1010">
        <v>114119.75</v>
      </c>
      <c r="D21" s="1017">
        <v>0</v>
      </c>
      <c r="E21" s="1017">
        <v>0</v>
      </c>
      <c r="F21" s="1025">
        <v>0</v>
      </c>
      <c r="G21" s="1016">
        <v>0</v>
      </c>
      <c r="H21" s="594">
        <f t="shared" si="1"/>
        <v>0</v>
      </c>
      <c r="J21" s="394">
        <f t="shared" si="2"/>
        <v>0</v>
      </c>
    </row>
    <row r="22" spans="1:10" ht="23.25" x14ac:dyDescent="0.5">
      <c r="A22" s="480">
        <v>18</v>
      </c>
      <c r="B22" s="1036" t="s">
        <v>160</v>
      </c>
      <c r="C22" s="1010">
        <v>84281.25</v>
      </c>
      <c r="D22" s="1017">
        <v>0</v>
      </c>
      <c r="E22" s="1017">
        <v>0</v>
      </c>
      <c r="F22" s="1025">
        <v>0</v>
      </c>
      <c r="G22" s="1016">
        <v>0</v>
      </c>
      <c r="H22" s="594">
        <f t="shared" si="1"/>
        <v>0</v>
      </c>
      <c r="J22" s="394">
        <f t="shared" si="2"/>
        <v>0</v>
      </c>
    </row>
    <row r="23" spans="1:10" ht="23.25" x14ac:dyDescent="0.5">
      <c r="A23" s="480">
        <v>19</v>
      </c>
      <c r="B23" s="1036" t="s">
        <v>174</v>
      </c>
      <c r="C23" s="1019">
        <v>48372.25</v>
      </c>
      <c r="D23" s="1017">
        <v>0</v>
      </c>
      <c r="E23" s="1017">
        <v>0</v>
      </c>
      <c r="F23" s="1025">
        <v>0</v>
      </c>
      <c r="G23" s="1016">
        <v>0</v>
      </c>
      <c r="H23" s="594">
        <f t="shared" si="1"/>
        <v>0</v>
      </c>
      <c r="J23" s="394">
        <f t="shared" si="2"/>
        <v>0</v>
      </c>
    </row>
    <row r="24" spans="1:10" ht="23.25" x14ac:dyDescent="0.5">
      <c r="A24" s="480">
        <v>20</v>
      </c>
      <c r="B24" s="1036" t="s">
        <v>175</v>
      </c>
      <c r="C24" s="1019">
        <v>3140</v>
      </c>
      <c r="D24" s="1017">
        <v>0</v>
      </c>
      <c r="E24" s="1017">
        <v>0</v>
      </c>
      <c r="F24" s="1025">
        <v>0</v>
      </c>
      <c r="G24" s="1016">
        <v>0</v>
      </c>
      <c r="H24" s="594">
        <f t="shared" si="1"/>
        <v>0</v>
      </c>
      <c r="J24" s="394">
        <f t="shared" si="2"/>
        <v>0</v>
      </c>
    </row>
    <row r="25" spans="1:10" ht="23.25" x14ac:dyDescent="0.5">
      <c r="A25" s="480">
        <v>21</v>
      </c>
      <c r="B25" s="1036" t="s">
        <v>177</v>
      </c>
      <c r="C25" s="1019">
        <v>120.25</v>
      </c>
      <c r="D25" s="1017">
        <v>0</v>
      </c>
      <c r="E25" s="1017">
        <v>0</v>
      </c>
      <c r="F25" s="1025">
        <v>0</v>
      </c>
      <c r="G25" s="1016">
        <v>0</v>
      </c>
      <c r="H25" s="594">
        <f t="shared" si="1"/>
        <v>0</v>
      </c>
      <c r="J25" s="394">
        <f t="shared" si="2"/>
        <v>0</v>
      </c>
    </row>
    <row r="26" spans="1:10" ht="23.25" x14ac:dyDescent="0.5">
      <c r="A26" s="480">
        <v>22</v>
      </c>
      <c r="B26" s="1036" t="s">
        <v>178</v>
      </c>
      <c r="C26" s="1019">
        <v>1780.6</v>
      </c>
      <c r="D26" s="1017">
        <v>0</v>
      </c>
      <c r="E26" s="1017">
        <v>0</v>
      </c>
      <c r="F26" s="1025">
        <v>0</v>
      </c>
      <c r="G26" s="1016">
        <v>0</v>
      </c>
      <c r="H26" s="594">
        <f t="shared" si="1"/>
        <v>0</v>
      </c>
      <c r="J26" s="394">
        <f t="shared" si="2"/>
        <v>0</v>
      </c>
    </row>
    <row r="27" spans="1:10" ht="23.25" x14ac:dyDescent="0.5">
      <c r="A27" s="480">
        <v>23</v>
      </c>
      <c r="B27" s="1036" t="s">
        <v>181</v>
      </c>
      <c r="C27" s="1019">
        <v>8342</v>
      </c>
      <c r="D27" s="1017">
        <v>0</v>
      </c>
      <c r="E27" s="1017">
        <v>0</v>
      </c>
      <c r="F27" s="1025">
        <v>0</v>
      </c>
      <c r="G27" s="1016">
        <v>0</v>
      </c>
      <c r="H27" s="594">
        <f t="shared" si="1"/>
        <v>0</v>
      </c>
      <c r="J27" s="394">
        <f t="shared" si="2"/>
        <v>0</v>
      </c>
    </row>
    <row r="28" spans="1:10" ht="23.25" x14ac:dyDescent="0.5">
      <c r="A28" s="480">
        <v>24</v>
      </c>
      <c r="B28" s="1036" t="s">
        <v>169</v>
      </c>
      <c r="C28" s="1019">
        <v>4705.25</v>
      </c>
      <c r="D28" s="1017">
        <v>0</v>
      </c>
      <c r="E28" s="1017">
        <v>0</v>
      </c>
      <c r="F28" s="1025">
        <v>0</v>
      </c>
      <c r="G28" s="1016">
        <v>0</v>
      </c>
      <c r="H28" s="594">
        <f t="shared" si="1"/>
        <v>0</v>
      </c>
      <c r="J28" s="394">
        <f t="shared" si="2"/>
        <v>0</v>
      </c>
    </row>
    <row r="29" spans="1:10" ht="23.25" x14ac:dyDescent="0.5">
      <c r="A29" s="480">
        <v>25</v>
      </c>
      <c r="B29" s="1036" t="s">
        <v>136</v>
      </c>
      <c r="C29" s="1019">
        <v>17728</v>
      </c>
      <c r="D29" s="1017">
        <v>0</v>
      </c>
      <c r="E29" s="1017">
        <v>0</v>
      </c>
      <c r="F29" s="1025">
        <v>0</v>
      </c>
      <c r="G29" s="1016">
        <v>0</v>
      </c>
      <c r="H29" s="594">
        <f t="shared" si="1"/>
        <v>0</v>
      </c>
      <c r="J29" s="394">
        <f t="shared" si="2"/>
        <v>0</v>
      </c>
    </row>
    <row r="30" spans="1:10" ht="23.25" x14ac:dyDescent="0.5">
      <c r="A30" s="480">
        <v>26</v>
      </c>
      <c r="B30" s="1036" t="s">
        <v>137</v>
      </c>
      <c r="C30" s="1032">
        <v>87</v>
      </c>
      <c r="D30" s="1017">
        <v>0</v>
      </c>
      <c r="E30" s="1017">
        <v>0</v>
      </c>
      <c r="F30" s="1025">
        <v>0</v>
      </c>
      <c r="G30" s="1016">
        <v>0</v>
      </c>
      <c r="H30" s="594">
        <f t="shared" si="1"/>
        <v>0</v>
      </c>
      <c r="J30" s="394">
        <f t="shared" si="2"/>
        <v>0</v>
      </c>
    </row>
    <row r="31" spans="1:10" ht="23.25" x14ac:dyDescent="0.5">
      <c r="A31" s="480">
        <v>27</v>
      </c>
      <c r="B31" s="1036" t="s">
        <v>139</v>
      </c>
      <c r="C31" s="1032">
        <v>12</v>
      </c>
      <c r="D31" s="1038">
        <v>0</v>
      </c>
      <c r="E31" s="1020">
        <v>0</v>
      </c>
      <c r="F31" s="1029">
        <v>0</v>
      </c>
      <c r="G31" s="1021">
        <v>0</v>
      </c>
      <c r="H31" s="594">
        <f t="shared" si="1"/>
        <v>0</v>
      </c>
      <c r="J31" s="394">
        <f t="shared" si="2"/>
        <v>0</v>
      </c>
    </row>
    <row r="32" spans="1:10" ht="23.25" x14ac:dyDescent="0.5">
      <c r="A32" s="480">
        <v>28</v>
      </c>
      <c r="B32" s="1039" t="s">
        <v>141</v>
      </c>
      <c r="C32" s="1023">
        <v>647.75</v>
      </c>
      <c r="D32" s="1020">
        <v>0</v>
      </c>
      <c r="E32" s="1038">
        <v>0</v>
      </c>
      <c r="F32" s="1012">
        <v>0</v>
      </c>
      <c r="G32" s="1040">
        <v>0</v>
      </c>
      <c r="H32" s="594">
        <f t="shared" si="1"/>
        <v>0</v>
      </c>
      <c r="J32" s="394">
        <f t="shared" si="2"/>
        <v>0</v>
      </c>
    </row>
    <row r="33" spans="1:10" ht="23.25" x14ac:dyDescent="0.5">
      <c r="A33" s="480">
        <v>29</v>
      </c>
      <c r="B33" s="1031" t="s">
        <v>144</v>
      </c>
      <c r="C33" s="1028">
        <v>100</v>
      </c>
      <c r="D33" s="1024">
        <v>0</v>
      </c>
      <c r="E33" s="1024">
        <v>0</v>
      </c>
      <c r="F33" s="1025">
        <v>0</v>
      </c>
      <c r="G33" s="1021">
        <v>0</v>
      </c>
      <c r="H33" s="594">
        <f t="shared" si="1"/>
        <v>0</v>
      </c>
      <c r="J33" s="394">
        <f t="shared" si="2"/>
        <v>0</v>
      </c>
    </row>
    <row r="34" spans="1:10" ht="23.25" x14ac:dyDescent="0.5">
      <c r="A34" s="480">
        <v>30</v>
      </c>
      <c r="B34" s="1041" t="s">
        <v>145</v>
      </c>
      <c r="C34" s="1028">
        <v>35899.040000000001</v>
      </c>
      <c r="D34" s="1024">
        <v>0</v>
      </c>
      <c r="E34" s="1024">
        <v>0</v>
      </c>
      <c r="F34" s="1025">
        <v>0</v>
      </c>
      <c r="G34" s="1026">
        <v>0</v>
      </c>
      <c r="H34" s="594">
        <f t="shared" si="1"/>
        <v>0</v>
      </c>
      <c r="J34" s="394">
        <f t="shared" si="2"/>
        <v>0</v>
      </c>
    </row>
    <row r="35" spans="1:10" ht="23.25" x14ac:dyDescent="0.5">
      <c r="A35" s="480">
        <v>31</v>
      </c>
      <c r="B35" s="1035" t="s">
        <v>146</v>
      </c>
      <c r="C35" s="1028">
        <v>2724.99</v>
      </c>
      <c r="D35" s="1024">
        <v>0</v>
      </c>
      <c r="E35" s="1024">
        <v>0</v>
      </c>
      <c r="F35" s="1012">
        <v>0</v>
      </c>
      <c r="G35" s="1026">
        <v>0</v>
      </c>
      <c r="H35" s="594">
        <f t="shared" si="1"/>
        <v>0</v>
      </c>
      <c r="J35" s="394">
        <f t="shared" si="2"/>
        <v>0</v>
      </c>
    </row>
    <row r="36" spans="1:10" ht="23.25" x14ac:dyDescent="0.5">
      <c r="A36" s="480">
        <v>32</v>
      </c>
      <c r="B36" s="1035" t="s">
        <v>148</v>
      </c>
      <c r="C36" s="1042">
        <v>364</v>
      </c>
      <c r="D36" s="1020">
        <v>0</v>
      </c>
      <c r="E36" s="1020">
        <v>0</v>
      </c>
      <c r="F36" s="1012">
        <v>0</v>
      </c>
      <c r="G36" s="1021">
        <v>0</v>
      </c>
      <c r="H36" s="594">
        <f t="shared" si="1"/>
        <v>0</v>
      </c>
      <c r="J36" s="394">
        <f t="shared" si="2"/>
        <v>0</v>
      </c>
    </row>
    <row r="37" spans="1:10" ht="23.25" x14ac:dyDescent="0.5">
      <c r="A37" s="480">
        <v>33</v>
      </c>
      <c r="B37" s="1035" t="s">
        <v>150</v>
      </c>
      <c r="C37" s="1028">
        <v>2779</v>
      </c>
      <c r="D37" s="1024">
        <v>0</v>
      </c>
      <c r="E37" s="1024">
        <v>0</v>
      </c>
      <c r="F37" s="1012">
        <v>0</v>
      </c>
      <c r="G37" s="1021">
        <v>0</v>
      </c>
      <c r="H37" s="594">
        <f t="shared" si="1"/>
        <v>0</v>
      </c>
      <c r="J37" s="394">
        <f t="shared" si="2"/>
        <v>0</v>
      </c>
    </row>
    <row r="38" spans="1:10" ht="23.25" x14ac:dyDescent="0.5">
      <c r="A38" s="480">
        <v>34</v>
      </c>
      <c r="B38" s="1035" t="s">
        <v>151</v>
      </c>
      <c r="C38" s="1028">
        <v>124</v>
      </c>
      <c r="D38" s="1024">
        <v>0</v>
      </c>
      <c r="E38" s="1024">
        <v>0</v>
      </c>
      <c r="F38" s="1012">
        <v>0</v>
      </c>
      <c r="G38" s="1021">
        <v>0</v>
      </c>
      <c r="H38" s="594">
        <f t="shared" si="1"/>
        <v>0</v>
      </c>
      <c r="J38" s="394">
        <f t="shared" si="2"/>
        <v>0</v>
      </c>
    </row>
    <row r="39" spans="1:10" ht="23.25" x14ac:dyDescent="0.5">
      <c r="A39" s="480">
        <v>35</v>
      </c>
      <c r="B39" s="1043" t="s">
        <v>152</v>
      </c>
      <c r="C39" s="1023">
        <v>30.5</v>
      </c>
      <c r="D39" s="1020">
        <v>0</v>
      </c>
      <c r="E39" s="1020">
        <v>0</v>
      </c>
      <c r="F39" s="1012">
        <v>0</v>
      </c>
      <c r="G39" s="1021">
        <v>0</v>
      </c>
      <c r="H39" s="594">
        <f t="shared" si="1"/>
        <v>0</v>
      </c>
      <c r="J39" s="394">
        <f t="shared" si="2"/>
        <v>0</v>
      </c>
    </row>
    <row r="40" spans="1:10" ht="23.25" x14ac:dyDescent="0.5">
      <c r="A40" s="480">
        <v>36</v>
      </c>
      <c r="B40" s="1035" t="s">
        <v>153</v>
      </c>
      <c r="C40" s="453">
        <v>23579</v>
      </c>
      <c r="D40" s="1017">
        <v>0</v>
      </c>
      <c r="E40" s="1017">
        <v>0</v>
      </c>
      <c r="F40" s="1025">
        <v>0</v>
      </c>
      <c r="G40" s="1016">
        <v>0</v>
      </c>
      <c r="H40" s="594">
        <f t="shared" si="1"/>
        <v>0</v>
      </c>
      <c r="J40" s="394">
        <f t="shared" si="2"/>
        <v>0</v>
      </c>
    </row>
    <row r="41" spans="1:10" ht="23.25" x14ac:dyDescent="0.5">
      <c r="A41" s="480">
        <v>37</v>
      </c>
      <c r="B41" s="1036" t="s">
        <v>187</v>
      </c>
      <c r="C41" s="1023">
        <v>448.46</v>
      </c>
      <c r="D41" s="1017">
        <v>0</v>
      </c>
      <c r="E41" s="1017">
        <v>0</v>
      </c>
      <c r="F41" s="1025">
        <v>0</v>
      </c>
      <c r="G41" s="1016">
        <v>0</v>
      </c>
      <c r="H41" s="594">
        <f t="shared" si="1"/>
        <v>0</v>
      </c>
      <c r="J41" s="394">
        <f t="shared" si="2"/>
        <v>0</v>
      </c>
    </row>
    <row r="42" spans="1:10" ht="23.25" x14ac:dyDescent="0.5">
      <c r="A42" s="480">
        <v>38</v>
      </c>
      <c r="B42" s="1036" t="s">
        <v>196</v>
      </c>
      <c r="C42" s="1023">
        <v>4</v>
      </c>
      <c r="D42" s="1017">
        <v>0</v>
      </c>
      <c r="E42" s="1017">
        <v>0</v>
      </c>
      <c r="F42" s="1025">
        <v>0</v>
      </c>
      <c r="G42" s="1016">
        <v>0</v>
      </c>
      <c r="H42" s="594">
        <f t="shared" si="1"/>
        <v>0</v>
      </c>
      <c r="J42" s="394">
        <f t="shared" si="2"/>
        <v>0</v>
      </c>
    </row>
    <row r="43" spans="1:10" ht="23.25" x14ac:dyDescent="0.5">
      <c r="A43" s="480">
        <v>39</v>
      </c>
      <c r="B43" s="1036" t="s">
        <v>116</v>
      </c>
      <c r="C43" s="1023">
        <v>6061.5</v>
      </c>
      <c r="D43" s="1017">
        <v>0</v>
      </c>
      <c r="E43" s="1017">
        <v>0</v>
      </c>
      <c r="F43" s="1025">
        <v>0</v>
      </c>
      <c r="G43" s="1016">
        <v>0</v>
      </c>
      <c r="H43" s="594">
        <f t="shared" si="1"/>
        <v>0</v>
      </c>
      <c r="J43" s="394">
        <f t="shared" si="2"/>
        <v>0</v>
      </c>
    </row>
    <row r="44" spans="1:10" ht="23.25" x14ac:dyDescent="0.5">
      <c r="A44" s="480">
        <v>40</v>
      </c>
      <c r="B44" s="1036" t="s">
        <v>120</v>
      </c>
      <c r="C44" s="1023">
        <v>139633</v>
      </c>
      <c r="D44" s="1017">
        <v>0</v>
      </c>
      <c r="E44" s="1017">
        <v>0</v>
      </c>
      <c r="F44" s="1025">
        <v>0</v>
      </c>
      <c r="G44" s="1016">
        <v>130</v>
      </c>
      <c r="H44" s="594">
        <f t="shared" si="1"/>
        <v>-130</v>
      </c>
      <c r="J44" s="394">
        <f t="shared" si="2"/>
        <v>0</v>
      </c>
    </row>
    <row r="45" spans="1:10" ht="23.25" x14ac:dyDescent="0.5">
      <c r="A45" s="480">
        <v>41</v>
      </c>
      <c r="B45" s="1036" t="s">
        <v>121</v>
      </c>
      <c r="C45" s="1023">
        <v>75158.740000000005</v>
      </c>
      <c r="D45" s="1017">
        <v>0</v>
      </c>
      <c r="E45" s="1017">
        <v>0</v>
      </c>
      <c r="F45" s="1025">
        <v>0</v>
      </c>
      <c r="G45" s="1016">
        <v>0</v>
      </c>
      <c r="H45" s="594">
        <f t="shared" si="1"/>
        <v>0</v>
      </c>
      <c r="J45" s="394">
        <f t="shared" si="2"/>
        <v>0</v>
      </c>
    </row>
    <row r="46" spans="1:10" ht="23.25" x14ac:dyDescent="0.5">
      <c r="A46" s="480">
        <v>42</v>
      </c>
      <c r="B46" s="1036" t="s">
        <v>122</v>
      </c>
      <c r="C46" s="1044">
        <v>72649</v>
      </c>
      <c r="D46" s="1017">
        <v>0</v>
      </c>
      <c r="E46" s="1017">
        <v>0</v>
      </c>
      <c r="F46" s="1025">
        <v>0</v>
      </c>
      <c r="G46" s="1016">
        <v>0</v>
      </c>
      <c r="H46" s="594">
        <f t="shared" si="1"/>
        <v>0</v>
      </c>
      <c r="J46" s="394">
        <f t="shared" si="2"/>
        <v>0</v>
      </c>
    </row>
    <row r="47" spans="1:10" ht="23.25" x14ac:dyDescent="0.5">
      <c r="A47" s="480">
        <v>43</v>
      </c>
      <c r="B47" s="1036" t="s">
        <v>123</v>
      </c>
      <c r="C47" s="1023">
        <v>4586</v>
      </c>
      <c r="D47" s="1017">
        <v>0</v>
      </c>
      <c r="E47" s="1017">
        <v>0</v>
      </c>
      <c r="F47" s="1025">
        <v>0</v>
      </c>
      <c r="G47" s="1016">
        <v>0</v>
      </c>
      <c r="H47" s="594">
        <f t="shared" si="1"/>
        <v>0</v>
      </c>
      <c r="J47" s="394">
        <f t="shared" si="2"/>
        <v>0</v>
      </c>
    </row>
    <row r="48" spans="1:10" ht="23.25" x14ac:dyDescent="0.5">
      <c r="A48" s="480">
        <v>44</v>
      </c>
      <c r="B48" s="1036" t="s">
        <v>124</v>
      </c>
      <c r="C48" s="1023">
        <v>94036.75</v>
      </c>
      <c r="D48" s="1017">
        <v>0</v>
      </c>
      <c r="E48" s="1017">
        <v>0</v>
      </c>
      <c r="F48" s="1025">
        <v>0</v>
      </c>
      <c r="G48" s="1016">
        <v>0</v>
      </c>
      <c r="H48" s="594">
        <f t="shared" si="1"/>
        <v>0</v>
      </c>
      <c r="J48" s="394">
        <f t="shared" si="2"/>
        <v>0</v>
      </c>
    </row>
    <row r="49" spans="1:10" ht="23.25" x14ac:dyDescent="0.5">
      <c r="A49" s="480">
        <v>45</v>
      </c>
      <c r="B49" s="1045" t="s">
        <v>125</v>
      </c>
      <c r="C49" s="1023">
        <v>245349.04</v>
      </c>
      <c r="D49" s="1017">
        <v>0</v>
      </c>
      <c r="E49" s="1017">
        <v>0</v>
      </c>
      <c r="F49" s="1025">
        <v>0</v>
      </c>
      <c r="G49" s="1016">
        <v>0</v>
      </c>
      <c r="H49" s="594">
        <f t="shared" si="1"/>
        <v>0</v>
      </c>
      <c r="J49" s="394">
        <f t="shared" si="2"/>
        <v>0</v>
      </c>
    </row>
    <row r="50" spans="1:10" ht="23.25" x14ac:dyDescent="0.5">
      <c r="A50" s="480">
        <v>46</v>
      </c>
      <c r="B50" s="1045" t="s">
        <v>126</v>
      </c>
      <c r="C50" s="1023">
        <v>102973.34</v>
      </c>
      <c r="D50" s="1017">
        <v>0</v>
      </c>
      <c r="E50" s="1017">
        <v>0</v>
      </c>
      <c r="F50" s="1025">
        <v>0</v>
      </c>
      <c r="G50" s="1016">
        <v>0</v>
      </c>
      <c r="H50" s="594">
        <f t="shared" si="1"/>
        <v>0</v>
      </c>
      <c r="J50" s="394">
        <f t="shared" si="2"/>
        <v>0</v>
      </c>
    </row>
    <row r="51" spans="1:10" ht="23.25" x14ac:dyDescent="0.5">
      <c r="A51" s="480">
        <v>47</v>
      </c>
      <c r="B51" s="1045" t="s">
        <v>127</v>
      </c>
      <c r="C51" s="1023">
        <v>3205</v>
      </c>
      <c r="D51" s="1017">
        <v>0</v>
      </c>
      <c r="E51" s="1038">
        <v>0</v>
      </c>
      <c r="F51" s="1025">
        <v>0</v>
      </c>
      <c r="G51" s="1021">
        <v>0</v>
      </c>
      <c r="H51" s="594">
        <f t="shared" si="1"/>
        <v>0</v>
      </c>
      <c r="J51" s="394">
        <f t="shared" si="2"/>
        <v>0</v>
      </c>
    </row>
    <row r="52" spans="1:10" ht="23.25" x14ac:dyDescent="0.5">
      <c r="A52" s="480">
        <v>48</v>
      </c>
      <c r="B52" s="1045" t="s">
        <v>128</v>
      </c>
      <c r="C52" s="1023">
        <v>65262.13</v>
      </c>
      <c r="D52" s="1020">
        <v>0</v>
      </c>
      <c r="E52" s="1020">
        <v>0</v>
      </c>
      <c r="F52" s="1012">
        <v>0</v>
      </c>
      <c r="G52" s="1040">
        <v>0</v>
      </c>
      <c r="H52" s="594">
        <f t="shared" si="1"/>
        <v>0</v>
      </c>
      <c r="J52" s="394">
        <f t="shared" si="2"/>
        <v>0</v>
      </c>
    </row>
    <row r="53" spans="1:10" ht="23.25" x14ac:dyDescent="0.5">
      <c r="A53" s="480">
        <v>49</v>
      </c>
      <c r="B53" s="1045" t="s">
        <v>129</v>
      </c>
      <c r="C53" s="1023">
        <v>36863</v>
      </c>
      <c r="D53" s="1038">
        <v>0</v>
      </c>
      <c r="E53" s="1020">
        <v>0</v>
      </c>
      <c r="F53" s="1029">
        <v>0</v>
      </c>
      <c r="G53" s="1021">
        <v>0</v>
      </c>
      <c r="H53" s="594">
        <f t="shared" si="1"/>
        <v>0</v>
      </c>
      <c r="J53" s="394">
        <f t="shared" si="2"/>
        <v>0</v>
      </c>
    </row>
    <row r="54" spans="1:10" ht="23.25" x14ac:dyDescent="0.5">
      <c r="A54" s="480">
        <v>50</v>
      </c>
      <c r="B54" s="1046" t="s">
        <v>130</v>
      </c>
      <c r="C54" s="455">
        <v>36109</v>
      </c>
      <c r="D54" s="1047">
        <v>0</v>
      </c>
      <c r="E54" s="1047">
        <v>0</v>
      </c>
      <c r="F54" s="1048">
        <v>0</v>
      </c>
      <c r="G54" s="1049">
        <v>0</v>
      </c>
      <c r="H54" s="594">
        <f t="shared" si="1"/>
        <v>0</v>
      </c>
      <c r="J54" s="394">
        <f t="shared" si="2"/>
        <v>0</v>
      </c>
    </row>
    <row r="55" spans="1:10" ht="23.25" x14ac:dyDescent="0.5">
      <c r="A55" s="480">
        <v>51</v>
      </c>
      <c r="B55" s="704" t="s">
        <v>130</v>
      </c>
      <c r="C55" s="705">
        <v>36109</v>
      </c>
      <c r="D55" s="703">
        <v>0</v>
      </c>
      <c r="E55" s="703">
        <v>0</v>
      </c>
      <c r="F55" s="706">
        <v>0</v>
      </c>
      <c r="G55" s="706">
        <v>0</v>
      </c>
      <c r="H55" s="594">
        <f t="shared" ref="H55" si="3">+F55-G55</f>
        <v>0</v>
      </c>
      <c r="J55" s="394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3.25" x14ac:dyDescent="0.55000000000000004"/>
  <cols>
    <col min="1" max="1" width="9" style="496"/>
    <col min="2" max="2" width="16.125" style="496" customWidth="1"/>
    <col min="3" max="3" width="12.625" style="496" bestFit="1" customWidth="1"/>
    <col min="4" max="4" width="13.5" style="496" customWidth="1"/>
    <col min="5" max="5" width="14.25" style="496" bestFit="1" customWidth="1"/>
    <col min="6" max="6" width="10.375" style="496" bestFit="1" customWidth="1"/>
    <col min="7" max="7" width="17.25" style="496" bestFit="1" customWidth="1"/>
    <col min="8" max="16384" width="9" style="496"/>
  </cols>
  <sheetData>
    <row r="1" spans="1:9" x14ac:dyDescent="0.55000000000000004">
      <c r="A1" s="1278" t="s">
        <v>559</v>
      </c>
      <c r="B1" s="1278"/>
      <c r="C1" s="1278"/>
      <c r="D1" s="1278"/>
      <c r="E1" s="1278"/>
      <c r="F1" s="1278"/>
      <c r="G1" s="1278"/>
      <c r="H1" s="707"/>
    </row>
    <row r="2" spans="1:9" x14ac:dyDescent="0.55000000000000004">
      <c r="A2" s="1278" t="s">
        <v>227</v>
      </c>
      <c r="B2" s="1278" t="s">
        <v>4</v>
      </c>
      <c r="C2" s="1280" t="s">
        <v>228</v>
      </c>
      <c r="D2" s="387" t="s">
        <v>285</v>
      </c>
      <c r="E2" s="387" t="s">
        <v>230</v>
      </c>
      <c r="F2" s="387" t="s">
        <v>230</v>
      </c>
      <c r="G2" s="1280" t="s">
        <v>261</v>
      </c>
      <c r="H2" s="708"/>
      <c r="I2" s="497" t="s">
        <v>318</v>
      </c>
    </row>
    <row r="3" spans="1:9" x14ac:dyDescent="0.55000000000000004">
      <c r="A3" s="1278"/>
      <c r="B3" s="1278"/>
      <c r="C3" s="1280"/>
      <c r="D3" s="387" t="s">
        <v>286</v>
      </c>
      <c r="E3" s="387" t="s">
        <v>236</v>
      </c>
      <c r="F3" s="387" t="s">
        <v>235</v>
      </c>
      <c r="G3" s="1280"/>
      <c r="H3" s="708"/>
      <c r="I3" s="497"/>
    </row>
    <row r="4" spans="1:9" x14ac:dyDescent="0.55000000000000004">
      <c r="A4" s="1278" t="s">
        <v>284</v>
      </c>
      <c r="B4" s="1278"/>
      <c r="C4" s="498">
        <f>SUM(C5:C81)</f>
        <v>1332575.0000000002</v>
      </c>
      <c r="D4" s="498">
        <f>SUM(D5:D81)</f>
        <v>419.5</v>
      </c>
      <c r="E4" s="498">
        <f>SUM(E5:E81)</f>
        <v>372.5</v>
      </c>
      <c r="F4" s="498">
        <f>SUM(F5:F81)</f>
        <v>419.5</v>
      </c>
      <c r="G4" s="709">
        <f>SUM(G5:G81)</f>
        <v>47</v>
      </c>
      <c r="H4" s="708"/>
      <c r="I4" s="499">
        <f>SUM(I5:I81)</f>
        <v>7</v>
      </c>
    </row>
    <row r="5" spans="1:9" x14ac:dyDescent="0.55000000000000004">
      <c r="A5" s="386">
        <v>1</v>
      </c>
      <c r="B5" s="1050" t="s">
        <v>192</v>
      </c>
      <c r="C5" s="1051">
        <v>80505</v>
      </c>
      <c r="D5" s="1052">
        <v>137</v>
      </c>
      <c r="E5" s="1053">
        <v>137</v>
      </c>
      <c r="F5" s="1053">
        <v>137</v>
      </c>
      <c r="G5" s="710">
        <f>+F5-E5</f>
        <v>0</v>
      </c>
      <c r="H5" s="708"/>
      <c r="I5" s="496">
        <f>IF(F5&gt;0,1,0)</f>
        <v>1</v>
      </c>
    </row>
    <row r="6" spans="1:9" x14ac:dyDescent="0.55000000000000004">
      <c r="A6" s="386">
        <v>2</v>
      </c>
      <c r="B6" s="1054" t="s">
        <v>184</v>
      </c>
      <c r="C6" s="1055">
        <v>260229.81</v>
      </c>
      <c r="D6" s="1056">
        <v>123</v>
      </c>
      <c r="E6" s="1057">
        <v>123</v>
      </c>
      <c r="F6" s="1057">
        <v>123</v>
      </c>
      <c r="G6" s="710">
        <f t="shared" ref="G6:G69" si="0">+F6-E6</f>
        <v>0</v>
      </c>
      <c r="H6" s="708"/>
      <c r="I6" s="496">
        <f t="shared" ref="I6:I69" si="1">IF(F6&gt;0,1,0)</f>
        <v>1</v>
      </c>
    </row>
    <row r="7" spans="1:9" x14ac:dyDescent="0.55000000000000004">
      <c r="A7" s="386">
        <v>3</v>
      </c>
      <c r="B7" s="1054" t="s">
        <v>164</v>
      </c>
      <c r="C7" s="1055">
        <v>301654.73</v>
      </c>
      <c r="D7" s="1056">
        <v>71.5</v>
      </c>
      <c r="E7" s="1057">
        <v>69.5</v>
      </c>
      <c r="F7" s="1057">
        <v>71.5</v>
      </c>
      <c r="G7" s="710">
        <f t="shared" si="0"/>
        <v>2</v>
      </c>
      <c r="H7" s="708"/>
      <c r="I7" s="496">
        <f t="shared" si="1"/>
        <v>1</v>
      </c>
    </row>
    <row r="8" spans="1:9" x14ac:dyDescent="0.55000000000000004">
      <c r="A8" s="386">
        <v>4</v>
      </c>
      <c r="B8" s="1054" t="s">
        <v>167</v>
      </c>
      <c r="C8" s="1055">
        <v>73576</v>
      </c>
      <c r="D8" s="1056">
        <v>52</v>
      </c>
      <c r="E8" s="1057">
        <v>7</v>
      </c>
      <c r="F8" s="1057">
        <v>52</v>
      </c>
      <c r="G8" s="710">
        <f t="shared" si="0"/>
        <v>45</v>
      </c>
      <c r="H8" s="708"/>
      <c r="I8" s="496">
        <f t="shared" si="1"/>
        <v>1</v>
      </c>
    </row>
    <row r="9" spans="1:9" x14ac:dyDescent="0.55000000000000004">
      <c r="A9" s="386">
        <v>5</v>
      </c>
      <c r="B9" s="1058" t="s">
        <v>196</v>
      </c>
      <c r="C9" s="1059">
        <v>130767</v>
      </c>
      <c r="D9" s="1056">
        <v>30</v>
      </c>
      <c r="E9" s="1057">
        <v>30</v>
      </c>
      <c r="F9" s="1057">
        <v>30</v>
      </c>
      <c r="G9" s="710">
        <f t="shared" si="0"/>
        <v>0</v>
      </c>
      <c r="H9" s="708"/>
      <c r="I9" s="496">
        <f t="shared" si="1"/>
        <v>1</v>
      </c>
    </row>
    <row r="10" spans="1:9" x14ac:dyDescent="0.55000000000000004">
      <c r="A10" s="386">
        <v>6</v>
      </c>
      <c r="B10" s="1054" t="s">
        <v>186</v>
      </c>
      <c r="C10" s="1055">
        <v>91094.73</v>
      </c>
      <c r="D10" s="1060">
        <v>5</v>
      </c>
      <c r="E10" s="1057">
        <v>5</v>
      </c>
      <c r="F10" s="1057">
        <v>5</v>
      </c>
      <c r="G10" s="710">
        <f t="shared" si="0"/>
        <v>0</v>
      </c>
      <c r="H10" s="708"/>
      <c r="I10" s="496">
        <f t="shared" si="1"/>
        <v>1</v>
      </c>
    </row>
    <row r="11" spans="1:9" x14ac:dyDescent="0.55000000000000004">
      <c r="A11" s="386">
        <v>7</v>
      </c>
      <c r="B11" s="1054" t="s">
        <v>183</v>
      </c>
      <c r="C11" s="1055">
        <v>9199</v>
      </c>
      <c r="D11" s="1056">
        <v>1</v>
      </c>
      <c r="E11" s="1057">
        <v>1</v>
      </c>
      <c r="F11" s="1057">
        <v>1</v>
      </c>
      <c r="G11" s="710">
        <f t="shared" si="0"/>
        <v>0</v>
      </c>
      <c r="H11" s="708"/>
      <c r="I11" s="496">
        <f t="shared" si="1"/>
        <v>1</v>
      </c>
    </row>
    <row r="12" spans="1:9" x14ac:dyDescent="0.55000000000000004">
      <c r="A12" s="386">
        <v>8</v>
      </c>
      <c r="B12" s="1061" t="s">
        <v>155</v>
      </c>
      <c r="C12" s="1062">
        <v>2</v>
      </c>
      <c r="D12" s="1060">
        <v>0</v>
      </c>
      <c r="E12" s="1063">
        <v>0</v>
      </c>
      <c r="F12" s="1063">
        <v>0</v>
      </c>
      <c r="G12" s="710">
        <f t="shared" si="0"/>
        <v>0</v>
      </c>
      <c r="H12" s="708"/>
      <c r="I12" s="496">
        <f t="shared" si="1"/>
        <v>0</v>
      </c>
    </row>
    <row r="13" spans="1:9" x14ac:dyDescent="0.55000000000000004">
      <c r="A13" s="386">
        <v>9</v>
      </c>
      <c r="B13" s="1054" t="s">
        <v>156</v>
      </c>
      <c r="C13" s="1055">
        <v>7</v>
      </c>
      <c r="D13" s="1056">
        <v>0</v>
      </c>
      <c r="E13" s="1057">
        <v>0</v>
      </c>
      <c r="F13" s="1057">
        <v>0</v>
      </c>
      <c r="G13" s="710">
        <f t="shared" si="0"/>
        <v>0</v>
      </c>
      <c r="H13" s="708"/>
      <c r="I13" s="496">
        <f t="shared" si="1"/>
        <v>0</v>
      </c>
    </row>
    <row r="14" spans="1:9" x14ac:dyDescent="0.55000000000000004">
      <c r="A14" s="386">
        <v>10</v>
      </c>
      <c r="B14" s="1054" t="s">
        <v>157</v>
      </c>
      <c r="C14" s="1055">
        <v>177.2</v>
      </c>
      <c r="D14" s="1056">
        <v>0</v>
      </c>
      <c r="E14" s="1057">
        <v>0</v>
      </c>
      <c r="F14" s="1057">
        <v>0</v>
      </c>
      <c r="G14" s="710">
        <f t="shared" si="0"/>
        <v>0</v>
      </c>
      <c r="H14" s="708"/>
      <c r="I14" s="496">
        <f t="shared" si="1"/>
        <v>0</v>
      </c>
    </row>
    <row r="15" spans="1:9" x14ac:dyDescent="0.55000000000000004">
      <c r="A15" s="386">
        <v>11</v>
      </c>
      <c r="B15" s="1054" t="s">
        <v>217</v>
      </c>
      <c r="C15" s="1055">
        <v>131.84</v>
      </c>
      <c r="D15" s="1056">
        <v>0</v>
      </c>
      <c r="E15" s="1057">
        <v>0</v>
      </c>
      <c r="F15" s="1057">
        <v>0</v>
      </c>
      <c r="G15" s="710">
        <f t="shared" si="0"/>
        <v>0</v>
      </c>
      <c r="H15" s="708"/>
      <c r="I15" s="496">
        <f t="shared" si="1"/>
        <v>0</v>
      </c>
    </row>
    <row r="16" spans="1:9" x14ac:dyDescent="0.55000000000000004">
      <c r="A16" s="386">
        <v>12</v>
      </c>
      <c r="B16" s="1054" t="s">
        <v>158</v>
      </c>
      <c r="C16" s="1055">
        <v>2</v>
      </c>
      <c r="D16" s="1056">
        <v>0</v>
      </c>
      <c r="E16" s="1057">
        <v>0</v>
      </c>
      <c r="F16" s="1057">
        <v>0</v>
      </c>
      <c r="G16" s="710">
        <f t="shared" si="0"/>
        <v>0</v>
      </c>
      <c r="H16" s="708"/>
      <c r="I16" s="496">
        <f t="shared" si="1"/>
        <v>0</v>
      </c>
    </row>
    <row r="17" spans="1:9" x14ac:dyDescent="0.55000000000000004">
      <c r="A17" s="386">
        <v>13</v>
      </c>
      <c r="B17" s="1054" t="s">
        <v>159</v>
      </c>
      <c r="C17" s="1055">
        <v>54</v>
      </c>
      <c r="D17" s="1060">
        <v>0</v>
      </c>
      <c r="E17" s="1057">
        <v>0</v>
      </c>
      <c r="F17" s="1057">
        <v>0</v>
      </c>
      <c r="G17" s="710">
        <f t="shared" si="0"/>
        <v>0</v>
      </c>
      <c r="H17" s="708"/>
      <c r="I17" s="496">
        <f t="shared" si="1"/>
        <v>0</v>
      </c>
    </row>
    <row r="18" spans="1:9" x14ac:dyDescent="0.55000000000000004">
      <c r="A18" s="386">
        <v>14</v>
      </c>
      <c r="B18" s="1054" t="s">
        <v>160</v>
      </c>
      <c r="C18" s="1055">
        <v>2336.75</v>
      </c>
      <c r="D18" s="1056">
        <v>0</v>
      </c>
      <c r="E18" s="1057">
        <v>0</v>
      </c>
      <c r="F18" s="1057">
        <v>0</v>
      </c>
      <c r="G18" s="710">
        <f t="shared" si="0"/>
        <v>0</v>
      </c>
      <c r="H18" s="708"/>
      <c r="I18" s="496">
        <f t="shared" si="1"/>
        <v>0</v>
      </c>
    </row>
    <row r="19" spans="1:9" x14ac:dyDescent="0.55000000000000004">
      <c r="A19" s="386">
        <v>15</v>
      </c>
      <c r="B19" s="1054" t="s">
        <v>161</v>
      </c>
      <c r="C19" s="1055">
        <v>23.25</v>
      </c>
      <c r="D19" s="1056">
        <v>0</v>
      </c>
      <c r="E19" s="1057">
        <v>0</v>
      </c>
      <c r="F19" s="1057">
        <v>0</v>
      </c>
      <c r="G19" s="710">
        <f t="shared" si="0"/>
        <v>0</v>
      </c>
      <c r="H19" s="708"/>
      <c r="I19" s="496">
        <f t="shared" si="1"/>
        <v>0</v>
      </c>
    </row>
    <row r="20" spans="1:9" x14ac:dyDescent="0.55000000000000004">
      <c r="A20" s="386">
        <v>16</v>
      </c>
      <c r="B20" s="1064" t="s">
        <v>162</v>
      </c>
      <c r="C20" s="1055">
        <v>54.5</v>
      </c>
      <c r="D20" s="1056">
        <v>0</v>
      </c>
      <c r="E20" s="1057">
        <v>0</v>
      </c>
      <c r="F20" s="1057">
        <v>0</v>
      </c>
      <c r="G20" s="710">
        <f t="shared" si="0"/>
        <v>0</v>
      </c>
      <c r="H20" s="708"/>
      <c r="I20" s="496">
        <f t="shared" si="1"/>
        <v>0</v>
      </c>
    </row>
    <row r="21" spans="1:9" x14ac:dyDescent="0.55000000000000004">
      <c r="A21" s="386">
        <v>17</v>
      </c>
      <c r="B21" s="1054" t="s">
        <v>174</v>
      </c>
      <c r="C21" s="1055">
        <v>8447</v>
      </c>
      <c r="D21" s="1056">
        <v>0</v>
      </c>
      <c r="E21" s="1057">
        <v>0</v>
      </c>
      <c r="F21" s="1057">
        <v>0</v>
      </c>
      <c r="G21" s="710">
        <f t="shared" si="0"/>
        <v>0</v>
      </c>
      <c r="H21" s="708"/>
      <c r="I21" s="496">
        <f t="shared" si="1"/>
        <v>0</v>
      </c>
    </row>
    <row r="22" spans="1:9" x14ac:dyDescent="0.55000000000000004">
      <c r="A22" s="386">
        <v>18</v>
      </c>
      <c r="B22" s="1061" t="s">
        <v>175</v>
      </c>
      <c r="C22" s="1062">
        <v>28.75</v>
      </c>
      <c r="D22" s="1060">
        <v>0</v>
      </c>
      <c r="E22" s="1063">
        <v>0</v>
      </c>
      <c r="F22" s="1063">
        <v>0</v>
      </c>
      <c r="G22" s="710">
        <f t="shared" si="0"/>
        <v>0</v>
      </c>
      <c r="H22" s="708"/>
      <c r="I22" s="496">
        <f t="shared" si="1"/>
        <v>0</v>
      </c>
    </row>
    <row r="23" spans="1:9" x14ac:dyDescent="0.55000000000000004">
      <c r="A23" s="386">
        <v>19</v>
      </c>
      <c r="B23" s="1058" t="s">
        <v>176</v>
      </c>
      <c r="C23" s="1059">
        <v>3812</v>
      </c>
      <c r="D23" s="1056">
        <v>0</v>
      </c>
      <c r="E23" s="1057">
        <v>0</v>
      </c>
      <c r="F23" s="1057">
        <v>0</v>
      </c>
      <c r="G23" s="710">
        <f t="shared" si="0"/>
        <v>0</v>
      </c>
      <c r="H23" s="708"/>
      <c r="I23" s="496">
        <f t="shared" si="1"/>
        <v>0</v>
      </c>
    </row>
    <row r="24" spans="1:9" x14ac:dyDescent="0.55000000000000004">
      <c r="A24" s="386">
        <v>20</v>
      </c>
      <c r="B24" s="1054" t="s">
        <v>177</v>
      </c>
      <c r="C24" s="1055">
        <v>6880.53</v>
      </c>
      <c r="D24" s="1056">
        <v>0</v>
      </c>
      <c r="E24" s="1057">
        <v>0</v>
      </c>
      <c r="F24" s="1057">
        <v>0</v>
      </c>
      <c r="G24" s="710">
        <f t="shared" si="0"/>
        <v>0</v>
      </c>
      <c r="H24" s="708"/>
      <c r="I24" s="496">
        <f t="shared" si="1"/>
        <v>0</v>
      </c>
    </row>
    <row r="25" spans="1:9" x14ac:dyDescent="0.55000000000000004">
      <c r="A25" s="386">
        <v>21</v>
      </c>
      <c r="B25" s="1058" t="s">
        <v>178</v>
      </c>
      <c r="C25" s="1059">
        <v>2706.75</v>
      </c>
      <c r="D25" s="1056">
        <v>0</v>
      </c>
      <c r="E25" s="1057">
        <v>0</v>
      </c>
      <c r="F25" s="1057">
        <v>0</v>
      </c>
      <c r="G25" s="710">
        <f t="shared" si="0"/>
        <v>0</v>
      </c>
      <c r="H25" s="708"/>
      <c r="I25" s="496">
        <f t="shared" si="1"/>
        <v>0</v>
      </c>
    </row>
    <row r="26" spans="1:9" x14ac:dyDescent="0.55000000000000004">
      <c r="A26" s="386">
        <v>22</v>
      </c>
      <c r="B26" s="1058" t="s">
        <v>179</v>
      </c>
      <c r="C26" s="1059">
        <v>157</v>
      </c>
      <c r="D26" s="1056">
        <v>0</v>
      </c>
      <c r="E26" s="1057">
        <v>0</v>
      </c>
      <c r="F26" s="1057">
        <v>0</v>
      </c>
      <c r="G26" s="710">
        <f t="shared" si="0"/>
        <v>0</v>
      </c>
      <c r="H26" s="708"/>
      <c r="I26" s="496">
        <f t="shared" si="1"/>
        <v>0</v>
      </c>
    </row>
    <row r="27" spans="1:9" x14ac:dyDescent="0.55000000000000004">
      <c r="A27" s="386">
        <v>23</v>
      </c>
      <c r="B27" s="1054" t="s">
        <v>180</v>
      </c>
      <c r="C27" s="1055">
        <v>1</v>
      </c>
      <c r="D27" s="1056">
        <v>0</v>
      </c>
      <c r="E27" s="1057">
        <v>0</v>
      </c>
      <c r="F27" s="1057">
        <v>0</v>
      </c>
      <c r="G27" s="710">
        <f t="shared" si="0"/>
        <v>0</v>
      </c>
      <c r="H27" s="708"/>
      <c r="I27" s="496">
        <f t="shared" si="1"/>
        <v>0</v>
      </c>
    </row>
    <row r="28" spans="1:9" x14ac:dyDescent="0.55000000000000004">
      <c r="A28" s="386">
        <v>24</v>
      </c>
      <c r="B28" s="1061" t="s">
        <v>181</v>
      </c>
      <c r="C28" s="1065">
        <v>18</v>
      </c>
      <c r="D28" s="1060">
        <v>0</v>
      </c>
      <c r="E28" s="1063">
        <v>0</v>
      </c>
      <c r="F28" s="1063">
        <v>0</v>
      </c>
      <c r="G28" s="710">
        <f t="shared" si="0"/>
        <v>0</v>
      </c>
      <c r="H28" s="708"/>
      <c r="I28" s="496">
        <f t="shared" si="1"/>
        <v>0</v>
      </c>
    </row>
    <row r="29" spans="1:9" x14ac:dyDescent="0.55000000000000004">
      <c r="A29" s="386">
        <v>25</v>
      </c>
      <c r="B29" s="1054" t="s">
        <v>165</v>
      </c>
      <c r="C29" s="1066">
        <v>983</v>
      </c>
      <c r="D29" s="1056">
        <v>0</v>
      </c>
      <c r="E29" s="1057">
        <v>0</v>
      </c>
      <c r="F29" s="1057">
        <v>0</v>
      </c>
      <c r="G29" s="710">
        <f t="shared" si="0"/>
        <v>0</v>
      </c>
      <c r="H29" s="708"/>
      <c r="I29" s="496">
        <f t="shared" si="1"/>
        <v>0</v>
      </c>
    </row>
    <row r="30" spans="1:9" x14ac:dyDescent="0.55000000000000004">
      <c r="A30" s="386">
        <v>26</v>
      </c>
      <c r="B30" s="1054" t="s">
        <v>166</v>
      </c>
      <c r="C30" s="1066">
        <v>329</v>
      </c>
      <c r="D30" s="1056">
        <v>0</v>
      </c>
      <c r="E30" s="1057">
        <v>0</v>
      </c>
      <c r="F30" s="1057">
        <v>0</v>
      </c>
      <c r="G30" s="710">
        <f t="shared" si="0"/>
        <v>0</v>
      </c>
      <c r="H30" s="708"/>
      <c r="I30" s="496">
        <f t="shared" si="1"/>
        <v>0</v>
      </c>
    </row>
    <row r="31" spans="1:9" x14ac:dyDescent="0.55000000000000004">
      <c r="A31" s="386">
        <v>27</v>
      </c>
      <c r="B31" s="1054" t="s">
        <v>168</v>
      </c>
      <c r="C31" s="1066">
        <v>1401</v>
      </c>
      <c r="D31" s="1056">
        <v>0</v>
      </c>
      <c r="E31" s="1057">
        <v>0</v>
      </c>
      <c r="F31" s="1057">
        <v>0</v>
      </c>
      <c r="G31" s="710">
        <f t="shared" si="0"/>
        <v>0</v>
      </c>
      <c r="H31" s="708"/>
      <c r="I31" s="496">
        <f t="shared" si="1"/>
        <v>0</v>
      </c>
    </row>
    <row r="32" spans="1:9" x14ac:dyDescent="0.55000000000000004">
      <c r="A32" s="386">
        <v>28</v>
      </c>
      <c r="B32" s="1054" t="s">
        <v>169</v>
      </c>
      <c r="C32" s="1066">
        <v>6331.25</v>
      </c>
      <c r="D32" s="1056">
        <v>0</v>
      </c>
      <c r="E32" s="1057">
        <v>0</v>
      </c>
      <c r="F32" s="1057">
        <v>0</v>
      </c>
      <c r="G32" s="710">
        <f t="shared" si="0"/>
        <v>0</v>
      </c>
      <c r="H32" s="708"/>
      <c r="I32" s="496">
        <f t="shared" si="1"/>
        <v>0</v>
      </c>
    </row>
    <row r="33" spans="1:9" x14ac:dyDescent="0.55000000000000004">
      <c r="A33" s="386">
        <v>29</v>
      </c>
      <c r="B33" s="1054" t="s">
        <v>170</v>
      </c>
      <c r="C33" s="1066">
        <v>121550</v>
      </c>
      <c r="D33" s="1056">
        <v>0</v>
      </c>
      <c r="E33" s="1057">
        <v>0</v>
      </c>
      <c r="F33" s="1057">
        <v>0</v>
      </c>
      <c r="G33" s="710">
        <f t="shared" si="0"/>
        <v>0</v>
      </c>
      <c r="H33" s="708"/>
      <c r="I33" s="496">
        <f t="shared" si="1"/>
        <v>0</v>
      </c>
    </row>
    <row r="34" spans="1:9" x14ac:dyDescent="0.55000000000000004">
      <c r="A34" s="386">
        <v>30</v>
      </c>
      <c r="B34" s="1061" t="s">
        <v>171</v>
      </c>
      <c r="C34" s="1065">
        <v>0.1</v>
      </c>
      <c r="D34" s="1060">
        <v>0</v>
      </c>
      <c r="E34" s="1063">
        <v>0</v>
      </c>
      <c r="F34" s="1063">
        <v>0</v>
      </c>
      <c r="G34" s="710">
        <f t="shared" si="0"/>
        <v>0</v>
      </c>
      <c r="H34" s="708"/>
      <c r="I34" s="496">
        <f t="shared" si="1"/>
        <v>0</v>
      </c>
    </row>
    <row r="35" spans="1:9" x14ac:dyDescent="0.55000000000000004">
      <c r="A35" s="386">
        <v>31</v>
      </c>
      <c r="B35" s="1054" t="s">
        <v>172</v>
      </c>
      <c r="C35" s="1066">
        <v>830</v>
      </c>
      <c r="D35" s="1056">
        <v>0</v>
      </c>
      <c r="E35" s="1057">
        <v>0</v>
      </c>
      <c r="F35" s="1057">
        <v>0</v>
      </c>
      <c r="G35" s="710">
        <f t="shared" si="0"/>
        <v>0</v>
      </c>
      <c r="H35" s="708"/>
      <c r="I35" s="496">
        <f t="shared" si="1"/>
        <v>0</v>
      </c>
    </row>
    <row r="36" spans="1:9" x14ac:dyDescent="0.55000000000000004">
      <c r="A36" s="386">
        <v>32</v>
      </c>
      <c r="B36" s="1054" t="s">
        <v>134</v>
      </c>
      <c r="C36" s="1066">
        <v>294.75</v>
      </c>
      <c r="D36" s="1056">
        <v>0</v>
      </c>
      <c r="E36" s="1057">
        <v>0</v>
      </c>
      <c r="F36" s="1057">
        <v>0</v>
      </c>
      <c r="G36" s="710">
        <f t="shared" si="0"/>
        <v>0</v>
      </c>
      <c r="H36" s="708"/>
      <c r="I36" s="496">
        <f t="shared" si="1"/>
        <v>0</v>
      </c>
    </row>
    <row r="37" spans="1:9" x14ac:dyDescent="0.55000000000000004">
      <c r="A37" s="386">
        <v>33</v>
      </c>
      <c r="B37" s="1054" t="s">
        <v>135</v>
      </c>
      <c r="C37" s="1066">
        <v>35.5</v>
      </c>
      <c r="D37" s="1056">
        <v>0</v>
      </c>
      <c r="E37" s="1057">
        <v>0</v>
      </c>
      <c r="F37" s="1057">
        <v>0</v>
      </c>
      <c r="G37" s="710">
        <f t="shared" si="0"/>
        <v>0</v>
      </c>
      <c r="H37" s="708"/>
      <c r="I37" s="496">
        <f t="shared" si="1"/>
        <v>0</v>
      </c>
    </row>
    <row r="38" spans="1:9" x14ac:dyDescent="0.55000000000000004">
      <c r="A38" s="386">
        <v>34</v>
      </c>
      <c r="B38" s="1054" t="s">
        <v>136</v>
      </c>
      <c r="C38" s="1066">
        <v>297.5</v>
      </c>
      <c r="D38" s="1056">
        <v>0</v>
      </c>
      <c r="E38" s="1057">
        <v>0</v>
      </c>
      <c r="F38" s="1057">
        <v>0</v>
      </c>
      <c r="G38" s="710">
        <f t="shared" si="0"/>
        <v>0</v>
      </c>
      <c r="H38" s="708"/>
      <c r="I38" s="496">
        <f t="shared" si="1"/>
        <v>0</v>
      </c>
    </row>
    <row r="39" spans="1:9" x14ac:dyDescent="0.55000000000000004">
      <c r="A39" s="386">
        <v>35</v>
      </c>
      <c r="B39" s="1054" t="s">
        <v>137</v>
      </c>
      <c r="C39" s="1066">
        <v>148</v>
      </c>
      <c r="D39" s="1056">
        <v>0</v>
      </c>
      <c r="E39" s="1057">
        <v>0</v>
      </c>
      <c r="F39" s="1057">
        <v>0</v>
      </c>
      <c r="G39" s="710">
        <f t="shared" si="0"/>
        <v>0</v>
      </c>
      <c r="H39" s="708"/>
      <c r="I39" s="496">
        <f t="shared" si="1"/>
        <v>0</v>
      </c>
    </row>
    <row r="40" spans="1:9" x14ac:dyDescent="0.55000000000000004">
      <c r="A40" s="386">
        <v>36</v>
      </c>
      <c r="B40" s="1054" t="s">
        <v>138</v>
      </c>
      <c r="C40" s="1066">
        <v>1389</v>
      </c>
      <c r="D40" s="1056">
        <v>0</v>
      </c>
      <c r="E40" s="1057">
        <v>0</v>
      </c>
      <c r="F40" s="1057">
        <v>0</v>
      </c>
      <c r="G40" s="710">
        <f t="shared" si="0"/>
        <v>0</v>
      </c>
      <c r="H40" s="708"/>
      <c r="I40" s="496">
        <f t="shared" si="1"/>
        <v>0</v>
      </c>
    </row>
    <row r="41" spans="1:9" x14ac:dyDescent="0.55000000000000004">
      <c r="A41" s="386">
        <v>37</v>
      </c>
      <c r="B41" s="1054" t="s">
        <v>139</v>
      </c>
      <c r="C41" s="1066">
        <v>1841.25</v>
      </c>
      <c r="D41" s="1056">
        <v>0</v>
      </c>
      <c r="E41" s="1057">
        <v>0</v>
      </c>
      <c r="F41" s="1057">
        <v>0</v>
      </c>
      <c r="G41" s="710">
        <f t="shared" si="0"/>
        <v>0</v>
      </c>
      <c r="H41" s="708"/>
      <c r="I41" s="496">
        <f t="shared" si="1"/>
        <v>0</v>
      </c>
    </row>
    <row r="42" spans="1:9" x14ac:dyDescent="0.55000000000000004">
      <c r="A42" s="386">
        <v>38</v>
      </c>
      <c r="B42" s="1067" t="s">
        <v>140</v>
      </c>
      <c r="C42" s="1068">
        <v>409</v>
      </c>
      <c r="D42" s="1060">
        <v>0</v>
      </c>
      <c r="E42" s="1063">
        <v>0</v>
      </c>
      <c r="F42" s="1063">
        <v>0</v>
      </c>
      <c r="G42" s="710">
        <f t="shared" si="0"/>
        <v>0</v>
      </c>
      <c r="H42" s="708"/>
      <c r="I42" s="496">
        <f t="shared" si="1"/>
        <v>0</v>
      </c>
    </row>
    <row r="43" spans="1:9" x14ac:dyDescent="0.55000000000000004">
      <c r="A43" s="386">
        <v>39</v>
      </c>
      <c r="B43" s="1054" t="s">
        <v>141</v>
      </c>
      <c r="C43" s="1055">
        <v>10.5</v>
      </c>
      <c r="D43" s="1056">
        <v>0</v>
      </c>
      <c r="E43" s="1057">
        <v>0</v>
      </c>
      <c r="F43" s="1057">
        <v>0</v>
      </c>
      <c r="G43" s="710">
        <f t="shared" si="0"/>
        <v>0</v>
      </c>
      <c r="H43" s="708"/>
      <c r="I43" s="496">
        <f t="shared" si="1"/>
        <v>0</v>
      </c>
    </row>
    <row r="44" spans="1:9" x14ac:dyDescent="0.55000000000000004">
      <c r="A44" s="386">
        <v>40</v>
      </c>
      <c r="B44" s="1054" t="s">
        <v>142</v>
      </c>
      <c r="C44" s="1055">
        <v>746.25</v>
      </c>
      <c r="D44" s="1056">
        <v>0</v>
      </c>
      <c r="E44" s="1057">
        <v>0</v>
      </c>
      <c r="F44" s="1057">
        <v>0</v>
      </c>
      <c r="G44" s="710">
        <f t="shared" si="0"/>
        <v>0</v>
      </c>
      <c r="H44" s="708"/>
      <c r="I44" s="496">
        <f t="shared" si="1"/>
        <v>0</v>
      </c>
    </row>
    <row r="45" spans="1:9" x14ac:dyDescent="0.55000000000000004">
      <c r="A45" s="386">
        <v>41</v>
      </c>
      <c r="B45" s="1054" t="s">
        <v>143</v>
      </c>
      <c r="C45" s="1055">
        <v>177.5</v>
      </c>
      <c r="D45" s="1056">
        <v>0</v>
      </c>
      <c r="E45" s="1057">
        <v>0</v>
      </c>
      <c r="F45" s="1057">
        <v>0</v>
      </c>
      <c r="G45" s="710">
        <f t="shared" si="0"/>
        <v>0</v>
      </c>
      <c r="H45" s="708"/>
      <c r="I45" s="496">
        <f t="shared" si="1"/>
        <v>0</v>
      </c>
    </row>
    <row r="46" spans="1:9" x14ac:dyDescent="0.55000000000000004">
      <c r="A46" s="386">
        <v>42</v>
      </c>
      <c r="B46" s="1054" t="s">
        <v>144</v>
      </c>
      <c r="C46" s="1055">
        <v>139.76</v>
      </c>
      <c r="D46" s="1056">
        <v>0</v>
      </c>
      <c r="E46" s="1057">
        <v>0</v>
      </c>
      <c r="F46" s="1057">
        <v>0</v>
      </c>
      <c r="G46" s="710">
        <f t="shared" si="0"/>
        <v>0</v>
      </c>
      <c r="H46" s="708"/>
      <c r="I46" s="496">
        <f t="shared" si="1"/>
        <v>0</v>
      </c>
    </row>
    <row r="47" spans="1:9" x14ac:dyDescent="0.55000000000000004">
      <c r="A47" s="386">
        <v>43</v>
      </c>
      <c r="B47" s="1054" t="s">
        <v>145</v>
      </c>
      <c r="C47" s="1055">
        <v>1714.75</v>
      </c>
      <c r="D47" s="1056">
        <v>0</v>
      </c>
      <c r="E47" s="1057">
        <v>0</v>
      </c>
      <c r="F47" s="1057">
        <v>0</v>
      </c>
      <c r="G47" s="710">
        <f t="shared" si="0"/>
        <v>0</v>
      </c>
      <c r="H47" s="708"/>
      <c r="I47" s="496">
        <f t="shared" si="1"/>
        <v>0</v>
      </c>
    </row>
    <row r="48" spans="1:9" x14ac:dyDescent="0.55000000000000004">
      <c r="A48" s="386">
        <v>44</v>
      </c>
      <c r="B48" s="1054" t="s">
        <v>146</v>
      </c>
      <c r="C48" s="1055">
        <v>17815.62</v>
      </c>
      <c r="D48" s="1056">
        <v>0</v>
      </c>
      <c r="E48" s="1057">
        <v>0</v>
      </c>
      <c r="F48" s="1057">
        <v>0</v>
      </c>
      <c r="G48" s="710">
        <f t="shared" si="0"/>
        <v>0</v>
      </c>
      <c r="H48" s="708"/>
      <c r="I48" s="496">
        <f t="shared" si="1"/>
        <v>0</v>
      </c>
    </row>
    <row r="49" spans="1:9" x14ac:dyDescent="0.55000000000000004">
      <c r="A49" s="386">
        <v>45</v>
      </c>
      <c r="B49" s="1054" t="s">
        <v>147</v>
      </c>
      <c r="C49" s="1055">
        <v>162.29</v>
      </c>
      <c r="D49" s="1056">
        <v>0</v>
      </c>
      <c r="E49" s="1057">
        <v>0</v>
      </c>
      <c r="F49" s="1057">
        <v>0</v>
      </c>
      <c r="G49" s="710">
        <f t="shared" si="0"/>
        <v>0</v>
      </c>
      <c r="H49" s="708"/>
      <c r="I49" s="496">
        <f t="shared" si="1"/>
        <v>0</v>
      </c>
    </row>
    <row r="50" spans="1:9" x14ac:dyDescent="0.55000000000000004">
      <c r="A50" s="386">
        <v>46</v>
      </c>
      <c r="B50" s="1054" t="s">
        <v>148</v>
      </c>
      <c r="C50" s="1055">
        <v>1371.64</v>
      </c>
      <c r="D50" s="1056">
        <v>0</v>
      </c>
      <c r="E50" s="1057">
        <v>0</v>
      </c>
      <c r="F50" s="1057">
        <v>0</v>
      </c>
      <c r="G50" s="710">
        <f t="shared" si="0"/>
        <v>0</v>
      </c>
      <c r="H50" s="708"/>
      <c r="I50" s="496">
        <f t="shared" si="1"/>
        <v>0</v>
      </c>
    </row>
    <row r="51" spans="1:9" x14ac:dyDescent="0.55000000000000004">
      <c r="A51" s="386">
        <v>47</v>
      </c>
      <c r="B51" s="1054" t="s">
        <v>149</v>
      </c>
      <c r="C51" s="1055">
        <v>727.37</v>
      </c>
      <c r="D51" s="1056">
        <v>0</v>
      </c>
      <c r="E51" s="1057">
        <v>0</v>
      </c>
      <c r="F51" s="1057">
        <v>0</v>
      </c>
      <c r="G51" s="710">
        <f t="shared" si="0"/>
        <v>0</v>
      </c>
      <c r="H51" s="708"/>
      <c r="I51" s="496">
        <f t="shared" si="1"/>
        <v>0</v>
      </c>
    </row>
    <row r="52" spans="1:9" x14ac:dyDescent="0.55000000000000004">
      <c r="A52" s="386">
        <v>48</v>
      </c>
      <c r="B52" s="1054" t="s">
        <v>150</v>
      </c>
      <c r="C52" s="1055">
        <v>127.75</v>
      </c>
      <c r="D52" s="1056">
        <v>0</v>
      </c>
      <c r="E52" s="1057">
        <v>0</v>
      </c>
      <c r="F52" s="1057">
        <v>0</v>
      </c>
      <c r="G52" s="710">
        <f t="shared" si="0"/>
        <v>0</v>
      </c>
      <c r="H52" s="708"/>
      <c r="I52" s="496">
        <f t="shared" si="1"/>
        <v>0</v>
      </c>
    </row>
    <row r="53" spans="1:9" x14ac:dyDescent="0.55000000000000004">
      <c r="A53" s="386">
        <v>49</v>
      </c>
      <c r="B53" s="1054" t="s">
        <v>151</v>
      </c>
      <c r="C53" s="1055">
        <v>140.5</v>
      </c>
      <c r="D53" s="1056">
        <v>0</v>
      </c>
      <c r="E53" s="1057">
        <v>0</v>
      </c>
      <c r="F53" s="1057">
        <v>0</v>
      </c>
      <c r="G53" s="710">
        <f t="shared" si="0"/>
        <v>0</v>
      </c>
      <c r="H53" s="708"/>
      <c r="I53" s="496">
        <f t="shared" si="1"/>
        <v>0</v>
      </c>
    </row>
    <row r="54" spans="1:9" x14ac:dyDescent="0.55000000000000004">
      <c r="A54" s="386">
        <v>50</v>
      </c>
      <c r="B54" s="1054" t="s">
        <v>152</v>
      </c>
      <c r="C54" s="1055">
        <v>418.5</v>
      </c>
      <c r="D54" s="1056">
        <v>0</v>
      </c>
      <c r="E54" s="1057">
        <v>0</v>
      </c>
      <c r="F54" s="1057">
        <v>0</v>
      </c>
      <c r="G54" s="710">
        <f t="shared" si="0"/>
        <v>0</v>
      </c>
      <c r="H54" s="708"/>
      <c r="I54" s="496">
        <f t="shared" si="1"/>
        <v>0</v>
      </c>
    </row>
    <row r="55" spans="1:9" x14ac:dyDescent="0.55000000000000004">
      <c r="A55" s="386">
        <v>51</v>
      </c>
      <c r="B55" s="1054" t="s">
        <v>153</v>
      </c>
      <c r="C55" s="1055">
        <v>182.5</v>
      </c>
      <c r="D55" s="1069">
        <v>0</v>
      </c>
      <c r="E55" s="1057">
        <v>0</v>
      </c>
      <c r="F55" s="1057">
        <v>0</v>
      </c>
      <c r="G55" s="710">
        <f t="shared" si="0"/>
        <v>0</v>
      </c>
      <c r="H55" s="708"/>
      <c r="I55" s="496">
        <f t="shared" si="1"/>
        <v>0</v>
      </c>
    </row>
    <row r="56" spans="1:9" x14ac:dyDescent="0.55000000000000004">
      <c r="A56" s="386">
        <v>52</v>
      </c>
      <c r="B56" s="1054" t="s">
        <v>185</v>
      </c>
      <c r="C56" s="1055">
        <v>8310.4</v>
      </c>
      <c r="D56" s="1056">
        <v>0</v>
      </c>
      <c r="E56" s="1057">
        <v>0</v>
      </c>
      <c r="F56" s="1057">
        <v>0</v>
      </c>
      <c r="G56" s="710">
        <f t="shared" si="0"/>
        <v>0</v>
      </c>
      <c r="H56" s="708"/>
      <c r="I56" s="496">
        <f t="shared" si="1"/>
        <v>0</v>
      </c>
    </row>
    <row r="57" spans="1:9" x14ac:dyDescent="0.55000000000000004">
      <c r="A57" s="386">
        <v>53</v>
      </c>
      <c r="B57" s="1070" t="s">
        <v>187</v>
      </c>
      <c r="C57" s="1071">
        <v>35199.5</v>
      </c>
      <c r="D57" s="1056">
        <v>0</v>
      </c>
      <c r="E57" s="1057">
        <v>0</v>
      </c>
      <c r="F57" s="1057">
        <v>0</v>
      </c>
      <c r="G57" s="710">
        <f t="shared" si="0"/>
        <v>0</v>
      </c>
      <c r="H57" s="708"/>
      <c r="I57" s="496">
        <f t="shared" si="1"/>
        <v>0</v>
      </c>
    </row>
    <row r="58" spans="1:9" x14ac:dyDescent="0.55000000000000004">
      <c r="A58" s="386">
        <v>54</v>
      </c>
      <c r="B58" s="1054" t="s">
        <v>188</v>
      </c>
      <c r="C58" s="1055">
        <v>6790.76</v>
      </c>
      <c r="D58" s="1056">
        <v>0</v>
      </c>
      <c r="E58" s="1057">
        <v>0</v>
      </c>
      <c r="F58" s="1057">
        <v>0</v>
      </c>
      <c r="G58" s="710">
        <f t="shared" si="0"/>
        <v>0</v>
      </c>
      <c r="H58" s="708"/>
      <c r="I58" s="496">
        <f t="shared" si="1"/>
        <v>0</v>
      </c>
    </row>
    <row r="59" spans="1:9" x14ac:dyDescent="0.55000000000000004">
      <c r="A59" s="386">
        <v>55</v>
      </c>
      <c r="B59" s="1054" t="s">
        <v>189</v>
      </c>
      <c r="C59" s="1072">
        <v>6546.5</v>
      </c>
      <c r="D59" s="1056">
        <v>0</v>
      </c>
      <c r="E59" s="1057">
        <v>0</v>
      </c>
      <c r="F59" s="1057">
        <v>0</v>
      </c>
      <c r="G59" s="710">
        <f t="shared" si="0"/>
        <v>0</v>
      </c>
      <c r="H59" s="708"/>
      <c r="I59" s="496">
        <f t="shared" si="1"/>
        <v>0</v>
      </c>
    </row>
    <row r="60" spans="1:9" x14ac:dyDescent="0.55000000000000004">
      <c r="A60" s="386">
        <v>56</v>
      </c>
      <c r="B60" s="1054" t="s">
        <v>190</v>
      </c>
      <c r="C60" s="1055">
        <v>8300.0499999999993</v>
      </c>
      <c r="D60" s="1056">
        <v>0</v>
      </c>
      <c r="E60" s="1057">
        <v>0</v>
      </c>
      <c r="F60" s="1057">
        <v>0</v>
      </c>
      <c r="G60" s="710">
        <f t="shared" si="0"/>
        <v>0</v>
      </c>
      <c r="H60" s="708"/>
      <c r="I60" s="496">
        <f t="shared" si="1"/>
        <v>0</v>
      </c>
    </row>
    <row r="61" spans="1:9" x14ac:dyDescent="0.55000000000000004">
      <c r="A61" s="386">
        <v>57</v>
      </c>
      <c r="B61" s="1073" t="s">
        <v>191</v>
      </c>
      <c r="C61" s="1062">
        <v>2941</v>
      </c>
      <c r="D61" s="1052">
        <v>0</v>
      </c>
      <c r="E61" s="1063">
        <v>0</v>
      </c>
      <c r="F61" s="1063">
        <v>0</v>
      </c>
      <c r="G61" s="710">
        <f t="shared" si="0"/>
        <v>0</v>
      </c>
      <c r="H61" s="708"/>
      <c r="I61" s="496">
        <f t="shared" si="1"/>
        <v>0</v>
      </c>
    </row>
    <row r="62" spans="1:9" x14ac:dyDescent="0.55000000000000004">
      <c r="A62" s="386">
        <v>58</v>
      </c>
      <c r="B62" s="1054" t="s">
        <v>193</v>
      </c>
      <c r="C62" s="1055">
        <v>47775.29</v>
      </c>
      <c r="D62" s="1074">
        <v>0</v>
      </c>
      <c r="E62" s="1057">
        <v>0</v>
      </c>
      <c r="F62" s="1057">
        <v>0</v>
      </c>
      <c r="G62" s="710">
        <f t="shared" si="0"/>
        <v>0</v>
      </c>
      <c r="H62" s="708"/>
      <c r="I62" s="496">
        <f t="shared" si="1"/>
        <v>0</v>
      </c>
    </row>
    <row r="63" spans="1:9" x14ac:dyDescent="0.55000000000000004">
      <c r="A63" s="386">
        <v>59</v>
      </c>
      <c r="B63" s="1054" t="s">
        <v>194</v>
      </c>
      <c r="C63" s="1055">
        <v>20758.75</v>
      </c>
      <c r="D63" s="1056">
        <v>0</v>
      </c>
      <c r="E63" s="1057">
        <v>0</v>
      </c>
      <c r="F63" s="1057">
        <v>0</v>
      </c>
      <c r="G63" s="710">
        <f t="shared" si="0"/>
        <v>0</v>
      </c>
      <c r="H63" s="708"/>
      <c r="I63" s="496">
        <f t="shared" si="1"/>
        <v>0</v>
      </c>
    </row>
    <row r="64" spans="1:9" x14ac:dyDescent="0.55000000000000004">
      <c r="A64" s="386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710">
        <f t="shared" si="0"/>
        <v>0</v>
      </c>
      <c r="H64" s="708"/>
      <c r="I64" s="496">
        <f t="shared" si="1"/>
        <v>0</v>
      </c>
    </row>
    <row r="65" spans="1:9" x14ac:dyDescent="0.55000000000000004">
      <c r="A65" s="386">
        <v>61</v>
      </c>
      <c r="B65" s="1054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710">
        <f t="shared" si="0"/>
        <v>0</v>
      </c>
      <c r="H65" s="708"/>
      <c r="I65" s="496">
        <f t="shared" si="1"/>
        <v>0</v>
      </c>
    </row>
    <row r="66" spans="1:9" x14ac:dyDescent="0.55000000000000004">
      <c r="A66" s="386">
        <v>62</v>
      </c>
      <c r="B66" s="1070" t="s">
        <v>118</v>
      </c>
      <c r="C66" s="1055">
        <v>981.67</v>
      </c>
      <c r="D66" s="1056">
        <v>0</v>
      </c>
      <c r="E66" s="1075">
        <v>0</v>
      </c>
      <c r="F66" s="1057">
        <v>0</v>
      </c>
      <c r="G66" s="710">
        <f t="shared" si="0"/>
        <v>0</v>
      </c>
      <c r="H66" s="708"/>
      <c r="I66" s="496">
        <f t="shared" si="1"/>
        <v>0</v>
      </c>
    </row>
    <row r="67" spans="1:9" x14ac:dyDescent="0.55000000000000004">
      <c r="A67" s="386">
        <v>63</v>
      </c>
      <c r="B67" s="1054" t="s">
        <v>117</v>
      </c>
      <c r="C67" s="1055">
        <v>1015.85</v>
      </c>
      <c r="D67" s="1060">
        <v>0</v>
      </c>
      <c r="E67" s="1057">
        <v>0</v>
      </c>
      <c r="F67" s="1057">
        <v>0</v>
      </c>
      <c r="G67" s="710">
        <f t="shared" si="0"/>
        <v>0</v>
      </c>
      <c r="H67" s="708"/>
      <c r="I67" s="496">
        <f t="shared" si="1"/>
        <v>0</v>
      </c>
    </row>
    <row r="68" spans="1:9" x14ac:dyDescent="0.55000000000000004">
      <c r="A68" s="386">
        <v>64</v>
      </c>
      <c r="B68" s="1054" t="s">
        <v>119</v>
      </c>
      <c r="C68" s="1055">
        <v>2050.81</v>
      </c>
      <c r="D68" s="1060">
        <v>0</v>
      </c>
      <c r="E68" s="1057">
        <v>0</v>
      </c>
      <c r="F68" s="1057">
        <v>0</v>
      </c>
      <c r="G68" s="710">
        <f t="shared" si="0"/>
        <v>0</v>
      </c>
      <c r="H68" s="708"/>
      <c r="I68" s="496">
        <f t="shared" si="1"/>
        <v>0</v>
      </c>
    </row>
    <row r="69" spans="1:9" x14ac:dyDescent="0.55000000000000004">
      <c r="A69" s="386">
        <v>65</v>
      </c>
      <c r="B69" s="1054" t="s">
        <v>120</v>
      </c>
      <c r="C69" s="1055">
        <v>82</v>
      </c>
      <c r="D69" s="1060">
        <v>0</v>
      </c>
      <c r="E69" s="1057">
        <v>0</v>
      </c>
      <c r="F69" s="1057">
        <v>0</v>
      </c>
      <c r="G69" s="710">
        <f t="shared" si="0"/>
        <v>0</v>
      </c>
      <c r="H69" s="708"/>
      <c r="I69" s="496">
        <f t="shared" si="1"/>
        <v>0</v>
      </c>
    </row>
    <row r="70" spans="1:9" x14ac:dyDescent="0.55000000000000004">
      <c r="A70" s="386">
        <v>66</v>
      </c>
      <c r="B70" s="1054" t="s">
        <v>121</v>
      </c>
      <c r="C70" s="1055">
        <v>52.52</v>
      </c>
      <c r="D70" s="1060">
        <v>0</v>
      </c>
      <c r="E70" s="1057">
        <v>0</v>
      </c>
      <c r="F70" s="1057">
        <v>0</v>
      </c>
      <c r="G70" s="710">
        <f t="shared" ref="G70:G81" si="2">+F70-E70</f>
        <v>0</v>
      </c>
      <c r="H70" s="708"/>
      <c r="I70" s="496">
        <f t="shared" ref="I70:I81" si="3">IF(F70&gt;0,1,0)</f>
        <v>0</v>
      </c>
    </row>
    <row r="71" spans="1:9" x14ac:dyDescent="0.55000000000000004">
      <c r="A71" s="386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710">
        <f t="shared" si="2"/>
        <v>0</v>
      </c>
      <c r="H71" s="708"/>
      <c r="I71" s="496">
        <f t="shared" si="3"/>
        <v>0</v>
      </c>
    </row>
    <row r="72" spans="1:9" x14ac:dyDescent="0.55000000000000004">
      <c r="A72" s="386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710">
        <f t="shared" si="2"/>
        <v>0</v>
      </c>
      <c r="H72" s="708"/>
      <c r="I72" s="496">
        <f t="shared" si="3"/>
        <v>0</v>
      </c>
    </row>
    <row r="73" spans="1:9" x14ac:dyDescent="0.55000000000000004">
      <c r="A73" s="386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710">
        <f t="shared" si="2"/>
        <v>0</v>
      </c>
      <c r="H73" s="708"/>
      <c r="I73" s="496">
        <f t="shared" si="3"/>
        <v>0</v>
      </c>
    </row>
    <row r="74" spans="1:9" x14ac:dyDescent="0.55000000000000004">
      <c r="A74" s="386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710">
        <f t="shared" si="2"/>
        <v>0</v>
      </c>
      <c r="H74" s="708"/>
      <c r="I74" s="496">
        <f t="shared" si="3"/>
        <v>0</v>
      </c>
    </row>
    <row r="75" spans="1:9" x14ac:dyDescent="0.55000000000000004">
      <c r="A75" s="386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710">
        <f t="shared" si="2"/>
        <v>0</v>
      </c>
      <c r="H75" s="708"/>
      <c r="I75" s="496">
        <f t="shared" si="3"/>
        <v>0</v>
      </c>
    </row>
    <row r="76" spans="1:9" x14ac:dyDescent="0.55000000000000004">
      <c r="A76" s="386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710">
        <f t="shared" si="2"/>
        <v>0</v>
      </c>
      <c r="H76" s="708"/>
      <c r="I76" s="496">
        <f t="shared" si="3"/>
        <v>0</v>
      </c>
    </row>
    <row r="77" spans="1:9" x14ac:dyDescent="0.55000000000000004">
      <c r="A77" s="386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710">
        <f t="shared" si="2"/>
        <v>0</v>
      </c>
      <c r="H77" s="708"/>
      <c r="I77" s="496">
        <f t="shared" si="3"/>
        <v>0</v>
      </c>
    </row>
    <row r="78" spans="1:9" x14ac:dyDescent="0.55000000000000004">
      <c r="A78" s="386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710">
        <f t="shared" si="2"/>
        <v>0</v>
      </c>
      <c r="H78" s="708"/>
      <c r="I78" s="496">
        <f t="shared" si="3"/>
        <v>0</v>
      </c>
    </row>
    <row r="79" spans="1:9" x14ac:dyDescent="0.55000000000000004">
      <c r="A79" s="386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710">
        <f t="shared" si="2"/>
        <v>0</v>
      </c>
      <c r="H79" s="708"/>
      <c r="I79" s="496">
        <f t="shared" si="3"/>
        <v>0</v>
      </c>
    </row>
    <row r="80" spans="1:9" x14ac:dyDescent="0.55000000000000004">
      <c r="A80" s="386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710">
        <f t="shared" si="2"/>
        <v>0</v>
      </c>
      <c r="H80" s="708"/>
      <c r="I80" s="496">
        <f t="shared" si="3"/>
        <v>0</v>
      </c>
    </row>
    <row r="81" spans="1:9" x14ac:dyDescent="0.55000000000000004">
      <c r="A81" s="386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710">
        <f t="shared" si="2"/>
        <v>0</v>
      </c>
      <c r="H81" s="708"/>
      <c r="I81" s="496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71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7.25" style="394" customWidth="1"/>
    <col min="2" max="2" width="12.75" style="394" customWidth="1"/>
    <col min="3" max="3" width="13.375" style="394" customWidth="1"/>
    <col min="4" max="4" width="17.375" style="394" customWidth="1"/>
    <col min="5" max="5" width="14.625" style="394" customWidth="1"/>
    <col min="6" max="6" width="13.875" style="394" customWidth="1"/>
    <col min="7" max="7" width="13.25" style="394" customWidth="1"/>
    <col min="8" max="16384" width="9" style="394"/>
  </cols>
  <sheetData>
    <row r="1" spans="1:9" x14ac:dyDescent="0.5">
      <c r="A1" s="1335" t="s">
        <v>560</v>
      </c>
      <c r="B1" s="1335"/>
      <c r="C1" s="1335"/>
      <c r="D1" s="1335"/>
      <c r="E1" s="1335"/>
      <c r="F1" s="1335"/>
      <c r="G1" s="1335"/>
    </row>
    <row r="2" spans="1:9" ht="18.75" customHeight="1" x14ac:dyDescent="0.5">
      <c r="A2" s="1335" t="s">
        <v>227</v>
      </c>
      <c r="B2" s="1335" t="s">
        <v>4</v>
      </c>
      <c r="C2" s="1336" t="s">
        <v>228</v>
      </c>
      <c r="D2" s="469" t="s">
        <v>285</v>
      </c>
      <c r="E2" s="469" t="s">
        <v>230</v>
      </c>
      <c r="F2" s="469" t="s">
        <v>230</v>
      </c>
      <c r="G2" s="1336" t="s">
        <v>261</v>
      </c>
      <c r="I2" s="393" t="s">
        <v>318</v>
      </c>
    </row>
    <row r="3" spans="1:9" x14ac:dyDescent="0.5">
      <c r="A3" s="1335"/>
      <c r="B3" s="1335"/>
      <c r="C3" s="1336"/>
      <c r="D3" s="469" t="s">
        <v>286</v>
      </c>
      <c r="E3" s="469" t="s">
        <v>236</v>
      </c>
      <c r="F3" s="469" t="s">
        <v>235</v>
      </c>
      <c r="G3" s="1336"/>
    </row>
    <row r="4" spans="1:9" x14ac:dyDescent="0.5">
      <c r="A4" s="1335" t="s">
        <v>284</v>
      </c>
      <c r="B4" s="1335"/>
      <c r="C4" s="466">
        <f>SUM(C5:C81)</f>
        <v>1332575.0000000002</v>
      </c>
      <c r="D4" s="466">
        <f>SUM(D5:D81)</f>
        <v>1032</v>
      </c>
      <c r="E4" s="466">
        <f>SUM(E5:E81)</f>
        <v>1028</v>
      </c>
      <c r="F4" s="466">
        <f>SUM(F5:F81)</f>
        <v>1032</v>
      </c>
      <c r="G4" s="466">
        <f>SUM(G5:G81)</f>
        <v>4</v>
      </c>
      <c r="I4" s="395">
        <f>SUM(I5:I81)</f>
        <v>6</v>
      </c>
    </row>
    <row r="5" spans="1:9" x14ac:dyDescent="0.5">
      <c r="A5" s="468">
        <v>1</v>
      </c>
      <c r="B5" s="1080" t="s">
        <v>196</v>
      </c>
      <c r="C5" s="1052">
        <v>130767</v>
      </c>
      <c r="D5" s="1052">
        <v>400</v>
      </c>
      <c r="E5" s="1053">
        <v>400</v>
      </c>
      <c r="F5" s="1053">
        <v>400</v>
      </c>
      <c r="G5" s="467">
        <f>+F5-E5</f>
        <v>0</v>
      </c>
      <c r="I5" s="394">
        <f>IF(F5&gt;0,1,0)</f>
        <v>1</v>
      </c>
    </row>
    <row r="6" spans="1:9" x14ac:dyDescent="0.5">
      <c r="A6" s="468">
        <v>2</v>
      </c>
      <c r="B6" s="1054" t="s">
        <v>164</v>
      </c>
      <c r="C6" s="1056">
        <v>301654.73</v>
      </c>
      <c r="D6" s="1056">
        <v>267</v>
      </c>
      <c r="E6" s="1057">
        <v>266</v>
      </c>
      <c r="F6" s="1057">
        <v>267</v>
      </c>
      <c r="G6" s="467">
        <f t="shared" ref="G6:G69" si="0">+F6-E6</f>
        <v>1</v>
      </c>
      <c r="I6" s="394">
        <f t="shared" ref="I6:I69" si="1">IF(F6&gt;0,1,0)</f>
        <v>1</v>
      </c>
    </row>
    <row r="7" spans="1:9" x14ac:dyDescent="0.5">
      <c r="A7" s="468">
        <v>3</v>
      </c>
      <c r="B7" s="1058" t="s">
        <v>184</v>
      </c>
      <c r="C7" s="1056">
        <v>260229.81</v>
      </c>
      <c r="D7" s="1056">
        <v>247.5</v>
      </c>
      <c r="E7" s="1057">
        <v>247.5</v>
      </c>
      <c r="F7" s="1057">
        <v>247.5</v>
      </c>
      <c r="G7" s="467">
        <f t="shared" si="0"/>
        <v>0</v>
      </c>
      <c r="I7" s="394">
        <f t="shared" si="1"/>
        <v>1</v>
      </c>
    </row>
    <row r="8" spans="1:9" x14ac:dyDescent="0.5">
      <c r="A8" s="468">
        <v>4</v>
      </c>
      <c r="B8" s="1054" t="s">
        <v>186</v>
      </c>
      <c r="C8" s="1056">
        <v>91094.73</v>
      </c>
      <c r="D8" s="1056">
        <v>60.5</v>
      </c>
      <c r="E8" s="1057">
        <v>60.5</v>
      </c>
      <c r="F8" s="1057">
        <v>60.5</v>
      </c>
      <c r="G8" s="467">
        <f t="shared" si="0"/>
        <v>0</v>
      </c>
      <c r="I8" s="394">
        <f t="shared" si="1"/>
        <v>1</v>
      </c>
    </row>
    <row r="9" spans="1:9" x14ac:dyDescent="0.5">
      <c r="A9" s="468">
        <v>5</v>
      </c>
      <c r="B9" s="1054" t="s">
        <v>192</v>
      </c>
      <c r="C9" s="1056">
        <v>80505</v>
      </c>
      <c r="D9" s="1056">
        <v>48</v>
      </c>
      <c r="E9" s="1057">
        <v>48</v>
      </c>
      <c r="F9" s="1057">
        <v>48</v>
      </c>
      <c r="G9" s="467">
        <f t="shared" si="0"/>
        <v>0</v>
      </c>
      <c r="I9" s="394">
        <f t="shared" si="1"/>
        <v>1</v>
      </c>
    </row>
    <row r="10" spans="1:9" x14ac:dyDescent="0.5">
      <c r="A10" s="468">
        <v>6</v>
      </c>
      <c r="B10" s="1058" t="s">
        <v>170</v>
      </c>
      <c r="C10" s="1081">
        <v>121550</v>
      </c>
      <c r="D10" s="1056">
        <v>9</v>
      </c>
      <c r="E10" s="1057">
        <v>6</v>
      </c>
      <c r="F10" s="1057">
        <v>9</v>
      </c>
      <c r="G10" s="467">
        <f t="shared" si="0"/>
        <v>3</v>
      </c>
      <c r="I10" s="394">
        <f t="shared" si="1"/>
        <v>1</v>
      </c>
    </row>
    <row r="11" spans="1:9" x14ac:dyDescent="0.5">
      <c r="A11" s="468">
        <v>7</v>
      </c>
      <c r="B11" s="1054" t="s">
        <v>155</v>
      </c>
      <c r="C11" s="1056">
        <v>2</v>
      </c>
      <c r="D11" s="1060">
        <v>0</v>
      </c>
      <c r="E11" s="1057">
        <v>0</v>
      </c>
      <c r="F11" s="1057">
        <v>0</v>
      </c>
      <c r="G11" s="467">
        <f t="shared" si="0"/>
        <v>0</v>
      </c>
      <c r="I11" s="394">
        <f t="shared" si="1"/>
        <v>0</v>
      </c>
    </row>
    <row r="12" spans="1:9" x14ac:dyDescent="0.5">
      <c r="A12" s="468">
        <v>8</v>
      </c>
      <c r="B12" s="1054" t="s">
        <v>156</v>
      </c>
      <c r="C12" s="1056">
        <v>7</v>
      </c>
      <c r="D12" s="1056">
        <v>0</v>
      </c>
      <c r="E12" s="1057">
        <v>0</v>
      </c>
      <c r="F12" s="1057">
        <v>0</v>
      </c>
      <c r="G12" s="467">
        <f t="shared" si="0"/>
        <v>0</v>
      </c>
      <c r="I12" s="394">
        <f t="shared" si="1"/>
        <v>0</v>
      </c>
    </row>
    <row r="13" spans="1:9" x14ac:dyDescent="0.5">
      <c r="A13" s="468">
        <v>9</v>
      </c>
      <c r="B13" s="1054" t="s">
        <v>157</v>
      </c>
      <c r="C13" s="1056">
        <v>177.2</v>
      </c>
      <c r="D13" s="1056">
        <v>0</v>
      </c>
      <c r="E13" s="1057">
        <v>0</v>
      </c>
      <c r="F13" s="1057">
        <v>0</v>
      </c>
      <c r="G13" s="467">
        <f t="shared" si="0"/>
        <v>0</v>
      </c>
      <c r="I13" s="394">
        <f t="shared" si="1"/>
        <v>0</v>
      </c>
    </row>
    <row r="14" spans="1:9" x14ac:dyDescent="0.5">
      <c r="A14" s="468">
        <v>10</v>
      </c>
      <c r="B14" s="1054" t="s">
        <v>217</v>
      </c>
      <c r="C14" s="1082">
        <v>131.84</v>
      </c>
      <c r="D14" s="1056">
        <v>0</v>
      </c>
      <c r="E14" s="1057">
        <v>0</v>
      </c>
      <c r="F14" s="1057">
        <v>0</v>
      </c>
      <c r="G14" s="467">
        <f t="shared" si="0"/>
        <v>0</v>
      </c>
      <c r="I14" s="394">
        <f t="shared" si="1"/>
        <v>0</v>
      </c>
    </row>
    <row r="15" spans="1:9" x14ac:dyDescent="0.5">
      <c r="A15" s="468">
        <v>11</v>
      </c>
      <c r="B15" s="1054" t="s">
        <v>158</v>
      </c>
      <c r="C15" s="1056">
        <v>2</v>
      </c>
      <c r="D15" s="1056">
        <v>0</v>
      </c>
      <c r="E15" s="1057">
        <v>0</v>
      </c>
      <c r="F15" s="1057">
        <v>0</v>
      </c>
      <c r="G15" s="467">
        <f t="shared" si="0"/>
        <v>0</v>
      </c>
      <c r="I15" s="394">
        <f t="shared" si="1"/>
        <v>0</v>
      </c>
    </row>
    <row r="16" spans="1:9" x14ac:dyDescent="0.5">
      <c r="A16" s="468">
        <v>12</v>
      </c>
      <c r="B16" s="1054" t="s">
        <v>159</v>
      </c>
      <c r="C16" s="1056">
        <v>54</v>
      </c>
      <c r="D16" s="1056">
        <v>0</v>
      </c>
      <c r="E16" s="1057">
        <v>0</v>
      </c>
      <c r="F16" s="1057">
        <v>0</v>
      </c>
      <c r="G16" s="467">
        <f t="shared" si="0"/>
        <v>0</v>
      </c>
      <c r="I16" s="394">
        <f t="shared" si="1"/>
        <v>0</v>
      </c>
    </row>
    <row r="17" spans="1:9" x14ac:dyDescent="0.5">
      <c r="A17" s="468">
        <v>13</v>
      </c>
      <c r="B17" s="1054" t="s">
        <v>160</v>
      </c>
      <c r="C17" s="1056">
        <v>2336.75</v>
      </c>
      <c r="D17" s="1056">
        <v>0</v>
      </c>
      <c r="E17" s="1057">
        <v>0</v>
      </c>
      <c r="F17" s="1057">
        <v>0</v>
      </c>
      <c r="G17" s="467">
        <f t="shared" si="0"/>
        <v>0</v>
      </c>
      <c r="I17" s="394">
        <f t="shared" si="1"/>
        <v>0</v>
      </c>
    </row>
    <row r="18" spans="1:9" x14ac:dyDescent="0.5">
      <c r="A18" s="468">
        <v>14</v>
      </c>
      <c r="B18" s="1058" t="s">
        <v>161</v>
      </c>
      <c r="C18" s="1083">
        <v>23.25</v>
      </c>
      <c r="D18" s="1056">
        <v>0</v>
      </c>
      <c r="E18" s="1057">
        <v>0</v>
      </c>
      <c r="F18" s="1057">
        <v>0</v>
      </c>
      <c r="G18" s="467">
        <f t="shared" si="0"/>
        <v>0</v>
      </c>
      <c r="I18" s="394">
        <f t="shared" si="1"/>
        <v>0</v>
      </c>
    </row>
    <row r="19" spans="1:9" x14ac:dyDescent="0.5">
      <c r="A19" s="468">
        <v>15</v>
      </c>
      <c r="B19" s="1054" t="s">
        <v>162</v>
      </c>
      <c r="C19" s="1056">
        <v>54.5</v>
      </c>
      <c r="D19" s="1056">
        <v>0</v>
      </c>
      <c r="E19" s="1057">
        <v>0</v>
      </c>
      <c r="F19" s="1057">
        <v>0</v>
      </c>
      <c r="G19" s="467">
        <f t="shared" si="0"/>
        <v>0</v>
      </c>
      <c r="I19" s="394">
        <f t="shared" si="1"/>
        <v>0</v>
      </c>
    </row>
    <row r="20" spans="1:9" x14ac:dyDescent="0.5">
      <c r="A20" s="468">
        <v>16</v>
      </c>
      <c r="B20" s="1054" t="s">
        <v>174</v>
      </c>
      <c r="C20" s="1056">
        <v>8447</v>
      </c>
      <c r="D20" s="1056">
        <v>0</v>
      </c>
      <c r="E20" s="1057">
        <v>0</v>
      </c>
      <c r="F20" s="1063">
        <v>0</v>
      </c>
      <c r="G20" s="467">
        <f t="shared" si="0"/>
        <v>0</v>
      </c>
      <c r="I20" s="394">
        <f t="shared" si="1"/>
        <v>0</v>
      </c>
    </row>
    <row r="21" spans="1:9" x14ac:dyDescent="0.5">
      <c r="A21" s="468">
        <v>17</v>
      </c>
      <c r="B21" s="1054" t="s">
        <v>175</v>
      </c>
      <c r="C21" s="1056">
        <v>28.75</v>
      </c>
      <c r="D21" s="1056">
        <v>0</v>
      </c>
      <c r="E21" s="1053">
        <v>0</v>
      </c>
      <c r="F21" s="1057">
        <v>0</v>
      </c>
      <c r="G21" s="467">
        <f t="shared" si="0"/>
        <v>0</v>
      </c>
      <c r="I21" s="394">
        <f t="shared" si="1"/>
        <v>0</v>
      </c>
    </row>
    <row r="22" spans="1:9" x14ac:dyDescent="0.5">
      <c r="A22" s="468">
        <v>18</v>
      </c>
      <c r="B22" s="1054" t="s">
        <v>176</v>
      </c>
      <c r="C22" s="1056">
        <v>3812</v>
      </c>
      <c r="D22" s="1056">
        <v>0</v>
      </c>
      <c r="E22" s="1057">
        <v>0</v>
      </c>
      <c r="F22" s="1057">
        <v>0</v>
      </c>
      <c r="G22" s="467">
        <f t="shared" si="0"/>
        <v>0</v>
      </c>
      <c r="I22" s="394">
        <f t="shared" si="1"/>
        <v>0</v>
      </c>
    </row>
    <row r="23" spans="1:9" x14ac:dyDescent="0.5">
      <c r="A23" s="468">
        <v>19</v>
      </c>
      <c r="B23" s="1054" t="s">
        <v>177</v>
      </c>
      <c r="C23" s="1060">
        <v>6880.53</v>
      </c>
      <c r="D23" s="1060">
        <v>0</v>
      </c>
      <c r="E23" s="1063">
        <v>0</v>
      </c>
      <c r="F23" s="1063">
        <v>0</v>
      </c>
      <c r="G23" s="467">
        <f t="shared" si="0"/>
        <v>0</v>
      </c>
      <c r="I23" s="394">
        <f t="shared" si="1"/>
        <v>0</v>
      </c>
    </row>
    <row r="24" spans="1:9" x14ac:dyDescent="0.5">
      <c r="A24" s="468">
        <v>20</v>
      </c>
      <c r="B24" s="1054" t="s">
        <v>178</v>
      </c>
      <c r="C24" s="1082">
        <v>2706.75</v>
      </c>
      <c r="D24" s="1056">
        <v>0</v>
      </c>
      <c r="E24" s="1057">
        <v>0</v>
      </c>
      <c r="F24" s="1057">
        <v>0</v>
      </c>
      <c r="G24" s="467">
        <f t="shared" si="0"/>
        <v>0</v>
      </c>
      <c r="I24" s="394">
        <f t="shared" si="1"/>
        <v>0</v>
      </c>
    </row>
    <row r="25" spans="1:9" x14ac:dyDescent="0.5">
      <c r="A25" s="468">
        <v>21</v>
      </c>
      <c r="B25" s="1054" t="s">
        <v>179</v>
      </c>
      <c r="C25" s="1082">
        <v>157</v>
      </c>
      <c r="D25" s="1056">
        <v>0</v>
      </c>
      <c r="E25" s="1057">
        <v>0</v>
      </c>
      <c r="F25" s="1057">
        <v>0</v>
      </c>
      <c r="G25" s="467">
        <f t="shared" si="0"/>
        <v>0</v>
      </c>
      <c r="I25" s="394">
        <f t="shared" si="1"/>
        <v>0</v>
      </c>
    </row>
    <row r="26" spans="1:9" x14ac:dyDescent="0.5">
      <c r="A26" s="468">
        <v>22</v>
      </c>
      <c r="B26" s="1054" t="s">
        <v>180</v>
      </c>
      <c r="C26" s="1056">
        <v>1</v>
      </c>
      <c r="D26" s="1056">
        <v>0</v>
      </c>
      <c r="E26" s="1057">
        <v>0</v>
      </c>
      <c r="F26" s="1057">
        <v>0</v>
      </c>
      <c r="G26" s="467">
        <f t="shared" si="0"/>
        <v>0</v>
      </c>
      <c r="I26" s="394">
        <f t="shared" si="1"/>
        <v>0</v>
      </c>
    </row>
    <row r="27" spans="1:9" x14ac:dyDescent="0.5">
      <c r="A27" s="468">
        <v>23</v>
      </c>
      <c r="B27" s="1058" t="s">
        <v>181</v>
      </c>
      <c r="C27" s="1081">
        <v>18</v>
      </c>
      <c r="D27" s="1056">
        <v>0</v>
      </c>
      <c r="E27" s="1057">
        <v>0</v>
      </c>
      <c r="F27" s="1057">
        <v>0</v>
      </c>
      <c r="G27" s="467">
        <f t="shared" si="0"/>
        <v>0</v>
      </c>
      <c r="I27" s="394">
        <f t="shared" si="1"/>
        <v>0</v>
      </c>
    </row>
    <row r="28" spans="1:9" x14ac:dyDescent="0.5">
      <c r="A28" s="468">
        <v>24</v>
      </c>
      <c r="B28" s="1058" t="s">
        <v>165</v>
      </c>
      <c r="C28" s="1081">
        <v>983</v>
      </c>
      <c r="D28" s="1056">
        <v>0</v>
      </c>
      <c r="E28" s="1057">
        <v>0</v>
      </c>
      <c r="F28" s="1057">
        <v>0</v>
      </c>
      <c r="G28" s="467">
        <f t="shared" si="0"/>
        <v>0</v>
      </c>
      <c r="I28" s="394">
        <f t="shared" si="1"/>
        <v>0</v>
      </c>
    </row>
    <row r="29" spans="1:9" x14ac:dyDescent="0.5">
      <c r="A29" s="468">
        <v>25</v>
      </c>
      <c r="B29" s="1058" t="s">
        <v>166</v>
      </c>
      <c r="C29" s="1081">
        <v>329</v>
      </c>
      <c r="D29" s="1056">
        <v>0</v>
      </c>
      <c r="E29" s="1057">
        <v>0</v>
      </c>
      <c r="F29" s="1057">
        <v>0</v>
      </c>
      <c r="G29" s="467">
        <f t="shared" si="0"/>
        <v>0</v>
      </c>
      <c r="I29" s="394">
        <f t="shared" si="1"/>
        <v>0</v>
      </c>
    </row>
    <row r="30" spans="1:9" x14ac:dyDescent="0.5">
      <c r="A30" s="468">
        <v>26</v>
      </c>
      <c r="B30" s="1058" t="s">
        <v>167</v>
      </c>
      <c r="C30" s="1081">
        <v>73576</v>
      </c>
      <c r="D30" s="1056">
        <v>0</v>
      </c>
      <c r="E30" s="1057">
        <v>0</v>
      </c>
      <c r="F30" s="1057">
        <v>0</v>
      </c>
      <c r="G30" s="467">
        <f t="shared" si="0"/>
        <v>0</v>
      </c>
      <c r="I30" s="394">
        <f t="shared" si="1"/>
        <v>0</v>
      </c>
    </row>
    <row r="31" spans="1:9" x14ac:dyDescent="0.5">
      <c r="A31" s="468">
        <v>27</v>
      </c>
      <c r="B31" s="1058" t="s">
        <v>168</v>
      </c>
      <c r="C31" s="1081">
        <v>1401</v>
      </c>
      <c r="D31" s="1056">
        <v>0</v>
      </c>
      <c r="E31" s="1057">
        <v>0</v>
      </c>
      <c r="F31" s="1057">
        <v>0</v>
      </c>
      <c r="G31" s="467">
        <f t="shared" si="0"/>
        <v>0</v>
      </c>
      <c r="I31" s="394">
        <f t="shared" si="1"/>
        <v>0</v>
      </c>
    </row>
    <row r="32" spans="1:9" x14ac:dyDescent="0.5">
      <c r="A32" s="468">
        <v>28</v>
      </c>
      <c r="B32" s="1058" t="s">
        <v>169</v>
      </c>
      <c r="C32" s="1081">
        <v>6331.25</v>
      </c>
      <c r="D32" s="1056">
        <v>0</v>
      </c>
      <c r="E32" s="1057">
        <v>0</v>
      </c>
      <c r="F32" s="1057">
        <v>0</v>
      </c>
      <c r="G32" s="467">
        <f t="shared" si="0"/>
        <v>0</v>
      </c>
      <c r="I32" s="394">
        <f t="shared" si="1"/>
        <v>0</v>
      </c>
    </row>
    <row r="33" spans="1:9" x14ac:dyDescent="0.5">
      <c r="A33" s="468">
        <v>29</v>
      </c>
      <c r="B33" s="1054" t="s">
        <v>171</v>
      </c>
      <c r="C33" s="1056">
        <v>0.1</v>
      </c>
      <c r="D33" s="1056">
        <v>0</v>
      </c>
      <c r="E33" s="1057">
        <v>0</v>
      </c>
      <c r="F33" s="1057">
        <v>0</v>
      </c>
      <c r="G33" s="467">
        <f t="shared" si="0"/>
        <v>0</v>
      </c>
      <c r="I33" s="394">
        <f t="shared" si="1"/>
        <v>0</v>
      </c>
    </row>
    <row r="34" spans="1:9" x14ac:dyDescent="0.5">
      <c r="A34" s="468">
        <v>30</v>
      </c>
      <c r="B34" s="1054" t="s">
        <v>172</v>
      </c>
      <c r="C34" s="1082">
        <v>830</v>
      </c>
      <c r="D34" s="1056">
        <v>0</v>
      </c>
      <c r="E34" s="1057">
        <v>0</v>
      </c>
      <c r="F34" s="1057">
        <v>0</v>
      </c>
      <c r="G34" s="467">
        <f t="shared" si="0"/>
        <v>0</v>
      </c>
      <c r="I34" s="394">
        <f t="shared" si="1"/>
        <v>0</v>
      </c>
    </row>
    <row r="35" spans="1:9" x14ac:dyDescent="0.5">
      <c r="A35" s="468">
        <v>31</v>
      </c>
      <c r="B35" s="1054" t="s">
        <v>134</v>
      </c>
      <c r="C35" s="1082">
        <v>294.75</v>
      </c>
      <c r="D35" s="1056">
        <v>0</v>
      </c>
      <c r="E35" s="1057">
        <v>0</v>
      </c>
      <c r="F35" s="1057">
        <v>0</v>
      </c>
      <c r="G35" s="467">
        <f t="shared" si="0"/>
        <v>0</v>
      </c>
      <c r="I35" s="394">
        <f t="shared" si="1"/>
        <v>0</v>
      </c>
    </row>
    <row r="36" spans="1:9" x14ac:dyDescent="0.5">
      <c r="A36" s="468">
        <v>32</v>
      </c>
      <c r="B36" s="1054" t="s">
        <v>135</v>
      </c>
      <c r="C36" s="1082">
        <v>35.5</v>
      </c>
      <c r="D36" s="1056">
        <v>0</v>
      </c>
      <c r="E36" s="1057">
        <v>0</v>
      </c>
      <c r="F36" s="1057">
        <v>0</v>
      </c>
      <c r="G36" s="467">
        <f t="shared" si="0"/>
        <v>0</v>
      </c>
      <c r="I36" s="394">
        <f t="shared" si="1"/>
        <v>0</v>
      </c>
    </row>
    <row r="37" spans="1:9" x14ac:dyDescent="0.5">
      <c r="A37" s="468">
        <v>33</v>
      </c>
      <c r="B37" s="1054" t="s">
        <v>136</v>
      </c>
      <c r="C37" s="1056">
        <v>297.5</v>
      </c>
      <c r="D37" s="1056">
        <v>0</v>
      </c>
      <c r="E37" s="1057">
        <v>0</v>
      </c>
      <c r="F37" s="1057">
        <v>0</v>
      </c>
      <c r="G37" s="467">
        <f t="shared" si="0"/>
        <v>0</v>
      </c>
      <c r="I37" s="394">
        <f t="shared" si="1"/>
        <v>0</v>
      </c>
    </row>
    <row r="38" spans="1:9" x14ac:dyDescent="0.5">
      <c r="A38" s="468">
        <v>34</v>
      </c>
      <c r="B38" s="1054" t="s">
        <v>137</v>
      </c>
      <c r="C38" s="1082">
        <v>148</v>
      </c>
      <c r="D38" s="1056">
        <v>0</v>
      </c>
      <c r="E38" s="1057">
        <v>0</v>
      </c>
      <c r="F38" s="1057">
        <v>0</v>
      </c>
      <c r="G38" s="467">
        <f t="shared" si="0"/>
        <v>0</v>
      </c>
      <c r="I38" s="394">
        <f t="shared" si="1"/>
        <v>0</v>
      </c>
    </row>
    <row r="39" spans="1:9" x14ac:dyDescent="0.5">
      <c r="A39" s="468">
        <v>35</v>
      </c>
      <c r="B39" s="1054" t="s">
        <v>138</v>
      </c>
      <c r="C39" s="1082">
        <v>1389</v>
      </c>
      <c r="D39" s="1056">
        <v>0</v>
      </c>
      <c r="E39" s="1057">
        <v>0</v>
      </c>
      <c r="F39" s="1057">
        <v>0</v>
      </c>
      <c r="G39" s="467">
        <f t="shared" si="0"/>
        <v>0</v>
      </c>
      <c r="I39" s="394">
        <f t="shared" si="1"/>
        <v>0</v>
      </c>
    </row>
    <row r="40" spans="1:9" x14ac:dyDescent="0.5">
      <c r="A40" s="468">
        <v>36</v>
      </c>
      <c r="B40" s="1054" t="s">
        <v>139</v>
      </c>
      <c r="C40" s="1082">
        <v>1841.25</v>
      </c>
      <c r="D40" s="1056">
        <v>0</v>
      </c>
      <c r="E40" s="1057">
        <v>0</v>
      </c>
      <c r="F40" s="1057">
        <v>0</v>
      </c>
      <c r="G40" s="467">
        <f t="shared" si="0"/>
        <v>0</v>
      </c>
      <c r="I40" s="394">
        <f t="shared" si="1"/>
        <v>0</v>
      </c>
    </row>
    <row r="41" spans="1:9" x14ac:dyDescent="0.5">
      <c r="A41" s="468">
        <v>37</v>
      </c>
      <c r="B41" s="1054" t="s">
        <v>140</v>
      </c>
      <c r="C41" s="1082">
        <v>409</v>
      </c>
      <c r="D41" s="1056">
        <v>0</v>
      </c>
      <c r="E41" s="1057">
        <v>0</v>
      </c>
      <c r="F41" s="1057">
        <v>0</v>
      </c>
      <c r="G41" s="467">
        <f t="shared" si="0"/>
        <v>0</v>
      </c>
      <c r="I41" s="394">
        <f t="shared" si="1"/>
        <v>0</v>
      </c>
    </row>
    <row r="42" spans="1:9" x14ac:dyDescent="0.5">
      <c r="A42" s="468">
        <v>38</v>
      </c>
      <c r="B42" s="1054" t="s">
        <v>141</v>
      </c>
      <c r="C42" s="1056">
        <v>10.5</v>
      </c>
      <c r="D42" s="1081">
        <v>0</v>
      </c>
      <c r="E42" s="1084">
        <v>0</v>
      </c>
      <c r="F42" s="1084">
        <v>0</v>
      </c>
      <c r="G42" s="467">
        <f t="shared" si="0"/>
        <v>0</v>
      </c>
      <c r="I42" s="394">
        <f t="shared" si="1"/>
        <v>0</v>
      </c>
    </row>
    <row r="43" spans="1:9" x14ac:dyDescent="0.5">
      <c r="A43" s="468">
        <v>39</v>
      </c>
      <c r="B43" s="1067" t="s">
        <v>142</v>
      </c>
      <c r="C43" s="1085">
        <v>746.25</v>
      </c>
      <c r="D43" s="1056">
        <v>0</v>
      </c>
      <c r="E43" s="1057">
        <v>0</v>
      </c>
      <c r="F43" s="1057">
        <v>0</v>
      </c>
      <c r="G43" s="467">
        <f t="shared" si="0"/>
        <v>0</v>
      </c>
      <c r="I43" s="394">
        <f t="shared" si="1"/>
        <v>0</v>
      </c>
    </row>
    <row r="44" spans="1:9" x14ac:dyDescent="0.5">
      <c r="A44" s="468">
        <v>40</v>
      </c>
      <c r="B44" s="1054" t="s">
        <v>143</v>
      </c>
      <c r="C44" s="1056">
        <v>177.5</v>
      </c>
      <c r="D44" s="1056">
        <v>0</v>
      </c>
      <c r="E44" s="1057">
        <v>0</v>
      </c>
      <c r="F44" s="1057">
        <v>0</v>
      </c>
      <c r="G44" s="467">
        <f t="shared" si="0"/>
        <v>0</v>
      </c>
      <c r="I44" s="394">
        <f t="shared" si="1"/>
        <v>0</v>
      </c>
    </row>
    <row r="45" spans="1:9" x14ac:dyDescent="0.5">
      <c r="A45" s="468">
        <v>41</v>
      </c>
      <c r="B45" s="1054" t="s">
        <v>144</v>
      </c>
      <c r="C45" s="1056">
        <v>139.76</v>
      </c>
      <c r="D45" s="1056">
        <v>0</v>
      </c>
      <c r="E45" s="1057">
        <v>0</v>
      </c>
      <c r="F45" s="1057">
        <v>0</v>
      </c>
      <c r="G45" s="467">
        <f t="shared" si="0"/>
        <v>0</v>
      </c>
      <c r="I45" s="394">
        <f t="shared" si="1"/>
        <v>0</v>
      </c>
    </row>
    <row r="46" spans="1:9" x14ac:dyDescent="0.5">
      <c r="A46" s="468">
        <v>42</v>
      </c>
      <c r="B46" s="1054" t="s">
        <v>145</v>
      </c>
      <c r="C46" s="1056">
        <v>1714.75</v>
      </c>
      <c r="D46" s="1056">
        <v>0</v>
      </c>
      <c r="E46" s="1057">
        <v>0</v>
      </c>
      <c r="F46" s="1057">
        <v>0</v>
      </c>
      <c r="G46" s="467">
        <f t="shared" si="0"/>
        <v>0</v>
      </c>
      <c r="I46" s="394">
        <f t="shared" si="1"/>
        <v>0</v>
      </c>
    </row>
    <row r="47" spans="1:9" x14ac:dyDescent="0.5">
      <c r="A47" s="468">
        <v>43</v>
      </c>
      <c r="B47" s="1054" t="s">
        <v>146</v>
      </c>
      <c r="C47" s="1056">
        <v>17815.62</v>
      </c>
      <c r="D47" s="1056">
        <v>0</v>
      </c>
      <c r="E47" s="1057">
        <v>0</v>
      </c>
      <c r="F47" s="1057">
        <v>0</v>
      </c>
      <c r="G47" s="467">
        <f t="shared" si="0"/>
        <v>0</v>
      </c>
      <c r="I47" s="394">
        <f t="shared" si="1"/>
        <v>0</v>
      </c>
    </row>
    <row r="48" spans="1:9" x14ac:dyDescent="0.5">
      <c r="A48" s="468">
        <v>44</v>
      </c>
      <c r="B48" s="1054" t="s">
        <v>147</v>
      </c>
      <c r="C48" s="1056">
        <v>162.29</v>
      </c>
      <c r="D48" s="1056">
        <v>0</v>
      </c>
      <c r="E48" s="1057">
        <v>0</v>
      </c>
      <c r="F48" s="1057">
        <v>0</v>
      </c>
      <c r="G48" s="467">
        <f t="shared" si="0"/>
        <v>0</v>
      </c>
      <c r="I48" s="394">
        <f t="shared" si="1"/>
        <v>0</v>
      </c>
    </row>
    <row r="49" spans="1:9" x14ac:dyDescent="0.5">
      <c r="A49" s="468">
        <v>45</v>
      </c>
      <c r="B49" s="1054" t="s">
        <v>148</v>
      </c>
      <c r="C49" s="1056">
        <v>1371.64</v>
      </c>
      <c r="D49" s="1056">
        <v>0</v>
      </c>
      <c r="E49" s="1057">
        <v>0</v>
      </c>
      <c r="F49" s="1057">
        <v>0</v>
      </c>
      <c r="G49" s="467">
        <f t="shared" si="0"/>
        <v>0</v>
      </c>
      <c r="I49" s="394">
        <f t="shared" si="1"/>
        <v>0</v>
      </c>
    </row>
    <row r="50" spans="1:9" x14ac:dyDescent="0.5">
      <c r="A50" s="468">
        <v>46</v>
      </c>
      <c r="B50" s="1054" t="s">
        <v>149</v>
      </c>
      <c r="C50" s="1056">
        <v>727.37</v>
      </c>
      <c r="D50" s="1056">
        <v>0</v>
      </c>
      <c r="E50" s="1057">
        <v>0</v>
      </c>
      <c r="F50" s="1057">
        <v>0</v>
      </c>
      <c r="G50" s="467">
        <f t="shared" si="0"/>
        <v>0</v>
      </c>
      <c r="I50" s="394">
        <f t="shared" si="1"/>
        <v>0</v>
      </c>
    </row>
    <row r="51" spans="1:9" x14ac:dyDescent="0.5">
      <c r="A51" s="468">
        <v>47</v>
      </c>
      <c r="B51" s="1070" t="s">
        <v>150</v>
      </c>
      <c r="C51" s="1071">
        <v>127.75</v>
      </c>
      <c r="D51" s="1056">
        <v>0</v>
      </c>
      <c r="E51" s="1057">
        <v>0</v>
      </c>
      <c r="F51" s="1057">
        <v>0</v>
      </c>
      <c r="G51" s="467">
        <f t="shared" si="0"/>
        <v>0</v>
      </c>
      <c r="I51" s="394">
        <f t="shared" si="1"/>
        <v>0</v>
      </c>
    </row>
    <row r="52" spans="1:9" x14ac:dyDescent="0.5">
      <c r="A52" s="468">
        <v>48</v>
      </c>
      <c r="B52" s="1054" t="s">
        <v>151</v>
      </c>
      <c r="C52" s="1056">
        <v>140.5</v>
      </c>
      <c r="D52" s="1056">
        <v>0</v>
      </c>
      <c r="E52" s="1057">
        <v>0</v>
      </c>
      <c r="F52" s="1057">
        <v>0</v>
      </c>
      <c r="G52" s="467">
        <f t="shared" si="0"/>
        <v>0</v>
      </c>
      <c r="I52" s="394">
        <f t="shared" si="1"/>
        <v>0</v>
      </c>
    </row>
    <row r="53" spans="1:9" x14ac:dyDescent="0.5">
      <c r="A53" s="468">
        <v>49</v>
      </c>
      <c r="B53" s="1054" t="s">
        <v>152</v>
      </c>
      <c r="C53" s="1056">
        <v>418.5</v>
      </c>
      <c r="D53" s="1056">
        <v>0</v>
      </c>
      <c r="E53" s="1057">
        <v>0</v>
      </c>
      <c r="F53" s="1057">
        <v>0</v>
      </c>
      <c r="G53" s="467">
        <f t="shared" si="0"/>
        <v>0</v>
      </c>
      <c r="I53" s="394">
        <f t="shared" si="1"/>
        <v>0</v>
      </c>
    </row>
    <row r="54" spans="1:9" x14ac:dyDescent="0.5">
      <c r="A54" s="468">
        <v>50</v>
      </c>
      <c r="B54" s="1054" t="s">
        <v>153</v>
      </c>
      <c r="C54" s="1056">
        <v>182.5</v>
      </c>
      <c r="D54" s="1056">
        <v>0</v>
      </c>
      <c r="E54" s="1057">
        <v>0</v>
      </c>
      <c r="F54" s="1057">
        <v>0</v>
      </c>
      <c r="G54" s="467">
        <f t="shared" si="0"/>
        <v>0</v>
      </c>
      <c r="I54" s="394">
        <f t="shared" si="1"/>
        <v>0</v>
      </c>
    </row>
    <row r="55" spans="1:9" x14ac:dyDescent="0.5">
      <c r="A55" s="468">
        <v>51</v>
      </c>
      <c r="B55" s="1054" t="s">
        <v>183</v>
      </c>
      <c r="C55" s="1086">
        <v>9199</v>
      </c>
      <c r="D55" s="1056">
        <v>0</v>
      </c>
      <c r="E55" s="1057">
        <v>0</v>
      </c>
      <c r="F55" s="1057">
        <v>0</v>
      </c>
      <c r="G55" s="467">
        <f t="shared" si="0"/>
        <v>0</v>
      </c>
      <c r="I55" s="394">
        <f t="shared" si="1"/>
        <v>0</v>
      </c>
    </row>
    <row r="56" spans="1:9" x14ac:dyDescent="0.5">
      <c r="A56" s="468">
        <v>52</v>
      </c>
      <c r="B56" s="1054" t="s">
        <v>185</v>
      </c>
      <c r="C56" s="1056">
        <v>8310.4</v>
      </c>
      <c r="D56" s="1056">
        <v>0</v>
      </c>
      <c r="E56" s="1057">
        <v>0</v>
      </c>
      <c r="F56" s="1057">
        <v>0</v>
      </c>
      <c r="G56" s="467">
        <f t="shared" si="0"/>
        <v>0</v>
      </c>
      <c r="I56" s="394">
        <f t="shared" si="1"/>
        <v>0</v>
      </c>
    </row>
    <row r="57" spans="1:9" x14ac:dyDescent="0.5">
      <c r="A57" s="468">
        <v>53</v>
      </c>
      <c r="B57" s="1054" t="s">
        <v>187</v>
      </c>
      <c r="C57" s="1056">
        <v>35199.5</v>
      </c>
      <c r="D57" s="1056">
        <v>0</v>
      </c>
      <c r="E57" s="1057">
        <v>0</v>
      </c>
      <c r="F57" s="1057">
        <v>0</v>
      </c>
      <c r="G57" s="467">
        <f t="shared" si="0"/>
        <v>0</v>
      </c>
      <c r="I57" s="394">
        <f t="shared" si="1"/>
        <v>0</v>
      </c>
    </row>
    <row r="58" spans="1:9" x14ac:dyDescent="0.5">
      <c r="A58" s="468">
        <v>54</v>
      </c>
      <c r="B58" s="1054" t="s">
        <v>188</v>
      </c>
      <c r="C58" s="1056">
        <v>6790.76</v>
      </c>
      <c r="D58" s="1056">
        <v>0</v>
      </c>
      <c r="E58" s="1057">
        <v>0</v>
      </c>
      <c r="F58" s="1057">
        <v>0</v>
      </c>
      <c r="G58" s="467">
        <f t="shared" si="0"/>
        <v>0</v>
      </c>
      <c r="I58" s="394">
        <f t="shared" si="1"/>
        <v>0</v>
      </c>
    </row>
    <row r="59" spans="1:9" x14ac:dyDescent="0.5">
      <c r="A59" s="468">
        <v>55</v>
      </c>
      <c r="B59" s="1054" t="s">
        <v>189</v>
      </c>
      <c r="C59" s="1056">
        <v>6546.5</v>
      </c>
      <c r="D59" s="1056">
        <v>0</v>
      </c>
      <c r="E59" s="1057">
        <v>0</v>
      </c>
      <c r="F59" s="1057">
        <v>0</v>
      </c>
      <c r="G59" s="467">
        <f t="shared" si="0"/>
        <v>0</v>
      </c>
      <c r="I59" s="394">
        <f t="shared" si="1"/>
        <v>0</v>
      </c>
    </row>
    <row r="60" spans="1:9" x14ac:dyDescent="0.5">
      <c r="A60" s="468">
        <v>56</v>
      </c>
      <c r="B60" s="1054" t="s">
        <v>190</v>
      </c>
      <c r="C60" s="1056">
        <v>8300.0499999999993</v>
      </c>
      <c r="D60" s="1056">
        <v>0</v>
      </c>
      <c r="E60" s="1057">
        <v>0</v>
      </c>
      <c r="F60" s="1057">
        <v>0</v>
      </c>
      <c r="G60" s="467">
        <f t="shared" si="0"/>
        <v>0</v>
      </c>
      <c r="I60" s="394">
        <f t="shared" si="1"/>
        <v>0</v>
      </c>
    </row>
    <row r="61" spans="1:9" x14ac:dyDescent="0.5">
      <c r="A61" s="468">
        <v>57</v>
      </c>
      <c r="B61" s="1058" t="s">
        <v>191</v>
      </c>
      <c r="C61" s="1081">
        <v>2941</v>
      </c>
      <c r="D61" s="1081">
        <v>0</v>
      </c>
      <c r="E61" s="1057">
        <v>0</v>
      </c>
      <c r="F61" s="1084">
        <v>0</v>
      </c>
      <c r="G61" s="467">
        <f t="shared" si="0"/>
        <v>0</v>
      </c>
      <c r="I61" s="394">
        <f t="shared" si="1"/>
        <v>0</v>
      </c>
    </row>
    <row r="62" spans="1:9" x14ac:dyDescent="0.5">
      <c r="A62" s="468">
        <v>58</v>
      </c>
      <c r="B62" s="1054" t="s">
        <v>193</v>
      </c>
      <c r="C62" s="1056">
        <v>47775.29</v>
      </c>
      <c r="D62" s="1056">
        <v>0</v>
      </c>
      <c r="E62" s="1057">
        <v>0</v>
      </c>
      <c r="F62" s="1057">
        <v>0</v>
      </c>
      <c r="G62" s="467">
        <f t="shared" si="0"/>
        <v>0</v>
      </c>
      <c r="I62" s="394">
        <f t="shared" si="1"/>
        <v>0</v>
      </c>
    </row>
    <row r="63" spans="1:9" x14ac:dyDescent="0.5">
      <c r="A63" s="468">
        <v>59</v>
      </c>
      <c r="B63" s="1054" t="s">
        <v>194</v>
      </c>
      <c r="C63" s="1056">
        <v>20758.75</v>
      </c>
      <c r="D63" s="1056">
        <v>0</v>
      </c>
      <c r="E63" s="1057">
        <v>0</v>
      </c>
      <c r="F63" s="1057">
        <v>0</v>
      </c>
      <c r="G63" s="467">
        <f t="shared" si="0"/>
        <v>0</v>
      </c>
      <c r="I63" s="394">
        <f t="shared" si="1"/>
        <v>0</v>
      </c>
    </row>
    <row r="64" spans="1:9" x14ac:dyDescent="0.5">
      <c r="A64" s="468">
        <v>60</v>
      </c>
      <c r="B64" s="1054" t="s">
        <v>195</v>
      </c>
      <c r="C64" s="1056">
        <v>1362</v>
      </c>
      <c r="D64" s="1056">
        <v>0</v>
      </c>
      <c r="E64" s="1057">
        <v>0</v>
      </c>
      <c r="F64" s="1057">
        <v>0</v>
      </c>
      <c r="G64" s="467">
        <f t="shared" si="0"/>
        <v>0</v>
      </c>
      <c r="I64" s="394">
        <f t="shared" si="1"/>
        <v>0</v>
      </c>
    </row>
    <row r="65" spans="1:9" x14ac:dyDescent="0.5">
      <c r="A65" s="468">
        <v>61</v>
      </c>
      <c r="B65" s="1054" t="s">
        <v>116</v>
      </c>
      <c r="C65" s="1056">
        <v>743.14</v>
      </c>
      <c r="D65" s="1056">
        <v>0</v>
      </c>
      <c r="E65" s="1057">
        <v>0</v>
      </c>
      <c r="F65" s="1057">
        <v>0</v>
      </c>
      <c r="G65" s="467">
        <f t="shared" si="0"/>
        <v>0</v>
      </c>
      <c r="I65" s="394">
        <f t="shared" si="1"/>
        <v>0</v>
      </c>
    </row>
    <row r="66" spans="1:9" x14ac:dyDescent="0.5">
      <c r="A66" s="468">
        <v>62</v>
      </c>
      <c r="B66" s="1061" t="s">
        <v>118</v>
      </c>
      <c r="C66" s="1060">
        <v>981.67</v>
      </c>
      <c r="D66" s="1060">
        <v>0</v>
      </c>
      <c r="E66" s="1063">
        <v>0</v>
      </c>
      <c r="F66" s="1063">
        <v>0</v>
      </c>
      <c r="G66" s="467">
        <f t="shared" si="0"/>
        <v>0</v>
      </c>
      <c r="I66" s="394">
        <f t="shared" si="1"/>
        <v>0</v>
      </c>
    </row>
    <row r="67" spans="1:9" x14ac:dyDescent="0.5">
      <c r="A67" s="468">
        <v>63</v>
      </c>
      <c r="B67" s="1054" t="s">
        <v>117</v>
      </c>
      <c r="C67" s="1056">
        <v>1015.85</v>
      </c>
      <c r="D67" s="1060">
        <v>0</v>
      </c>
      <c r="E67" s="1057">
        <v>0</v>
      </c>
      <c r="F67" s="1063">
        <v>0</v>
      </c>
      <c r="G67" s="467">
        <f t="shared" si="0"/>
        <v>0</v>
      </c>
      <c r="I67" s="394">
        <f t="shared" si="1"/>
        <v>0</v>
      </c>
    </row>
    <row r="68" spans="1:9" x14ac:dyDescent="0.5">
      <c r="A68" s="468">
        <v>64</v>
      </c>
      <c r="B68" s="1054" t="s">
        <v>119</v>
      </c>
      <c r="C68" s="1056">
        <v>2050.81</v>
      </c>
      <c r="D68" s="1060">
        <v>0</v>
      </c>
      <c r="E68" s="1057">
        <v>0</v>
      </c>
      <c r="F68" s="1063">
        <v>0</v>
      </c>
      <c r="G68" s="467">
        <f t="shared" si="0"/>
        <v>0</v>
      </c>
      <c r="I68" s="394">
        <f t="shared" si="1"/>
        <v>0</v>
      </c>
    </row>
    <row r="69" spans="1:9" x14ac:dyDescent="0.5">
      <c r="A69" s="468">
        <v>65</v>
      </c>
      <c r="B69" s="1070" t="s">
        <v>120</v>
      </c>
      <c r="C69" s="1056">
        <v>82</v>
      </c>
      <c r="D69" s="1060">
        <v>0</v>
      </c>
      <c r="E69" s="1057">
        <v>0</v>
      </c>
      <c r="F69" s="1063">
        <v>0</v>
      </c>
      <c r="G69" s="467">
        <f t="shared" si="0"/>
        <v>0</v>
      </c>
      <c r="I69" s="394">
        <f t="shared" si="1"/>
        <v>0</v>
      </c>
    </row>
    <row r="70" spans="1:9" x14ac:dyDescent="0.5">
      <c r="A70" s="468">
        <v>66</v>
      </c>
      <c r="B70" s="1054" t="s">
        <v>121</v>
      </c>
      <c r="C70" s="1056">
        <v>52.52</v>
      </c>
      <c r="D70" s="1060">
        <v>0</v>
      </c>
      <c r="E70" s="1057">
        <v>0</v>
      </c>
      <c r="F70" s="1063">
        <v>0</v>
      </c>
      <c r="G70" s="467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468">
        <v>67</v>
      </c>
      <c r="B71" s="1054" t="s">
        <v>122</v>
      </c>
      <c r="C71" s="1056">
        <v>86</v>
      </c>
      <c r="D71" s="1060">
        <v>0</v>
      </c>
      <c r="E71" s="1057">
        <v>0</v>
      </c>
      <c r="F71" s="1063">
        <v>0</v>
      </c>
      <c r="G71" s="467">
        <f t="shared" si="2"/>
        <v>0</v>
      </c>
      <c r="I71" s="394">
        <f t="shared" si="3"/>
        <v>0</v>
      </c>
    </row>
    <row r="72" spans="1:9" x14ac:dyDescent="0.5">
      <c r="A72" s="468">
        <v>68</v>
      </c>
      <c r="B72" s="1070" t="s">
        <v>123</v>
      </c>
      <c r="C72" s="1056">
        <v>23</v>
      </c>
      <c r="D72" s="1060">
        <v>0</v>
      </c>
      <c r="E72" s="1057">
        <v>0</v>
      </c>
      <c r="F72" s="1063">
        <v>0</v>
      </c>
      <c r="G72" s="467">
        <f t="shared" si="2"/>
        <v>0</v>
      </c>
      <c r="I72" s="394">
        <f t="shared" si="3"/>
        <v>0</v>
      </c>
    </row>
    <row r="73" spans="1:9" x14ac:dyDescent="0.5">
      <c r="A73" s="468">
        <v>69</v>
      </c>
      <c r="B73" s="1070" t="s">
        <v>124</v>
      </c>
      <c r="C73" s="1056">
        <v>2706</v>
      </c>
      <c r="D73" s="1060">
        <v>0</v>
      </c>
      <c r="E73" s="1057">
        <v>0</v>
      </c>
      <c r="F73" s="1063">
        <v>0</v>
      </c>
      <c r="G73" s="467">
        <f t="shared" si="2"/>
        <v>0</v>
      </c>
      <c r="I73" s="394">
        <f t="shared" si="3"/>
        <v>0</v>
      </c>
    </row>
    <row r="74" spans="1:9" x14ac:dyDescent="0.5">
      <c r="A74" s="468">
        <v>70</v>
      </c>
      <c r="B74" s="1054" t="s">
        <v>125</v>
      </c>
      <c r="C74" s="1056">
        <v>1898.3</v>
      </c>
      <c r="D74" s="1056">
        <v>0</v>
      </c>
      <c r="E74" s="1057">
        <v>0</v>
      </c>
      <c r="F74" s="1057">
        <v>0</v>
      </c>
      <c r="G74" s="467">
        <f t="shared" si="2"/>
        <v>0</v>
      </c>
      <c r="I74" s="394">
        <f t="shared" si="3"/>
        <v>0</v>
      </c>
    </row>
    <row r="75" spans="1:9" x14ac:dyDescent="0.5">
      <c r="A75" s="468">
        <v>71</v>
      </c>
      <c r="B75" s="1054" t="s">
        <v>126</v>
      </c>
      <c r="C75" s="1056">
        <v>1028.75</v>
      </c>
      <c r="D75" s="1060">
        <v>0</v>
      </c>
      <c r="E75" s="1057">
        <v>0</v>
      </c>
      <c r="F75" s="1063">
        <v>0</v>
      </c>
      <c r="G75" s="467">
        <f t="shared" si="2"/>
        <v>0</v>
      </c>
      <c r="I75" s="394">
        <f t="shared" si="3"/>
        <v>0</v>
      </c>
    </row>
    <row r="76" spans="1:9" x14ac:dyDescent="0.5">
      <c r="A76" s="468">
        <v>72</v>
      </c>
      <c r="B76" s="1054" t="s">
        <v>127</v>
      </c>
      <c r="C76" s="1056">
        <v>12.5</v>
      </c>
      <c r="D76" s="1060">
        <v>0</v>
      </c>
      <c r="E76" s="1057">
        <v>0</v>
      </c>
      <c r="F76" s="1063">
        <v>0</v>
      </c>
      <c r="G76" s="467">
        <f t="shared" si="2"/>
        <v>0</v>
      </c>
      <c r="I76" s="394">
        <f t="shared" si="3"/>
        <v>0</v>
      </c>
    </row>
    <row r="77" spans="1:9" x14ac:dyDescent="0.5">
      <c r="A77" s="468">
        <v>73</v>
      </c>
      <c r="B77" s="1054" t="s">
        <v>128</v>
      </c>
      <c r="C77" s="1056">
        <v>25</v>
      </c>
      <c r="D77" s="1060">
        <v>0</v>
      </c>
      <c r="E77" s="1057">
        <v>0</v>
      </c>
      <c r="F77" s="1063">
        <v>0</v>
      </c>
      <c r="G77" s="467">
        <f t="shared" si="2"/>
        <v>0</v>
      </c>
      <c r="I77" s="394">
        <f t="shared" si="3"/>
        <v>0</v>
      </c>
    </row>
    <row r="78" spans="1:9" x14ac:dyDescent="0.5">
      <c r="A78" s="468">
        <v>74</v>
      </c>
      <c r="B78" s="1054" t="s">
        <v>129</v>
      </c>
      <c r="C78" s="1056">
        <v>122.72</v>
      </c>
      <c r="D78" s="1060">
        <v>0</v>
      </c>
      <c r="E78" s="1057">
        <v>0</v>
      </c>
      <c r="F78" s="1057">
        <v>0</v>
      </c>
      <c r="G78" s="467">
        <f t="shared" si="2"/>
        <v>0</v>
      </c>
      <c r="I78" s="394">
        <f t="shared" si="3"/>
        <v>0</v>
      </c>
    </row>
    <row r="79" spans="1:9" x14ac:dyDescent="0.5">
      <c r="A79" s="468">
        <v>75</v>
      </c>
      <c r="B79" s="1054" t="s">
        <v>130</v>
      </c>
      <c r="C79" s="1056">
        <v>22177</v>
      </c>
      <c r="D79" s="1060">
        <v>0</v>
      </c>
      <c r="E79" s="1057">
        <v>0</v>
      </c>
      <c r="F79" s="1057">
        <v>0</v>
      </c>
      <c r="G79" s="467">
        <f t="shared" si="2"/>
        <v>0</v>
      </c>
      <c r="I79" s="394">
        <f t="shared" si="3"/>
        <v>0</v>
      </c>
    </row>
    <row r="80" spans="1:9" x14ac:dyDescent="0.5">
      <c r="A80" s="468">
        <v>76</v>
      </c>
      <c r="B80" s="1054" t="s">
        <v>132</v>
      </c>
      <c r="C80" s="1056">
        <v>29291.119999999999</v>
      </c>
      <c r="D80" s="1060">
        <v>0</v>
      </c>
      <c r="E80" s="1057">
        <v>0</v>
      </c>
      <c r="F80" s="1057">
        <v>0</v>
      </c>
      <c r="G80" s="467">
        <f t="shared" si="2"/>
        <v>0</v>
      </c>
      <c r="I80" s="394">
        <f t="shared" si="3"/>
        <v>0</v>
      </c>
    </row>
    <row r="81" spans="1:9" x14ac:dyDescent="0.5">
      <c r="A81" s="468">
        <v>77</v>
      </c>
      <c r="B81" s="1076" t="s">
        <v>131</v>
      </c>
      <c r="C81" s="1078">
        <v>854.25</v>
      </c>
      <c r="D81" s="1078">
        <v>0</v>
      </c>
      <c r="E81" s="1079">
        <v>0</v>
      </c>
      <c r="F81" s="1079">
        <v>0</v>
      </c>
      <c r="G81" s="467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6.75" style="394" customWidth="1"/>
    <col min="2" max="2" width="16.375" style="394" customWidth="1"/>
    <col min="3" max="3" width="13.375" style="394" customWidth="1"/>
    <col min="4" max="4" width="14.375" style="394" customWidth="1"/>
    <col min="5" max="5" width="13.875" style="394" customWidth="1"/>
    <col min="6" max="6" width="12.75" style="394" customWidth="1"/>
    <col min="7" max="7" width="12.625" style="394" customWidth="1"/>
    <col min="8" max="16384" width="9" style="394"/>
  </cols>
  <sheetData>
    <row r="1" spans="1:9" x14ac:dyDescent="0.5">
      <c r="A1" s="1335" t="s">
        <v>560</v>
      </c>
      <c r="B1" s="1335"/>
      <c r="C1" s="1335"/>
      <c r="D1" s="1335"/>
      <c r="E1" s="1335"/>
      <c r="F1" s="1335"/>
      <c r="G1" s="1335"/>
    </row>
    <row r="2" spans="1:9" ht="18.75" customHeight="1" x14ac:dyDescent="0.5">
      <c r="A2" s="1335" t="s">
        <v>227</v>
      </c>
      <c r="B2" s="1335" t="s">
        <v>4</v>
      </c>
      <c r="C2" s="1336" t="s">
        <v>228</v>
      </c>
      <c r="D2" s="469" t="s">
        <v>285</v>
      </c>
      <c r="E2" s="469" t="s">
        <v>230</v>
      </c>
      <c r="F2" s="469" t="s">
        <v>230</v>
      </c>
      <c r="G2" s="1336" t="s">
        <v>261</v>
      </c>
      <c r="I2" s="393" t="s">
        <v>318</v>
      </c>
    </row>
    <row r="3" spans="1:9" x14ac:dyDescent="0.5">
      <c r="A3" s="1335"/>
      <c r="B3" s="1335"/>
      <c r="C3" s="1336"/>
      <c r="D3" s="469" t="s">
        <v>286</v>
      </c>
      <c r="E3" s="469" t="s">
        <v>236</v>
      </c>
      <c r="F3" s="469" t="s">
        <v>235</v>
      </c>
      <c r="G3" s="1336"/>
    </row>
    <row r="4" spans="1:9" x14ac:dyDescent="0.5">
      <c r="A4" s="1335" t="s">
        <v>284</v>
      </c>
      <c r="B4" s="1335"/>
      <c r="C4" s="466">
        <f>SUM(C5:C81)</f>
        <v>1332575.0000000002</v>
      </c>
      <c r="D4" s="466">
        <f t="shared" ref="D4" si="0">SUM(D5:D81)</f>
        <v>947.7</v>
      </c>
      <c r="E4" s="466">
        <f>SUM(E5:E81)</f>
        <v>993.95</v>
      </c>
      <c r="F4" s="466">
        <f>SUM(F5:F81)</f>
        <v>947.7</v>
      </c>
      <c r="G4" s="466">
        <f>SUM(G5:G81)</f>
        <v>-46.25</v>
      </c>
      <c r="I4" s="395">
        <f>SUM(I5:I81)</f>
        <v>11</v>
      </c>
    </row>
    <row r="5" spans="1:9" x14ac:dyDescent="0.5">
      <c r="A5" s="468">
        <v>1</v>
      </c>
      <c r="B5" s="1080" t="s">
        <v>164</v>
      </c>
      <c r="C5" s="1087">
        <v>301654.73</v>
      </c>
      <c r="D5" s="1088">
        <v>305</v>
      </c>
      <c r="E5" s="1089">
        <v>295.5</v>
      </c>
      <c r="F5" s="1089">
        <v>305</v>
      </c>
      <c r="G5" s="528">
        <f>+F5-E5</f>
        <v>9.5</v>
      </c>
      <c r="I5" s="394">
        <f>IF(F5&gt;0,1,0)</f>
        <v>1</v>
      </c>
    </row>
    <row r="6" spans="1:9" x14ac:dyDescent="0.5">
      <c r="A6" s="468">
        <v>2</v>
      </c>
      <c r="B6" s="1054" t="s">
        <v>186</v>
      </c>
      <c r="C6" s="1055">
        <v>91094.73</v>
      </c>
      <c r="D6" s="1056">
        <v>230</v>
      </c>
      <c r="E6" s="1057">
        <v>228</v>
      </c>
      <c r="F6" s="1057">
        <v>230</v>
      </c>
      <c r="G6" s="528">
        <f t="shared" ref="G6:G69" si="1">+F6-E6</f>
        <v>2</v>
      </c>
      <c r="I6" s="394">
        <f t="shared" ref="I6:I69" si="2">IF(F6&gt;0,1,0)</f>
        <v>1</v>
      </c>
    </row>
    <row r="7" spans="1:9" x14ac:dyDescent="0.5">
      <c r="A7" s="468">
        <v>3</v>
      </c>
      <c r="B7" s="1054" t="s">
        <v>192</v>
      </c>
      <c r="C7" s="1055">
        <v>80505</v>
      </c>
      <c r="D7" s="1056">
        <v>122</v>
      </c>
      <c r="E7" s="1057">
        <v>122</v>
      </c>
      <c r="F7" s="1057">
        <v>122</v>
      </c>
      <c r="G7" s="528">
        <f t="shared" si="1"/>
        <v>0</v>
      </c>
      <c r="I7" s="394">
        <f t="shared" si="2"/>
        <v>1</v>
      </c>
    </row>
    <row r="8" spans="1:9" x14ac:dyDescent="0.5">
      <c r="A8" s="468">
        <v>4</v>
      </c>
      <c r="B8" s="1054" t="s">
        <v>196</v>
      </c>
      <c r="C8" s="1055">
        <v>130767</v>
      </c>
      <c r="D8" s="1056">
        <v>100</v>
      </c>
      <c r="E8" s="1057">
        <v>103</v>
      </c>
      <c r="F8" s="1057">
        <v>100</v>
      </c>
      <c r="G8" s="528">
        <f t="shared" si="1"/>
        <v>-3</v>
      </c>
      <c r="I8" s="394">
        <f t="shared" si="2"/>
        <v>1</v>
      </c>
    </row>
    <row r="9" spans="1:9" x14ac:dyDescent="0.5">
      <c r="A9" s="468">
        <v>5</v>
      </c>
      <c r="B9" s="1058" t="s">
        <v>167</v>
      </c>
      <c r="C9" s="1059">
        <v>73576</v>
      </c>
      <c r="D9" s="1056">
        <v>86</v>
      </c>
      <c r="E9" s="1057">
        <v>86</v>
      </c>
      <c r="F9" s="1057">
        <v>86</v>
      </c>
      <c r="G9" s="528">
        <f t="shared" si="1"/>
        <v>0</v>
      </c>
      <c r="I9" s="394">
        <f t="shared" si="2"/>
        <v>1</v>
      </c>
    </row>
    <row r="10" spans="1:9" x14ac:dyDescent="0.5">
      <c r="A10" s="468">
        <v>6</v>
      </c>
      <c r="B10" s="1058" t="s">
        <v>184</v>
      </c>
      <c r="C10" s="1059">
        <v>260229.81</v>
      </c>
      <c r="D10" s="1056">
        <v>74.5</v>
      </c>
      <c r="E10" s="1057">
        <v>102.5</v>
      </c>
      <c r="F10" s="1057">
        <v>74.5</v>
      </c>
      <c r="G10" s="528">
        <f t="shared" si="1"/>
        <v>-28</v>
      </c>
      <c r="I10" s="394">
        <f t="shared" si="2"/>
        <v>1</v>
      </c>
    </row>
    <row r="11" spans="1:9" x14ac:dyDescent="0.5">
      <c r="A11" s="468">
        <v>7</v>
      </c>
      <c r="B11" s="1058" t="s">
        <v>194</v>
      </c>
      <c r="C11" s="1059">
        <v>20758.75</v>
      </c>
      <c r="D11" s="1056">
        <v>14</v>
      </c>
      <c r="E11" s="1057">
        <v>14.25</v>
      </c>
      <c r="F11" s="1057">
        <v>14</v>
      </c>
      <c r="G11" s="528">
        <f t="shared" si="1"/>
        <v>-0.25</v>
      </c>
      <c r="I11" s="394">
        <f t="shared" si="2"/>
        <v>1</v>
      </c>
    </row>
    <row r="12" spans="1:9" x14ac:dyDescent="0.5">
      <c r="A12" s="468">
        <v>8</v>
      </c>
      <c r="B12" s="1058" t="s">
        <v>187</v>
      </c>
      <c r="C12" s="1059">
        <v>35199.5</v>
      </c>
      <c r="D12" s="1056">
        <v>8</v>
      </c>
      <c r="E12" s="1084">
        <v>12</v>
      </c>
      <c r="F12" s="1057">
        <v>8</v>
      </c>
      <c r="G12" s="528">
        <f t="shared" si="1"/>
        <v>-4</v>
      </c>
      <c r="I12" s="394">
        <f t="shared" si="2"/>
        <v>1</v>
      </c>
    </row>
    <row r="13" spans="1:9" x14ac:dyDescent="0.5">
      <c r="A13" s="468">
        <v>9</v>
      </c>
      <c r="B13" s="1054" t="s">
        <v>183</v>
      </c>
      <c r="C13" s="1055">
        <v>9199</v>
      </c>
      <c r="D13" s="1056">
        <v>6.75</v>
      </c>
      <c r="E13" s="1057">
        <v>29.25</v>
      </c>
      <c r="F13" s="1057">
        <v>6.75</v>
      </c>
      <c r="G13" s="528">
        <f t="shared" si="1"/>
        <v>-22.5</v>
      </c>
      <c r="I13" s="394">
        <f t="shared" si="2"/>
        <v>1</v>
      </c>
    </row>
    <row r="14" spans="1:9" x14ac:dyDescent="0.5">
      <c r="A14" s="468">
        <v>10</v>
      </c>
      <c r="B14" s="1054" t="s">
        <v>195</v>
      </c>
      <c r="C14" s="1055">
        <v>1362</v>
      </c>
      <c r="D14" s="1056">
        <v>0.95</v>
      </c>
      <c r="E14" s="1057">
        <v>0.95</v>
      </c>
      <c r="F14" s="1057">
        <v>0.95</v>
      </c>
      <c r="G14" s="528">
        <f t="shared" si="1"/>
        <v>0</v>
      </c>
      <c r="I14" s="394">
        <f t="shared" si="2"/>
        <v>1</v>
      </c>
    </row>
    <row r="15" spans="1:9" x14ac:dyDescent="0.5">
      <c r="A15" s="468">
        <v>11</v>
      </c>
      <c r="B15" s="1054" t="s">
        <v>189</v>
      </c>
      <c r="C15" s="1055">
        <v>6546.5</v>
      </c>
      <c r="D15" s="1056">
        <v>0.5</v>
      </c>
      <c r="E15" s="1057">
        <v>0.5</v>
      </c>
      <c r="F15" s="1057">
        <v>0.5</v>
      </c>
      <c r="G15" s="528">
        <f t="shared" si="1"/>
        <v>0</v>
      </c>
      <c r="I15" s="394">
        <f t="shared" si="2"/>
        <v>1</v>
      </c>
    </row>
    <row r="16" spans="1:9" x14ac:dyDescent="0.5">
      <c r="A16" s="468">
        <v>12</v>
      </c>
      <c r="B16" s="1054" t="s">
        <v>155</v>
      </c>
      <c r="C16" s="1055">
        <v>2</v>
      </c>
      <c r="D16" s="1056">
        <v>0</v>
      </c>
      <c r="E16" s="1057">
        <v>0</v>
      </c>
      <c r="F16" s="1057">
        <v>0</v>
      </c>
      <c r="G16" s="528">
        <f t="shared" si="1"/>
        <v>0</v>
      </c>
      <c r="I16" s="394">
        <f t="shared" si="2"/>
        <v>0</v>
      </c>
    </row>
    <row r="17" spans="1:9" x14ac:dyDescent="0.5">
      <c r="A17" s="468">
        <v>13</v>
      </c>
      <c r="B17" s="1054" t="s">
        <v>156</v>
      </c>
      <c r="C17" s="1055">
        <v>7</v>
      </c>
      <c r="D17" s="1056">
        <v>0</v>
      </c>
      <c r="E17" s="1057">
        <v>0</v>
      </c>
      <c r="F17" s="1057">
        <v>0</v>
      </c>
      <c r="G17" s="528">
        <f t="shared" si="1"/>
        <v>0</v>
      </c>
      <c r="I17" s="394">
        <f t="shared" si="2"/>
        <v>0</v>
      </c>
    </row>
    <row r="18" spans="1:9" x14ac:dyDescent="0.5">
      <c r="A18" s="468">
        <v>14</v>
      </c>
      <c r="B18" s="1054" t="s">
        <v>157</v>
      </c>
      <c r="C18" s="1055">
        <v>177.2</v>
      </c>
      <c r="D18" s="1056">
        <v>0</v>
      </c>
      <c r="E18" s="1057">
        <v>0</v>
      </c>
      <c r="F18" s="1063">
        <v>0</v>
      </c>
      <c r="G18" s="528">
        <f t="shared" si="1"/>
        <v>0</v>
      </c>
      <c r="I18" s="394">
        <f t="shared" si="2"/>
        <v>0</v>
      </c>
    </row>
    <row r="19" spans="1:9" x14ac:dyDescent="0.5">
      <c r="A19" s="468">
        <v>15</v>
      </c>
      <c r="B19" s="1054" t="s">
        <v>217</v>
      </c>
      <c r="C19" s="1055">
        <v>131.84</v>
      </c>
      <c r="D19" s="1056">
        <v>0</v>
      </c>
      <c r="E19" s="1057">
        <v>0</v>
      </c>
      <c r="F19" s="1063">
        <v>0</v>
      </c>
      <c r="G19" s="528">
        <f t="shared" si="1"/>
        <v>0</v>
      </c>
      <c r="I19" s="394">
        <f t="shared" si="2"/>
        <v>0</v>
      </c>
    </row>
    <row r="20" spans="1:9" x14ac:dyDescent="0.5">
      <c r="A20" s="468">
        <v>16</v>
      </c>
      <c r="B20" s="1054" t="s">
        <v>158</v>
      </c>
      <c r="C20" s="1055">
        <v>2</v>
      </c>
      <c r="D20" s="1056">
        <v>0</v>
      </c>
      <c r="E20" s="1057">
        <v>0</v>
      </c>
      <c r="F20" s="1057">
        <v>0</v>
      </c>
      <c r="G20" s="528">
        <f t="shared" si="1"/>
        <v>0</v>
      </c>
      <c r="I20" s="394">
        <f t="shared" si="2"/>
        <v>0</v>
      </c>
    </row>
    <row r="21" spans="1:9" x14ac:dyDescent="0.5">
      <c r="A21" s="468">
        <v>17</v>
      </c>
      <c r="B21" s="1054" t="s">
        <v>159</v>
      </c>
      <c r="C21" s="1055">
        <v>54</v>
      </c>
      <c r="D21" s="1056">
        <v>0</v>
      </c>
      <c r="E21" s="1057">
        <v>0</v>
      </c>
      <c r="F21" s="1057">
        <v>0</v>
      </c>
      <c r="G21" s="528">
        <f t="shared" si="1"/>
        <v>0</v>
      </c>
      <c r="I21" s="394">
        <f t="shared" si="2"/>
        <v>0</v>
      </c>
    </row>
    <row r="22" spans="1:9" x14ac:dyDescent="0.5">
      <c r="A22" s="468">
        <v>18</v>
      </c>
      <c r="B22" s="1054" t="s">
        <v>160</v>
      </c>
      <c r="C22" s="1055">
        <v>2336.75</v>
      </c>
      <c r="D22" s="1056">
        <v>0</v>
      </c>
      <c r="E22" s="1057">
        <v>0</v>
      </c>
      <c r="F22" s="1057">
        <v>0</v>
      </c>
      <c r="G22" s="528">
        <f t="shared" si="1"/>
        <v>0</v>
      </c>
      <c r="I22" s="394">
        <f t="shared" si="2"/>
        <v>0</v>
      </c>
    </row>
    <row r="23" spans="1:9" x14ac:dyDescent="0.5">
      <c r="A23" s="468">
        <v>19</v>
      </c>
      <c r="B23" s="1054" t="s">
        <v>161</v>
      </c>
      <c r="C23" s="1055">
        <v>23.25</v>
      </c>
      <c r="D23" s="1056">
        <v>0</v>
      </c>
      <c r="E23" s="1057">
        <v>0</v>
      </c>
      <c r="F23" s="1057">
        <v>0</v>
      </c>
      <c r="G23" s="528">
        <f t="shared" si="1"/>
        <v>0</v>
      </c>
      <c r="I23" s="394">
        <f t="shared" si="2"/>
        <v>0</v>
      </c>
    </row>
    <row r="24" spans="1:9" x14ac:dyDescent="0.5">
      <c r="A24" s="468">
        <v>20</v>
      </c>
      <c r="B24" s="1070" t="s">
        <v>162</v>
      </c>
      <c r="C24" s="1071">
        <v>54.5</v>
      </c>
      <c r="D24" s="1056">
        <v>0</v>
      </c>
      <c r="E24" s="1057">
        <v>0</v>
      </c>
      <c r="F24" s="1057">
        <v>0</v>
      </c>
      <c r="G24" s="528">
        <f t="shared" si="1"/>
        <v>0</v>
      </c>
      <c r="I24" s="394">
        <f t="shared" si="2"/>
        <v>0</v>
      </c>
    </row>
    <row r="25" spans="1:9" x14ac:dyDescent="0.5">
      <c r="A25" s="468">
        <v>21</v>
      </c>
      <c r="B25" s="1054" t="s">
        <v>174</v>
      </c>
      <c r="C25" s="1059">
        <v>8447</v>
      </c>
      <c r="D25" s="1056">
        <v>0</v>
      </c>
      <c r="E25" s="1057">
        <v>0</v>
      </c>
      <c r="F25" s="1057">
        <v>0</v>
      </c>
      <c r="G25" s="528">
        <f t="shared" si="1"/>
        <v>0</v>
      </c>
      <c r="I25" s="394">
        <f t="shared" si="2"/>
        <v>0</v>
      </c>
    </row>
    <row r="26" spans="1:9" x14ac:dyDescent="0.5">
      <c r="A26" s="468">
        <v>22</v>
      </c>
      <c r="B26" s="1054" t="s">
        <v>175</v>
      </c>
      <c r="C26" s="1059">
        <v>28.75</v>
      </c>
      <c r="D26" s="1056">
        <v>0</v>
      </c>
      <c r="E26" s="1057">
        <v>0</v>
      </c>
      <c r="F26" s="1057">
        <v>0</v>
      </c>
      <c r="G26" s="528">
        <f t="shared" si="1"/>
        <v>0</v>
      </c>
      <c r="I26" s="394">
        <f t="shared" si="2"/>
        <v>0</v>
      </c>
    </row>
    <row r="27" spans="1:9" x14ac:dyDescent="0.5">
      <c r="A27" s="468">
        <v>23</v>
      </c>
      <c r="B27" s="1070" t="s">
        <v>176</v>
      </c>
      <c r="C27" s="1055">
        <v>3812</v>
      </c>
      <c r="D27" s="1056">
        <v>0</v>
      </c>
      <c r="E27" s="1057">
        <v>0</v>
      </c>
      <c r="F27" s="1063">
        <v>0</v>
      </c>
      <c r="G27" s="528">
        <f t="shared" si="1"/>
        <v>0</v>
      </c>
      <c r="I27" s="394">
        <f t="shared" si="2"/>
        <v>0</v>
      </c>
    </row>
    <row r="28" spans="1:9" x14ac:dyDescent="0.5">
      <c r="A28" s="468">
        <v>24</v>
      </c>
      <c r="B28" s="1058" t="s">
        <v>177</v>
      </c>
      <c r="C28" s="1090">
        <v>6880.53</v>
      </c>
      <c r="D28" s="1081">
        <v>0</v>
      </c>
      <c r="E28" s="1084">
        <v>0</v>
      </c>
      <c r="F28" s="1057">
        <v>0</v>
      </c>
      <c r="G28" s="528">
        <f t="shared" si="1"/>
        <v>0</v>
      </c>
      <c r="I28" s="394">
        <f t="shared" si="2"/>
        <v>0</v>
      </c>
    </row>
    <row r="29" spans="1:9" x14ac:dyDescent="0.5">
      <c r="A29" s="468">
        <v>25</v>
      </c>
      <c r="B29" s="1058" t="s">
        <v>178</v>
      </c>
      <c r="C29" s="1059">
        <v>2706.75</v>
      </c>
      <c r="D29" s="1081">
        <v>0</v>
      </c>
      <c r="E29" s="1084">
        <v>0</v>
      </c>
      <c r="F29" s="1057">
        <v>0</v>
      </c>
      <c r="G29" s="528">
        <f t="shared" si="1"/>
        <v>0</v>
      </c>
      <c r="I29" s="394">
        <f t="shared" si="2"/>
        <v>0</v>
      </c>
    </row>
    <row r="30" spans="1:9" x14ac:dyDescent="0.5">
      <c r="A30" s="468">
        <v>26</v>
      </c>
      <c r="B30" s="1054" t="s">
        <v>179</v>
      </c>
      <c r="C30" s="1055">
        <v>157</v>
      </c>
      <c r="D30" s="1056">
        <v>0</v>
      </c>
      <c r="E30" s="1057">
        <v>0</v>
      </c>
      <c r="F30" s="1057">
        <v>0</v>
      </c>
      <c r="G30" s="528">
        <f t="shared" si="1"/>
        <v>0</v>
      </c>
      <c r="I30" s="394">
        <f t="shared" si="2"/>
        <v>0</v>
      </c>
    </row>
    <row r="31" spans="1:9" x14ac:dyDescent="0.5">
      <c r="A31" s="468">
        <v>27</v>
      </c>
      <c r="B31" s="1054" t="s">
        <v>180</v>
      </c>
      <c r="C31" s="1055">
        <v>1</v>
      </c>
      <c r="D31" s="1056">
        <v>0</v>
      </c>
      <c r="E31" s="1057">
        <v>0</v>
      </c>
      <c r="F31" s="1063">
        <v>0</v>
      </c>
      <c r="G31" s="528">
        <f t="shared" si="1"/>
        <v>0</v>
      </c>
      <c r="I31" s="394">
        <f t="shared" si="2"/>
        <v>0</v>
      </c>
    </row>
    <row r="32" spans="1:9" x14ac:dyDescent="0.5">
      <c r="A32" s="468">
        <v>28</v>
      </c>
      <c r="B32" s="1054" t="s">
        <v>181</v>
      </c>
      <c r="C32" s="1066">
        <v>18</v>
      </c>
      <c r="D32" s="1056">
        <v>0</v>
      </c>
      <c r="E32" s="1057">
        <v>0</v>
      </c>
      <c r="F32" s="1057">
        <v>0</v>
      </c>
      <c r="G32" s="528">
        <f t="shared" si="1"/>
        <v>0</v>
      </c>
      <c r="I32" s="394">
        <f t="shared" si="2"/>
        <v>0</v>
      </c>
    </row>
    <row r="33" spans="1:9" x14ac:dyDescent="0.5">
      <c r="A33" s="468">
        <v>29</v>
      </c>
      <c r="B33" s="1054" t="s">
        <v>165</v>
      </c>
      <c r="C33" s="1066">
        <v>983</v>
      </c>
      <c r="D33" s="1056">
        <v>0</v>
      </c>
      <c r="E33" s="1057">
        <v>0</v>
      </c>
      <c r="F33" s="1057">
        <v>0</v>
      </c>
      <c r="G33" s="528">
        <f t="shared" si="1"/>
        <v>0</v>
      </c>
      <c r="I33" s="394">
        <f t="shared" si="2"/>
        <v>0</v>
      </c>
    </row>
    <row r="34" spans="1:9" x14ac:dyDescent="0.5">
      <c r="A34" s="468">
        <v>30</v>
      </c>
      <c r="B34" s="1054" t="s">
        <v>166</v>
      </c>
      <c r="C34" s="1066">
        <v>329</v>
      </c>
      <c r="D34" s="1056">
        <v>0</v>
      </c>
      <c r="E34" s="1057">
        <v>0</v>
      </c>
      <c r="F34" s="1057">
        <v>0</v>
      </c>
      <c r="G34" s="528">
        <f t="shared" si="1"/>
        <v>0</v>
      </c>
      <c r="I34" s="394">
        <f t="shared" si="2"/>
        <v>0</v>
      </c>
    </row>
    <row r="35" spans="1:9" x14ac:dyDescent="0.5">
      <c r="A35" s="468">
        <v>31</v>
      </c>
      <c r="B35" s="1054" t="s">
        <v>168</v>
      </c>
      <c r="C35" s="1066">
        <v>1401</v>
      </c>
      <c r="D35" s="1056">
        <v>0</v>
      </c>
      <c r="E35" s="1057">
        <v>0</v>
      </c>
      <c r="F35" s="1057">
        <v>0</v>
      </c>
      <c r="G35" s="528">
        <f t="shared" si="1"/>
        <v>0</v>
      </c>
      <c r="I35" s="394">
        <f t="shared" si="2"/>
        <v>0</v>
      </c>
    </row>
    <row r="36" spans="1:9" x14ac:dyDescent="0.5">
      <c r="A36" s="468">
        <v>32</v>
      </c>
      <c r="B36" s="1058" t="s">
        <v>169</v>
      </c>
      <c r="C36" s="1055">
        <v>6331.25</v>
      </c>
      <c r="D36" s="1056">
        <v>0</v>
      </c>
      <c r="E36" s="1084">
        <v>0</v>
      </c>
      <c r="F36" s="1084">
        <v>0</v>
      </c>
      <c r="G36" s="528">
        <f t="shared" si="1"/>
        <v>0</v>
      </c>
      <c r="I36" s="394">
        <f t="shared" si="2"/>
        <v>0</v>
      </c>
    </row>
    <row r="37" spans="1:9" x14ac:dyDescent="0.5">
      <c r="A37" s="468">
        <v>33</v>
      </c>
      <c r="B37" s="1054" t="s">
        <v>170</v>
      </c>
      <c r="C37" s="1065">
        <v>121550</v>
      </c>
      <c r="D37" s="1060">
        <v>0</v>
      </c>
      <c r="E37" s="1057">
        <v>0</v>
      </c>
      <c r="F37" s="1057">
        <v>0</v>
      </c>
      <c r="G37" s="528">
        <f t="shared" si="1"/>
        <v>0</v>
      </c>
      <c r="I37" s="394">
        <f t="shared" si="2"/>
        <v>0</v>
      </c>
    </row>
    <row r="38" spans="1:9" x14ac:dyDescent="0.5">
      <c r="A38" s="468">
        <v>34</v>
      </c>
      <c r="B38" s="1054" t="s">
        <v>171</v>
      </c>
      <c r="C38" s="1066">
        <v>0.1</v>
      </c>
      <c r="D38" s="1056">
        <v>0</v>
      </c>
      <c r="E38" s="1057">
        <v>0</v>
      </c>
      <c r="F38" s="1057">
        <v>0</v>
      </c>
      <c r="G38" s="528">
        <f t="shared" si="1"/>
        <v>0</v>
      </c>
      <c r="I38" s="394">
        <f t="shared" si="2"/>
        <v>0</v>
      </c>
    </row>
    <row r="39" spans="1:9" x14ac:dyDescent="0.5">
      <c r="A39" s="468">
        <v>35</v>
      </c>
      <c r="B39" s="1054" t="s">
        <v>172</v>
      </c>
      <c r="C39" s="1066">
        <v>830</v>
      </c>
      <c r="D39" s="1056">
        <v>0</v>
      </c>
      <c r="E39" s="1057">
        <v>0</v>
      </c>
      <c r="F39" s="1057">
        <v>0</v>
      </c>
      <c r="G39" s="528">
        <f t="shared" si="1"/>
        <v>0</v>
      </c>
      <c r="I39" s="394">
        <f t="shared" si="2"/>
        <v>0</v>
      </c>
    </row>
    <row r="40" spans="1:9" x14ac:dyDescent="0.5">
      <c r="A40" s="468">
        <v>36</v>
      </c>
      <c r="B40" s="1054" t="s">
        <v>134</v>
      </c>
      <c r="C40" s="1066">
        <v>294.75</v>
      </c>
      <c r="D40" s="1056">
        <v>0</v>
      </c>
      <c r="E40" s="1057">
        <v>0</v>
      </c>
      <c r="F40" s="1057">
        <v>0</v>
      </c>
      <c r="G40" s="528">
        <f t="shared" si="1"/>
        <v>0</v>
      </c>
      <c r="I40" s="394">
        <f t="shared" si="2"/>
        <v>0</v>
      </c>
    </row>
    <row r="41" spans="1:9" x14ac:dyDescent="0.5">
      <c r="A41" s="468">
        <v>37</v>
      </c>
      <c r="B41" s="1054" t="s">
        <v>135</v>
      </c>
      <c r="C41" s="1066">
        <v>35.5</v>
      </c>
      <c r="D41" s="1056">
        <v>0</v>
      </c>
      <c r="E41" s="1057">
        <v>0</v>
      </c>
      <c r="F41" s="1057">
        <v>0</v>
      </c>
      <c r="G41" s="528">
        <f t="shared" si="1"/>
        <v>0</v>
      </c>
      <c r="I41" s="394">
        <f t="shared" si="2"/>
        <v>0</v>
      </c>
    </row>
    <row r="42" spans="1:9" x14ac:dyDescent="0.5">
      <c r="A42" s="468">
        <v>38</v>
      </c>
      <c r="B42" s="1054" t="s">
        <v>136</v>
      </c>
      <c r="C42" s="1066">
        <v>297.5</v>
      </c>
      <c r="D42" s="1056">
        <v>0</v>
      </c>
      <c r="E42" s="1057">
        <v>0</v>
      </c>
      <c r="F42" s="1057">
        <v>0</v>
      </c>
      <c r="G42" s="528">
        <f t="shared" si="1"/>
        <v>0</v>
      </c>
      <c r="I42" s="394">
        <f t="shared" si="2"/>
        <v>0</v>
      </c>
    </row>
    <row r="43" spans="1:9" x14ac:dyDescent="0.5">
      <c r="A43" s="468">
        <v>39</v>
      </c>
      <c r="B43" s="1054" t="s">
        <v>137</v>
      </c>
      <c r="C43" s="1066">
        <v>148</v>
      </c>
      <c r="D43" s="1056">
        <v>0</v>
      </c>
      <c r="E43" s="1057">
        <v>0</v>
      </c>
      <c r="F43" s="1057">
        <v>0</v>
      </c>
      <c r="G43" s="528">
        <f t="shared" si="1"/>
        <v>0</v>
      </c>
      <c r="I43" s="394">
        <f t="shared" si="2"/>
        <v>0</v>
      </c>
    </row>
    <row r="44" spans="1:9" x14ac:dyDescent="0.5">
      <c r="A44" s="468">
        <v>40</v>
      </c>
      <c r="B44" s="1058" t="s">
        <v>138</v>
      </c>
      <c r="C44" s="1091">
        <v>1389</v>
      </c>
      <c r="D44" s="1081">
        <v>0</v>
      </c>
      <c r="E44" s="1057">
        <v>0</v>
      </c>
      <c r="F44" s="1084">
        <v>0</v>
      </c>
      <c r="G44" s="528">
        <f t="shared" si="1"/>
        <v>0</v>
      </c>
      <c r="I44" s="394">
        <f t="shared" si="2"/>
        <v>0</v>
      </c>
    </row>
    <row r="45" spans="1:9" x14ac:dyDescent="0.5">
      <c r="A45" s="468">
        <v>41</v>
      </c>
      <c r="B45" s="1054" t="s">
        <v>139</v>
      </c>
      <c r="C45" s="1055">
        <v>1841.25</v>
      </c>
      <c r="D45" s="1056">
        <v>0</v>
      </c>
      <c r="E45" s="1063">
        <v>0</v>
      </c>
      <c r="F45" s="1057">
        <v>0</v>
      </c>
      <c r="G45" s="528">
        <f t="shared" si="1"/>
        <v>0</v>
      </c>
      <c r="I45" s="394">
        <f t="shared" si="2"/>
        <v>0</v>
      </c>
    </row>
    <row r="46" spans="1:9" x14ac:dyDescent="0.5">
      <c r="A46" s="468">
        <v>42</v>
      </c>
      <c r="B46" s="1054" t="s">
        <v>140</v>
      </c>
      <c r="C46" s="1055">
        <v>409</v>
      </c>
      <c r="D46" s="1056">
        <v>0</v>
      </c>
      <c r="E46" s="1057">
        <v>0</v>
      </c>
      <c r="F46" s="1057">
        <v>0</v>
      </c>
      <c r="G46" s="528">
        <f t="shared" si="1"/>
        <v>0</v>
      </c>
      <c r="I46" s="394">
        <f t="shared" si="2"/>
        <v>0</v>
      </c>
    </row>
    <row r="47" spans="1:9" x14ac:dyDescent="0.5">
      <c r="A47" s="468">
        <v>43</v>
      </c>
      <c r="B47" s="1054" t="s">
        <v>141</v>
      </c>
      <c r="C47" s="1055">
        <v>10.5</v>
      </c>
      <c r="D47" s="1056">
        <v>0</v>
      </c>
      <c r="E47" s="1057">
        <v>0</v>
      </c>
      <c r="F47" s="1057">
        <v>0</v>
      </c>
      <c r="G47" s="528">
        <f t="shared" si="1"/>
        <v>0</v>
      </c>
      <c r="I47" s="394">
        <f t="shared" si="2"/>
        <v>0</v>
      </c>
    </row>
    <row r="48" spans="1:9" x14ac:dyDescent="0.5">
      <c r="A48" s="468">
        <v>44</v>
      </c>
      <c r="B48" s="1054" t="s">
        <v>142</v>
      </c>
      <c r="C48" s="1055">
        <v>746.25</v>
      </c>
      <c r="D48" s="1056">
        <v>0</v>
      </c>
      <c r="E48" s="1057">
        <v>0</v>
      </c>
      <c r="F48" s="1057">
        <v>0</v>
      </c>
      <c r="G48" s="528">
        <f t="shared" si="1"/>
        <v>0</v>
      </c>
      <c r="I48" s="394">
        <f t="shared" si="2"/>
        <v>0</v>
      </c>
    </row>
    <row r="49" spans="1:9" x14ac:dyDescent="0.5">
      <c r="A49" s="468">
        <v>45</v>
      </c>
      <c r="B49" s="1054" t="s">
        <v>143</v>
      </c>
      <c r="C49" s="1055">
        <v>177.5</v>
      </c>
      <c r="D49" s="1056">
        <v>0</v>
      </c>
      <c r="E49" s="1057">
        <v>0</v>
      </c>
      <c r="F49" s="1057">
        <v>0</v>
      </c>
      <c r="G49" s="528">
        <f t="shared" si="1"/>
        <v>0</v>
      </c>
      <c r="I49" s="394">
        <f t="shared" si="2"/>
        <v>0</v>
      </c>
    </row>
    <row r="50" spans="1:9" x14ac:dyDescent="0.5">
      <c r="A50" s="468">
        <v>46</v>
      </c>
      <c r="B50" s="1070" t="s">
        <v>144</v>
      </c>
      <c r="C50" s="1055">
        <v>139.76</v>
      </c>
      <c r="D50" s="1056">
        <v>0</v>
      </c>
      <c r="E50" s="1057">
        <v>0</v>
      </c>
      <c r="F50" s="1057">
        <v>0</v>
      </c>
      <c r="G50" s="528">
        <f t="shared" si="1"/>
        <v>0</v>
      </c>
      <c r="I50" s="394">
        <f t="shared" si="2"/>
        <v>0</v>
      </c>
    </row>
    <row r="51" spans="1:9" x14ac:dyDescent="0.5">
      <c r="A51" s="468">
        <v>47</v>
      </c>
      <c r="B51" s="1070" t="s">
        <v>145</v>
      </c>
      <c r="C51" s="1055">
        <v>1714.75</v>
      </c>
      <c r="D51" s="1056">
        <v>0</v>
      </c>
      <c r="E51" s="1057">
        <v>0</v>
      </c>
      <c r="F51" s="1057">
        <v>0</v>
      </c>
      <c r="G51" s="528">
        <f t="shared" si="1"/>
        <v>0</v>
      </c>
      <c r="I51" s="394">
        <f t="shared" si="2"/>
        <v>0</v>
      </c>
    </row>
    <row r="52" spans="1:9" x14ac:dyDescent="0.5">
      <c r="A52" s="468">
        <v>48</v>
      </c>
      <c r="B52" s="1054" t="s">
        <v>146</v>
      </c>
      <c r="C52" s="1055">
        <v>17815.62</v>
      </c>
      <c r="D52" s="1056">
        <v>0</v>
      </c>
      <c r="E52" s="1057">
        <v>0</v>
      </c>
      <c r="F52" s="1057">
        <v>0</v>
      </c>
      <c r="G52" s="528">
        <f t="shared" si="1"/>
        <v>0</v>
      </c>
      <c r="I52" s="394">
        <f t="shared" si="2"/>
        <v>0</v>
      </c>
    </row>
    <row r="53" spans="1:9" x14ac:dyDescent="0.5">
      <c r="A53" s="468">
        <v>49</v>
      </c>
      <c r="B53" s="1054" t="s">
        <v>147</v>
      </c>
      <c r="C53" s="1055">
        <v>162.29</v>
      </c>
      <c r="D53" s="1056">
        <v>0</v>
      </c>
      <c r="E53" s="1057">
        <v>0</v>
      </c>
      <c r="F53" s="1057">
        <v>0</v>
      </c>
      <c r="G53" s="528">
        <f t="shared" si="1"/>
        <v>0</v>
      </c>
      <c r="I53" s="394">
        <f t="shared" si="2"/>
        <v>0</v>
      </c>
    </row>
    <row r="54" spans="1:9" x14ac:dyDescent="0.5">
      <c r="A54" s="468">
        <v>50</v>
      </c>
      <c r="B54" s="1054" t="s">
        <v>148</v>
      </c>
      <c r="C54" s="1055">
        <v>1371.64</v>
      </c>
      <c r="D54" s="1056">
        <v>0</v>
      </c>
      <c r="E54" s="1057">
        <v>0</v>
      </c>
      <c r="F54" s="1057">
        <v>0</v>
      </c>
      <c r="G54" s="528">
        <f t="shared" si="1"/>
        <v>0</v>
      </c>
      <c r="I54" s="394">
        <f t="shared" si="2"/>
        <v>0</v>
      </c>
    </row>
    <row r="55" spans="1:9" x14ac:dyDescent="0.5">
      <c r="A55" s="468">
        <v>51</v>
      </c>
      <c r="B55" s="1054" t="s">
        <v>149</v>
      </c>
      <c r="C55" s="1055">
        <v>727.37</v>
      </c>
      <c r="D55" s="1056">
        <v>0</v>
      </c>
      <c r="E55" s="1057">
        <v>0</v>
      </c>
      <c r="F55" s="1057">
        <v>0</v>
      </c>
      <c r="G55" s="528">
        <f t="shared" si="1"/>
        <v>0</v>
      </c>
      <c r="I55" s="394">
        <f t="shared" si="2"/>
        <v>0</v>
      </c>
    </row>
    <row r="56" spans="1:9" x14ac:dyDescent="0.5">
      <c r="A56" s="468">
        <v>52</v>
      </c>
      <c r="B56" s="1054" t="s">
        <v>150</v>
      </c>
      <c r="C56" s="1055">
        <v>127.75</v>
      </c>
      <c r="D56" s="1056">
        <v>0</v>
      </c>
      <c r="E56" s="1057">
        <v>0</v>
      </c>
      <c r="F56" s="1057">
        <v>0</v>
      </c>
      <c r="G56" s="528">
        <f t="shared" si="1"/>
        <v>0</v>
      </c>
      <c r="I56" s="394">
        <f t="shared" si="2"/>
        <v>0</v>
      </c>
    </row>
    <row r="57" spans="1:9" x14ac:dyDescent="0.5">
      <c r="A57" s="468">
        <v>53</v>
      </c>
      <c r="B57" s="1054" t="s">
        <v>151</v>
      </c>
      <c r="C57" s="1055">
        <v>140.5</v>
      </c>
      <c r="D57" s="1056">
        <v>0</v>
      </c>
      <c r="E57" s="1057">
        <v>0</v>
      </c>
      <c r="F57" s="1057">
        <v>0</v>
      </c>
      <c r="G57" s="528">
        <f t="shared" si="1"/>
        <v>0</v>
      </c>
      <c r="I57" s="394">
        <f t="shared" si="2"/>
        <v>0</v>
      </c>
    </row>
    <row r="58" spans="1:9" x14ac:dyDescent="0.5">
      <c r="A58" s="468">
        <v>54</v>
      </c>
      <c r="B58" s="1054" t="s">
        <v>152</v>
      </c>
      <c r="C58" s="1055">
        <v>418.5</v>
      </c>
      <c r="D58" s="1056">
        <v>0</v>
      </c>
      <c r="E58" s="1057">
        <v>0</v>
      </c>
      <c r="F58" s="1057">
        <v>0</v>
      </c>
      <c r="G58" s="528">
        <f t="shared" si="1"/>
        <v>0</v>
      </c>
      <c r="I58" s="394">
        <f t="shared" si="2"/>
        <v>0</v>
      </c>
    </row>
    <row r="59" spans="1:9" x14ac:dyDescent="0.5">
      <c r="A59" s="468">
        <v>55</v>
      </c>
      <c r="B59" s="1054" t="s">
        <v>153</v>
      </c>
      <c r="C59" s="1055">
        <v>182.5</v>
      </c>
      <c r="D59" s="1056">
        <v>0</v>
      </c>
      <c r="E59" s="1057">
        <v>0</v>
      </c>
      <c r="F59" s="1057">
        <v>0</v>
      </c>
      <c r="G59" s="528">
        <f t="shared" si="1"/>
        <v>0</v>
      </c>
      <c r="I59" s="394">
        <f t="shared" si="2"/>
        <v>0</v>
      </c>
    </row>
    <row r="60" spans="1:9" x14ac:dyDescent="0.5">
      <c r="A60" s="468">
        <v>56</v>
      </c>
      <c r="B60" s="1054" t="s">
        <v>185</v>
      </c>
      <c r="C60" s="1055">
        <v>8310.4</v>
      </c>
      <c r="D60" s="1056">
        <v>0</v>
      </c>
      <c r="E60" s="1057">
        <v>0</v>
      </c>
      <c r="F60" s="1057">
        <v>0</v>
      </c>
      <c r="G60" s="528">
        <f t="shared" si="1"/>
        <v>0</v>
      </c>
      <c r="I60" s="394">
        <f t="shared" si="2"/>
        <v>0</v>
      </c>
    </row>
    <row r="61" spans="1:9" x14ac:dyDescent="0.5">
      <c r="A61" s="468">
        <v>57</v>
      </c>
      <c r="B61" s="1070" t="s">
        <v>188</v>
      </c>
      <c r="C61" s="1055">
        <v>6790.76</v>
      </c>
      <c r="D61" s="1056">
        <v>0</v>
      </c>
      <c r="E61" s="1057">
        <v>0</v>
      </c>
      <c r="F61" s="1057">
        <v>0</v>
      </c>
      <c r="G61" s="528">
        <f t="shared" si="1"/>
        <v>0</v>
      </c>
      <c r="I61" s="394">
        <f t="shared" si="2"/>
        <v>0</v>
      </c>
    </row>
    <row r="62" spans="1:9" x14ac:dyDescent="0.5">
      <c r="A62" s="468">
        <v>58</v>
      </c>
      <c r="B62" s="1058" t="s">
        <v>190</v>
      </c>
      <c r="C62" s="1059">
        <v>8300.0499999999993</v>
      </c>
      <c r="D62" s="1081">
        <v>0</v>
      </c>
      <c r="E62" s="1084">
        <v>0</v>
      </c>
      <c r="F62" s="1057">
        <v>0</v>
      </c>
      <c r="G62" s="528">
        <f t="shared" si="1"/>
        <v>0</v>
      </c>
      <c r="I62" s="394">
        <f t="shared" si="2"/>
        <v>0</v>
      </c>
    </row>
    <row r="63" spans="1:9" x14ac:dyDescent="0.5">
      <c r="A63" s="468">
        <v>59</v>
      </c>
      <c r="B63" s="1054" t="s">
        <v>191</v>
      </c>
      <c r="C63" s="1055">
        <v>2941</v>
      </c>
      <c r="D63" s="1056">
        <v>0</v>
      </c>
      <c r="E63" s="1057">
        <v>0</v>
      </c>
      <c r="F63" s="1057">
        <v>0</v>
      </c>
      <c r="G63" s="528">
        <f t="shared" si="1"/>
        <v>0</v>
      </c>
      <c r="I63" s="394">
        <f t="shared" si="2"/>
        <v>0</v>
      </c>
    </row>
    <row r="64" spans="1:9" x14ac:dyDescent="0.5">
      <c r="A64" s="468">
        <v>60</v>
      </c>
      <c r="B64" s="1054" t="s">
        <v>193</v>
      </c>
      <c r="C64" s="1055">
        <v>47775.29</v>
      </c>
      <c r="D64" s="1056">
        <v>0</v>
      </c>
      <c r="E64" s="1057">
        <v>0</v>
      </c>
      <c r="F64" s="1057">
        <v>0</v>
      </c>
      <c r="G64" s="528">
        <f t="shared" si="1"/>
        <v>0</v>
      </c>
      <c r="I64" s="394">
        <f t="shared" si="2"/>
        <v>0</v>
      </c>
    </row>
    <row r="65" spans="1:9" x14ac:dyDescent="0.5">
      <c r="A65" s="468">
        <v>61</v>
      </c>
      <c r="B65" s="1054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528">
        <f t="shared" si="1"/>
        <v>0</v>
      </c>
      <c r="I65" s="394">
        <f t="shared" si="2"/>
        <v>0</v>
      </c>
    </row>
    <row r="66" spans="1:9" x14ac:dyDescent="0.5">
      <c r="A66" s="468">
        <v>62</v>
      </c>
      <c r="B66" s="1061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528">
        <f t="shared" si="1"/>
        <v>0</v>
      </c>
      <c r="I66" s="394">
        <f t="shared" si="2"/>
        <v>0</v>
      </c>
    </row>
    <row r="67" spans="1:9" x14ac:dyDescent="0.5">
      <c r="A67" s="468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528">
        <f t="shared" si="1"/>
        <v>0</v>
      </c>
      <c r="I67" s="394">
        <f t="shared" si="2"/>
        <v>0</v>
      </c>
    </row>
    <row r="68" spans="1:9" x14ac:dyDescent="0.5">
      <c r="A68" s="468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528">
        <f t="shared" si="1"/>
        <v>0</v>
      </c>
      <c r="I68" s="394">
        <f t="shared" si="2"/>
        <v>0</v>
      </c>
    </row>
    <row r="69" spans="1:9" x14ac:dyDescent="0.5">
      <c r="A69" s="468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528">
        <f t="shared" si="1"/>
        <v>0</v>
      </c>
      <c r="I69" s="394">
        <f t="shared" si="2"/>
        <v>0</v>
      </c>
    </row>
    <row r="70" spans="1:9" x14ac:dyDescent="0.5">
      <c r="A70" s="468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528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468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528">
        <f t="shared" si="3"/>
        <v>0</v>
      </c>
      <c r="I71" s="394">
        <f t="shared" si="4"/>
        <v>0</v>
      </c>
    </row>
    <row r="72" spans="1:9" x14ac:dyDescent="0.5">
      <c r="A72" s="468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528">
        <f t="shared" si="3"/>
        <v>0</v>
      </c>
      <c r="I72" s="394">
        <f t="shared" si="4"/>
        <v>0</v>
      </c>
    </row>
    <row r="73" spans="1:9" x14ac:dyDescent="0.5">
      <c r="A73" s="468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528">
        <f t="shared" si="3"/>
        <v>0</v>
      </c>
      <c r="I73" s="394">
        <f t="shared" si="4"/>
        <v>0</v>
      </c>
    </row>
    <row r="74" spans="1:9" x14ac:dyDescent="0.5">
      <c r="A74" s="468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528">
        <f t="shared" si="3"/>
        <v>0</v>
      </c>
      <c r="I74" s="394">
        <f t="shared" si="4"/>
        <v>0</v>
      </c>
    </row>
    <row r="75" spans="1:9" x14ac:dyDescent="0.5">
      <c r="A75" s="468">
        <v>71</v>
      </c>
      <c r="B75" s="106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528">
        <f t="shared" si="3"/>
        <v>0</v>
      </c>
      <c r="I75" s="394">
        <f t="shared" si="4"/>
        <v>0</v>
      </c>
    </row>
    <row r="76" spans="1:9" x14ac:dyDescent="0.5">
      <c r="A76" s="468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528">
        <f t="shared" si="3"/>
        <v>0</v>
      </c>
      <c r="I76" s="394">
        <f t="shared" si="4"/>
        <v>0</v>
      </c>
    </row>
    <row r="77" spans="1:9" x14ac:dyDescent="0.5">
      <c r="A77" s="468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528">
        <f t="shared" si="3"/>
        <v>0</v>
      </c>
      <c r="I77" s="394">
        <f t="shared" si="4"/>
        <v>0</v>
      </c>
    </row>
    <row r="78" spans="1:9" x14ac:dyDescent="0.5">
      <c r="A78" s="468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528">
        <f t="shared" si="3"/>
        <v>0</v>
      </c>
      <c r="I78" s="394">
        <f t="shared" si="4"/>
        <v>0</v>
      </c>
    </row>
    <row r="79" spans="1:9" x14ac:dyDescent="0.5">
      <c r="A79" s="468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528">
        <f t="shared" si="3"/>
        <v>0</v>
      </c>
      <c r="I79" s="394">
        <f t="shared" si="4"/>
        <v>0</v>
      </c>
    </row>
    <row r="80" spans="1:9" x14ac:dyDescent="0.5">
      <c r="A80" s="468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528">
        <f t="shared" si="3"/>
        <v>0</v>
      </c>
      <c r="I80" s="394">
        <f t="shared" si="4"/>
        <v>0</v>
      </c>
    </row>
    <row r="81" spans="1:9" x14ac:dyDescent="0.5">
      <c r="A81" s="468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529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875" style="394" customWidth="1"/>
    <col min="3" max="3" width="14.375" style="394" customWidth="1"/>
    <col min="4" max="4" width="14.875" style="394" customWidth="1"/>
    <col min="5" max="5" width="15.375" style="394" customWidth="1"/>
    <col min="6" max="6" width="14.375" style="394" customWidth="1"/>
    <col min="7" max="7" width="11.375" style="394" customWidth="1"/>
    <col min="8" max="16384" width="9" style="394"/>
  </cols>
  <sheetData>
    <row r="1" spans="1:9" x14ac:dyDescent="0.5">
      <c r="A1" s="1224" t="s">
        <v>561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>SUM(D5:D81)</f>
        <v>228.6</v>
      </c>
      <c r="E4" s="414">
        <f t="shared" ref="E4" si="0">SUM(E5:E81)</f>
        <v>229.6</v>
      </c>
      <c r="F4" s="414">
        <f>SUM(F5:F81)</f>
        <v>228.6</v>
      </c>
      <c r="G4" s="414">
        <f>SUM(G5:G81)</f>
        <v>-1</v>
      </c>
      <c r="I4" s="395">
        <f>SUM(I5:I81)</f>
        <v>9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74</v>
      </c>
      <c r="E5" s="1089">
        <v>75</v>
      </c>
      <c r="F5" s="1089">
        <v>74</v>
      </c>
      <c r="G5" s="430">
        <f>+F5-E5</f>
        <v>-1</v>
      </c>
      <c r="I5" s="394">
        <f>IF(F5&gt;0,1,0)</f>
        <v>1</v>
      </c>
    </row>
    <row r="6" spans="1:9" x14ac:dyDescent="0.5">
      <c r="A6" s="374">
        <v>2</v>
      </c>
      <c r="B6" s="1054" t="s">
        <v>167</v>
      </c>
      <c r="C6" s="1055">
        <v>73576</v>
      </c>
      <c r="D6" s="1056">
        <v>57.5</v>
      </c>
      <c r="E6" s="1057">
        <v>57.5</v>
      </c>
      <c r="F6" s="1057">
        <v>57.5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1070" t="s">
        <v>192</v>
      </c>
      <c r="C7" s="1055">
        <v>80505</v>
      </c>
      <c r="D7" s="1056">
        <v>31</v>
      </c>
      <c r="E7" s="1057">
        <v>31</v>
      </c>
      <c r="F7" s="1057">
        <v>31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1054" t="s">
        <v>184</v>
      </c>
      <c r="C8" s="1055">
        <v>260229.81</v>
      </c>
      <c r="D8" s="1056">
        <v>23</v>
      </c>
      <c r="E8" s="1057">
        <v>23</v>
      </c>
      <c r="F8" s="1057">
        <v>23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1058" t="s">
        <v>194</v>
      </c>
      <c r="C9" s="1059">
        <v>20758.75</v>
      </c>
      <c r="D9" s="1056">
        <v>13.1</v>
      </c>
      <c r="E9" s="1057">
        <v>13.1</v>
      </c>
      <c r="F9" s="1057">
        <v>13.1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1058" t="s">
        <v>186</v>
      </c>
      <c r="C10" s="1059">
        <v>91094.73</v>
      </c>
      <c r="D10" s="1056">
        <v>13</v>
      </c>
      <c r="E10" s="1057">
        <v>13</v>
      </c>
      <c r="F10" s="1057">
        <v>13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1054" t="s">
        <v>196</v>
      </c>
      <c r="C11" s="1055">
        <v>130767</v>
      </c>
      <c r="D11" s="1056">
        <v>8</v>
      </c>
      <c r="E11" s="1057">
        <v>8</v>
      </c>
      <c r="F11" s="1057">
        <v>8</v>
      </c>
      <c r="G11" s="430">
        <f t="shared" si="1"/>
        <v>0</v>
      </c>
      <c r="I11" s="394">
        <f t="shared" si="2"/>
        <v>1</v>
      </c>
    </row>
    <row r="12" spans="1:9" x14ac:dyDescent="0.5">
      <c r="A12" s="374">
        <v>8</v>
      </c>
      <c r="B12" s="1054" t="s">
        <v>183</v>
      </c>
      <c r="C12" s="1055">
        <v>9199</v>
      </c>
      <c r="D12" s="1056">
        <v>7</v>
      </c>
      <c r="E12" s="1057">
        <v>7</v>
      </c>
      <c r="F12" s="1057">
        <v>7</v>
      </c>
      <c r="G12" s="430">
        <f t="shared" si="1"/>
        <v>0</v>
      </c>
      <c r="I12" s="394">
        <f t="shared" si="2"/>
        <v>1</v>
      </c>
    </row>
    <row r="13" spans="1:9" x14ac:dyDescent="0.5">
      <c r="A13" s="374">
        <v>9</v>
      </c>
      <c r="B13" s="1070" t="s">
        <v>187</v>
      </c>
      <c r="C13" s="1055">
        <v>35199.5</v>
      </c>
      <c r="D13" s="1056">
        <v>2</v>
      </c>
      <c r="E13" s="1057">
        <v>2</v>
      </c>
      <c r="F13" s="1057">
        <v>2</v>
      </c>
      <c r="G13" s="430">
        <f t="shared" si="1"/>
        <v>0</v>
      </c>
      <c r="I13" s="394">
        <f t="shared" si="2"/>
        <v>1</v>
      </c>
    </row>
    <row r="14" spans="1:9" x14ac:dyDescent="0.5">
      <c r="A14" s="374">
        <v>10</v>
      </c>
      <c r="B14" s="1054" t="s">
        <v>155</v>
      </c>
      <c r="C14" s="1055">
        <v>2</v>
      </c>
      <c r="D14" s="1056">
        <v>0</v>
      </c>
      <c r="E14" s="1057">
        <v>0</v>
      </c>
      <c r="F14" s="1057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1054" t="s">
        <v>156</v>
      </c>
      <c r="C15" s="1072">
        <v>7</v>
      </c>
      <c r="D15" s="1056">
        <v>0</v>
      </c>
      <c r="E15" s="1057">
        <v>0</v>
      </c>
      <c r="F15" s="1057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1054" t="s">
        <v>157</v>
      </c>
      <c r="C16" s="1055">
        <v>177.2</v>
      </c>
      <c r="D16" s="1056">
        <v>0</v>
      </c>
      <c r="E16" s="1057">
        <v>0</v>
      </c>
      <c r="F16" s="1057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1054" t="s">
        <v>217</v>
      </c>
      <c r="C17" s="1055">
        <v>131.84</v>
      </c>
      <c r="D17" s="1056">
        <v>0</v>
      </c>
      <c r="E17" s="1057">
        <v>0</v>
      </c>
      <c r="F17" s="1057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1070" t="s">
        <v>158</v>
      </c>
      <c r="C18" s="1071">
        <v>2</v>
      </c>
      <c r="D18" s="1056">
        <v>0</v>
      </c>
      <c r="E18" s="1057">
        <v>0</v>
      </c>
      <c r="F18" s="1057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1092" t="s">
        <v>159</v>
      </c>
      <c r="C19" s="1059">
        <v>54</v>
      </c>
      <c r="D19" s="1056">
        <v>0</v>
      </c>
      <c r="E19" s="1057">
        <v>0</v>
      </c>
      <c r="F19" s="1057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1054" t="s">
        <v>160</v>
      </c>
      <c r="C20" s="1055">
        <v>2336.75</v>
      </c>
      <c r="D20" s="1056">
        <v>0</v>
      </c>
      <c r="E20" s="1057">
        <v>0</v>
      </c>
      <c r="F20" s="1057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1058" t="s">
        <v>161</v>
      </c>
      <c r="C21" s="1059">
        <v>23.25</v>
      </c>
      <c r="D21" s="1056">
        <v>0</v>
      </c>
      <c r="E21" s="1084">
        <v>0</v>
      </c>
      <c r="F21" s="1057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1054" t="s">
        <v>162</v>
      </c>
      <c r="C22" s="1055">
        <v>54.5</v>
      </c>
      <c r="D22" s="1056">
        <v>0</v>
      </c>
      <c r="E22" s="1057">
        <v>0</v>
      </c>
      <c r="F22" s="1057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1054" t="s">
        <v>174</v>
      </c>
      <c r="C23" s="1055">
        <v>8447</v>
      </c>
      <c r="D23" s="1056">
        <v>0</v>
      </c>
      <c r="E23" s="1057">
        <v>0</v>
      </c>
      <c r="F23" s="1057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1054" t="s">
        <v>175</v>
      </c>
      <c r="C24" s="1055">
        <v>28.75</v>
      </c>
      <c r="D24" s="1056">
        <v>0</v>
      </c>
      <c r="E24" s="1057">
        <v>0</v>
      </c>
      <c r="F24" s="1057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1054" t="s">
        <v>176</v>
      </c>
      <c r="C25" s="1059">
        <v>3812</v>
      </c>
      <c r="D25" s="1056">
        <v>0</v>
      </c>
      <c r="E25" s="1057">
        <v>0</v>
      </c>
      <c r="F25" s="1057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1054" t="s">
        <v>177</v>
      </c>
      <c r="C26" s="1059">
        <v>6880.53</v>
      </c>
      <c r="D26" s="1056">
        <v>0</v>
      </c>
      <c r="E26" s="1057">
        <v>0</v>
      </c>
      <c r="F26" s="1057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1054" t="s">
        <v>178</v>
      </c>
      <c r="C27" s="1055">
        <v>2706.75</v>
      </c>
      <c r="D27" s="1081">
        <v>0</v>
      </c>
      <c r="E27" s="1084">
        <v>0</v>
      </c>
      <c r="F27" s="1063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1058" t="s">
        <v>179</v>
      </c>
      <c r="C28" s="1059">
        <v>157</v>
      </c>
      <c r="D28" s="1081">
        <v>0</v>
      </c>
      <c r="E28" s="1084">
        <v>0</v>
      </c>
      <c r="F28" s="1057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1058" t="s">
        <v>180</v>
      </c>
      <c r="C29" s="1059">
        <v>1</v>
      </c>
      <c r="D29" s="1081">
        <v>0</v>
      </c>
      <c r="E29" s="1084">
        <v>0</v>
      </c>
      <c r="F29" s="1057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1054" t="s">
        <v>181</v>
      </c>
      <c r="C30" s="1055">
        <v>18</v>
      </c>
      <c r="D30" s="1056">
        <v>0</v>
      </c>
      <c r="E30" s="1057">
        <v>0</v>
      </c>
      <c r="F30" s="1057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1054" t="s">
        <v>165</v>
      </c>
      <c r="C31" s="1055">
        <v>983</v>
      </c>
      <c r="D31" s="1056">
        <v>0</v>
      </c>
      <c r="E31" s="1057">
        <v>0</v>
      </c>
      <c r="F31" s="1063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1054" t="s">
        <v>166</v>
      </c>
      <c r="C32" s="1066">
        <v>329</v>
      </c>
      <c r="D32" s="1056">
        <v>0</v>
      </c>
      <c r="E32" s="1057">
        <v>0</v>
      </c>
      <c r="F32" s="1057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1054" t="s">
        <v>168</v>
      </c>
      <c r="C33" s="1066">
        <v>1401</v>
      </c>
      <c r="D33" s="1056">
        <v>0</v>
      </c>
      <c r="E33" s="1057">
        <v>0</v>
      </c>
      <c r="F33" s="1057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1054" t="s">
        <v>169</v>
      </c>
      <c r="C34" s="1066">
        <v>6331.25</v>
      </c>
      <c r="D34" s="1056">
        <v>0</v>
      </c>
      <c r="E34" s="1057">
        <v>0</v>
      </c>
      <c r="F34" s="1057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1054" t="s">
        <v>170</v>
      </c>
      <c r="C35" s="1066">
        <v>121550</v>
      </c>
      <c r="D35" s="1056">
        <v>0</v>
      </c>
      <c r="E35" s="1057">
        <v>0</v>
      </c>
      <c r="F35" s="1057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1058" t="s">
        <v>171</v>
      </c>
      <c r="C36" s="1055">
        <v>0.1</v>
      </c>
      <c r="D36" s="1056">
        <v>0</v>
      </c>
      <c r="E36" s="1084">
        <v>0</v>
      </c>
      <c r="F36" s="1084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1054" t="s">
        <v>172</v>
      </c>
      <c r="C37" s="1065">
        <v>830</v>
      </c>
      <c r="D37" s="1060">
        <v>0</v>
      </c>
      <c r="E37" s="1057">
        <v>0</v>
      </c>
      <c r="F37" s="1057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1054" t="s">
        <v>134</v>
      </c>
      <c r="C38" s="1066">
        <v>294.75</v>
      </c>
      <c r="D38" s="1056">
        <v>0</v>
      </c>
      <c r="E38" s="1057">
        <v>0</v>
      </c>
      <c r="F38" s="1057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1054" t="s">
        <v>135</v>
      </c>
      <c r="C39" s="1066">
        <v>35.5</v>
      </c>
      <c r="D39" s="1056">
        <v>0</v>
      </c>
      <c r="E39" s="1057">
        <v>0</v>
      </c>
      <c r="F39" s="1057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1054" t="s">
        <v>136</v>
      </c>
      <c r="C40" s="1066">
        <v>297.5</v>
      </c>
      <c r="D40" s="1056">
        <v>0</v>
      </c>
      <c r="E40" s="1057">
        <v>0</v>
      </c>
      <c r="F40" s="1057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1054" t="s">
        <v>137</v>
      </c>
      <c r="C41" s="1066">
        <v>148</v>
      </c>
      <c r="D41" s="1056">
        <v>0</v>
      </c>
      <c r="E41" s="1057">
        <v>0</v>
      </c>
      <c r="F41" s="1057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1054" t="s">
        <v>138</v>
      </c>
      <c r="C42" s="1066">
        <v>1389</v>
      </c>
      <c r="D42" s="1056">
        <v>0</v>
      </c>
      <c r="E42" s="1057">
        <v>0</v>
      </c>
      <c r="F42" s="1057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1054" t="s">
        <v>139</v>
      </c>
      <c r="C43" s="1066">
        <v>1841.25</v>
      </c>
      <c r="D43" s="1056">
        <v>0</v>
      </c>
      <c r="E43" s="1057">
        <v>0</v>
      </c>
      <c r="F43" s="1057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1058" t="s">
        <v>140</v>
      </c>
      <c r="C44" s="1091">
        <v>409</v>
      </c>
      <c r="D44" s="1081">
        <v>0</v>
      </c>
      <c r="E44" s="1057">
        <v>0</v>
      </c>
      <c r="F44" s="1084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1054" t="s">
        <v>141</v>
      </c>
      <c r="C45" s="1055">
        <v>10.5</v>
      </c>
      <c r="D45" s="1056">
        <v>0</v>
      </c>
      <c r="E45" s="1063">
        <v>0</v>
      </c>
      <c r="F45" s="1057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1054" t="s">
        <v>142</v>
      </c>
      <c r="C46" s="1055">
        <v>746.25</v>
      </c>
      <c r="D46" s="1056">
        <v>0</v>
      </c>
      <c r="E46" s="1057">
        <v>0</v>
      </c>
      <c r="F46" s="1057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1054" t="s">
        <v>143</v>
      </c>
      <c r="C47" s="1055">
        <v>177.5</v>
      </c>
      <c r="D47" s="1056">
        <v>0</v>
      </c>
      <c r="E47" s="1057">
        <v>0</v>
      </c>
      <c r="F47" s="1057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1054" t="s">
        <v>144</v>
      </c>
      <c r="C48" s="1055">
        <v>139.76</v>
      </c>
      <c r="D48" s="1056">
        <v>0</v>
      </c>
      <c r="E48" s="1057">
        <v>0</v>
      </c>
      <c r="F48" s="1057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1054" t="s">
        <v>145</v>
      </c>
      <c r="C49" s="1055">
        <v>1714.75</v>
      </c>
      <c r="D49" s="1056">
        <v>0</v>
      </c>
      <c r="E49" s="1057">
        <v>0</v>
      </c>
      <c r="F49" s="1057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1054" t="s">
        <v>146</v>
      </c>
      <c r="C50" s="1055">
        <v>17815.62</v>
      </c>
      <c r="D50" s="1056">
        <v>0</v>
      </c>
      <c r="E50" s="1057">
        <v>0</v>
      </c>
      <c r="F50" s="1057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1054" t="s">
        <v>147</v>
      </c>
      <c r="C51" s="1055">
        <v>162.29</v>
      </c>
      <c r="D51" s="1056">
        <v>0</v>
      </c>
      <c r="E51" s="1057">
        <v>0</v>
      </c>
      <c r="F51" s="1057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1054" t="s">
        <v>148</v>
      </c>
      <c r="C52" s="1055">
        <v>1371.64</v>
      </c>
      <c r="D52" s="1056">
        <v>0</v>
      </c>
      <c r="E52" s="1057">
        <v>0</v>
      </c>
      <c r="F52" s="1057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1054" t="s">
        <v>149</v>
      </c>
      <c r="C53" s="1055">
        <v>727.37</v>
      </c>
      <c r="D53" s="1056">
        <v>0</v>
      </c>
      <c r="E53" s="1057">
        <v>0</v>
      </c>
      <c r="F53" s="1057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1054" t="s">
        <v>150</v>
      </c>
      <c r="C54" s="1055">
        <v>127.75</v>
      </c>
      <c r="D54" s="1056">
        <v>0</v>
      </c>
      <c r="E54" s="1057">
        <v>0</v>
      </c>
      <c r="F54" s="1057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1054" t="s">
        <v>151</v>
      </c>
      <c r="C55" s="1055">
        <v>140.5</v>
      </c>
      <c r="D55" s="1056">
        <v>0</v>
      </c>
      <c r="E55" s="1057">
        <v>0</v>
      </c>
      <c r="F55" s="1057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1054" t="s">
        <v>152</v>
      </c>
      <c r="C56" s="1055">
        <v>418.5</v>
      </c>
      <c r="D56" s="1056">
        <v>0</v>
      </c>
      <c r="E56" s="1057">
        <v>0</v>
      </c>
      <c r="F56" s="1057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1054" t="s">
        <v>153</v>
      </c>
      <c r="C57" s="1055">
        <v>182.5</v>
      </c>
      <c r="D57" s="1056">
        <v>0</v>
      </c>
      <c r="E57" s="1057">
        <v>0</v>
      </c>
      <c r="F57" s="1057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1054" t="s">
        <v>185</v>
      </c>
      <c r="C58" s="1055">
        <v>8310.4</v>
      </c>
      <c r="D58" s="1056">
        <v>0</v>
      </c>
      <c r="E58" s="1057">
        <v>0</v>
      </c>
      <c r="F58" s="1057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1054" t="s">
        <v>188</v>
      </c>
      <c r="C59" s="1055">
        <v>6790.76</v>
      </c>
      <c r="D59" s="1056">
        <v>0</v>
      </c>
      <c r="E59" s="1057">
        <v>0</v>
      </c>
      <c r="F59" s="1057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1054" t="s">
        <v>189</v>
      </c>
      <c r="C60" s="1055">
        <v>6546.5</v>
      </c>
      <c r="D60" s="1056">
        <v>0</v>
      </c>
      <c r="E60" s="1057">
        <v>0</v>
      </c>
      <c r="F60" s="1057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1054" t="s">
        <v>190</v>
      </c>
      <c r="C61" s="1055">
        <v>8300.0499999999993</v>
      </c>
      <c r="D61" s="1056">
        <v>0</v>
      </c>
      <c r="E61" s="1057">
        <v>0</v>
      </c>
      <c r="F61" s="1057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1054" t="s">
        <v>191</v>
      </c>
      <c r="C62" s="1055">
        <v>2941</v>
      </c>
      <c r="D62" s="1056">
        <v>0</v>
      </c>
      <c r="E62" s="1057">
        <v>0</v>
      </c>
      <c r="F62" s="1057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1058" t="s">
        <v>193</v>
      </c>
      <c r="C63" s="1059">
        <v>47775.29</v>
      </c>
      <c r="D63" s="1081">
        <v>0</v>
      </c>
      <c r="E63" s="1084">
        <v>0</v>
      </c>
      <c r="F63" s="1057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63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625" style="394" customWidth="1"/>
    <col min="3" max="3" width="13.625" style="394" customWidth="1"/>
    <col min="4" max="4" width="13.375" style="394" customWidth="1"/>
    <col min="5" max="5" width="13.75" style="394" customWidth="1"/>
    <col min="6" max="6" width="14.75" style="394" customWidth="1"/>
    <col min="7" max="7" width="9" style="394" customWidth="1"/>
    <col min="8" max="16384" width="9" style="394"/>
  </cols>
  <sheetData>
    <row r="1" spans="1:9" x14ac:dyDescent="0.5">
      <c r="A1" s="1224" t="s">
        <v>562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1332575.0000000005</v>
      </c>
      <c r="D4" s="414">
        <f>SUM(D5:D81)</f>
        <v>995.8</v>
      </c>
      <c r="E4" s="414">
        <f>SUM(E5:E81)</f>
        <v>963.05</v>
      </c>
      <c r="F4" s="414">
        <f>SUM(F5:F81)</f>
        <v>995.8</v>
      </c>
      <c r="G4" s="414">
        <f>SUM(G5:G81)</f>
        <v>32.75</v>
      </c>
      <c r="I4" s="395">
        <f>SUM(I5:I81)</f>
        <v>11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319</v>
      </c>
      <c r="E5" s="1089">
        <v>311</v>
      </c>
      <c r="F5" s="1089">
        <v>319</v>
      </c>
      <c r="G5" s="430">
        <f>+F5-E5</f>
        <v>8</v>
      </c>
      <c r="I5" s="394">
        <f>IF(F5&gt;0,1,0)</f>
        <v>1</v>
      </c>
    </row>
    <row r="6" spans="1:9" x14ac:dyDescent="0.5">
      <c r="A6" s="374">
        <v>2</v>
      </c>
      <c r="B6" s="1054" t="s">
        <v>184</v>
      </c>
      <c r="C6" s="1055">
        <v>260229.81</v>
      </c>
      <c r="D6" s="1056">
        <v>209</v>
      </c>
      <c r="E6" s="1057">
        <v>238</v>
      </c>
      <c r="F6" s="1057">
        <v>209</v>
      </c>
      <c r="G6" s="430">
        <f t="shared" ref="G6:G69" si="0">+F6-E6</f>
        <v>-29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167</v>
      </c>
      <c r="C7" s="1055">
        <v>73576</v>
      </c>
      <c r="D7" s="1056">
        <v>158</v>
      </c>
      <c r="E7" s="1057">
        <v>175</v>
      </c>
      <c r="F7" s="1057">
        <v>158</v>
      </c>
      <c r="G7" s="430">
        <f t="shared" si="0"/>
        <v>-17</v>
      </c>
      <c r="I7" s="394">
        <f t="shared" si="1"/>
        <v>1</v>
      </c>
    </row>
    <row r="8" spans="1:9" x14ac:dyDescent="0.5">
      <c r="A8" s="374">
        <v>4</v>
      </c>
      <c r="B8" s="1070" t="s">
        <v>196</v>
      </c>
      <c r="C8" s="1055">
        <v>130767</v>
      </c>
      <c r="D8" s="1056">
        <v>135</v>
      </c>
      <c r="E8" s="1057">
        <v>135</v>
      </c>
      <c r="F8" s="1057">
        <v>135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8" t="s">
        <v>170</v>
      </c>
      <c r="C9" s="1059">
        <v>121550</v>
      </c>
      <c r="D9" s="1056">
        <v>76</v>
      </c>
      <c r="E9" s="1057">
        <v>6</v>
      </c>
      <c r="F9" s="1057">
        <v>76</v>
      </c>
      <c r="G9" s="430">
        <f t="shared" si="0"/>
        <v>70</v>
      </c>
      <c r="I9" s="394">
        <f t="shared" si="1"/>
        <v>1</v>
      </c>
    </row>
    <row r="10" spans="1:9" x14ac:dyDescent="0.5">
      <c r="A10" s="374">
        <v>6</v>
      </c>
      <c r="B10" s="1058" t="s">
        <v>186</v>
      </c>
      <c r="C10" s="1059">
        <v>91094.73</v>
      </c>
      <c r="D10" s="1056">
        <v>31</v>
      </c>
      <c r="E10" s="1057">
        <v>23</v>
      </c>
      <c r="F10" s="1057">
        <v>31</v>
      </c>
      <c r="G10" s="430">
        <f t="shared" si="0"/>
        <v>8</v>
      </c>
      <c r="I10" s="394">
        <f t="shared" si="1"/>
        <v>1</v>
      </c>
    </row>
    <row r="11" spans="1:9" x14ac:dyDescent="0.5">
      <c r="A11" s="374">
        <v>7</v>
      </c>
      <c r="B11" s="1058" t="s">
        <v>169</v>
      </c>
      <c r="C11" s="1059">
        <v>6331.25</v>
      </c>
      <c r="D11" s="1056">
        <v>30</v>
      </c>
      <c r="E11" s="1057">
        <v>30</v>
      </c>
      <c r="F11" s="1057">
        <v>30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1054" t="s">
        <v>194</v>
      </c>
      <c r="C12" s="1055">
        <v>20758.75</v>
      </c>
      <c r="D12" s="1056">
        <v>20</v>
      </c>
      <c r="E12" s="1057">
        <v>20</v>
      </c>
      <c r="F12" s="1057">
        <v>20</v>
      </c>
      <c r="G12" s="430">
        <f t="shared" si="0"/>
        <v>0</v>
      </c>
      <c r="I12" s="394">
        <f t="shared" si="1"/>
        <v>1</v>
      </c>
    </row>
    <row r="13" spans="1:9" x14ac:dyDescent="0.5">
      <c r="A13" s="374">
        <v>9</v>
      </c>
      <c r="B13" s="1054" t="s">
        <v>192</v>
      </c>
      <c r="C13" s="1055">
        <v>80505</v>
      </c>
      <c r="D13" s="1056">
        <v>9</v>
      </c>
      <c r="E13" s="1057">
        <v>9</v>
      </c>
      <c r="F13" s="1057">
        <v>9</v>
      </c>
      <c r="G13" s="430">
        <f t="shared" si="0"/>
        <v>0</v>
      </c>
      <c r="I13" s="394">
        <f t="shared" si="1"/>
        <v>1</v>
      </c>
    </row>
    <row r="14" spans="1:9" x14ac:dyDescent="0.5">
      <c r="A14" s="374">
        <v>10</v>
      </c>
      <c r="B14" s="1054" t="s">
        <v>183</v>
      </c>
      <c r="C14" s="1055">
        <v>9199</v>
      </c>
      <c r="D14" s="1056">
        <v>8.5</v>
      </c>
      <c r="E14" s="1057">
        <v>15.75</v>
      </c>
      <c r="F14" s="1057">
        <v>8.5</v>
      </c>
      <c r="G14" s="430">
        <f t="shared" si="0"/>
        <v>-7.25</v>
      </c>
      <c r="I14" s="394">
        <f t="shared" si="1"/>
        <v>1</v>
      </c>
    </row>
    <row r="15" spans="1:9" x14ac:dyDescent="0.5">
      <c r="A15" s="374">
        <v>11</v>
      </c>
      <c r="B15" s="1054" t="s">
        <v>187</v>
      </c>
      <c r="C15" s="1055">
        <v>35199.5</v>
      </c>
      <c r="D15" s="1056">
        <v>0.3</v>
      </c>
      <c r="E15" s="1057">
        <v>0.3</v>
      </c>
      <c r="F15" s="1057">
        <v>0.3</v>
      </c>
      <c r="G15" s="430">
        <f t="shared" si="0"/>
        <v>0</v>
      </c>
      <c r="I15" s="394">
        <f t="shared" si="1"/>
        <v>1</v>
      </c>
    </row>
    <row r="16" spans="1:9" x14ac:dyDescent="0.5">
      <c r="A16" s="374">
        <v>12</v>
      </c>
      <c r="B16" s="1054" t="s">
        <v>155</v>
      </c>
      <c r="C16" s="1055">
        <v>2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70" t="s">
        <v>156</v>
      </c>
      <c r="C17" s="1055">
        <v>7</v>
      </c>
      <c r="D17" s="1056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157</v>
      </c>
      <c r="C18" s="1055">
        <v>177.2</v>
      </c>
      <c r="D18" s="1056">
        <v>0</v>
      </c>
      <c r="E18" s="1057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217</v>
      </c>
      <c r="C19" s="1059">
        <v>131.84</v>
      </c>
      <c r="D19" s="1056">
        <v>0</v>
      </c>
      <c r="E19" s="1084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158</v>
      </c>
      <c r="C20" s="1055">
        <v>2</v>
      </c>
      <c r="D20" s="1056">
        <v>0</v>
      </c>
      <c r="E20" s="1057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159</v>
      </c>
      <c r="C21" s="1055">
        <v>54</v>
      </c>
      <c r="D21" s="1056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160</v>
      </c>
      <c r="C22" s="1055">
        <v>2336.75</v>
      </c>
      <c r="D22" s="1056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161</v>
      </c>
      <c r="C23" s="1059">
        <v>23.25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162</v>
      </c>
      <c r="C24" s="1055">
        <v>54.5</v>
      </c>
      <c r="D24" s="1056">
        <v>0</v>
      </c>
      <c r="E24" s="1057">
        <v>0</v>
      </c>
      <c r="F24" s="1063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174</v>
      </c>
      <c r="C25" s="1059">
        <v>8447</v>
      </c>
      <c r="D25" s="1056">
        <v>0</v>
      </c>
      <c r="E25" s="1057">
        <v>0</v>
      </c>
      <c r="F25" s="1063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175</v>
      </c>
      <c r="C26" s="1090">
        <v>28.75</v>
      </c>
      <c r="D26" s="1056">
        <v>0</v>
      </c>
      <c r="E26" s="1057">
        <v>0</v>
      </c>
      <c r="F26" s="1063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176</v>
      </c>
      <c r="C27" s="1059">
        <v>3812</v>
      </c>
      <c r="D27" s="1056">
        <v>0</v>
      </c>
      <c r="E27" s="1057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177</v>
      </c>
      <c r="C28" s="1055">
        <v>6880.53</v>
      </c>
      <c r="D28" s="1056">
        <v>0</v>
      </c>
      <c r="E28" s="1057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178</v>
      </c>
      <c r="C29" s="1055">
        <v>2706.75</v>
      </c>
      <c r="D29" s="1056">
        <v>0</v>
      </c>
      <c r="E29" s="1057">
        <v>0</v>
      </c>
      <c r="F29" s="1063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179</v>
      </c>
      <c r="C30" s="1066">
        <v>157</v>
      </c>
      <c r="D30" s="1056">
        <v>0</v>
      </c>
      <c r="E30" s="1057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180</v>
      </c>
      <c r="C31" s="1066">
        <v>1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181</v>
      </c>
      <c r="C32" s="1066">
        <v>18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165</v>
      </c>
      <c r="C33" s="1066">
        <v>983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166</v>
      </c>
      <c r="C34" s="1055">
        <v>329</v>
      </c>
      <c r="D34" s="1056">
        <v>0</v>
      </c>
      <c r="E34" s="1084">
        <v>0</v>
      </c>
      <c r="F34" s="1084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168</v>
      </c>
      <c r="C35" s="1065">
        <v>1401</v>
      </c>
      <c r="D35" s="1060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171</v>
      </c>
      <c r="C36" s="1066">
        <v>0.1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172</v>
      </c>
      <c r="C37" s="1066">
        <v>830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134</v>
      </c>
      <c r="C38" s="1066">
        <v>294.75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135</v>
      </c>
      <c r="C39" s="1066">
        <v>35.5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136</v>
      </c>
      <c r="C40" s="1066">
        <v>297.5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137</v>
      </c>
      <c r="C41" s="1066">
        <v>148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8" t="s">
        <v>138</v>
      </c>
      <c r="C42" s="1091">
        <v>1389</v>
      </c>
      <c r="D42" s="1081">
        <v>0</v>
      </c>
      <c r="E42" s="1057">
        <v>0</v>
      </c>
      <c r="F42" s="1084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139</v>
      </c>
      <c r="C43" s="1055">
        <v>1841.25</v>
      </c>
      <c r="D43" s="1056">
        <v>0</v>
      </c>
      <c r="E43" s="1063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140</v>
      </c>
      <c r="C44" s="1055">
        <v>409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141</v>
      </c>
      <c r="C45" s="1055">
        <v>10.5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142</v>
      </c>
      <c r="C46" s="1055">
        <v>746.25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143</v>
      </c>
      <c r="C47" s="1055">
        <v>177.5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144</v>
      </c>
      <c r="C48" s="1055">
        <v>139.76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145</v>
      </c>
      <c r="C49" s="1055">
        <v>1714.75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146</v>
      </c>
      <c r="C50" s="1055">
        <v>17815.62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147</v>
      </c>
      <c r="C51" s="1055">
        <v>162.29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148</v>
      </c>
      <c r="C52" s="1055">
        <v>1371.64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149</v>
      </c>
      <c r="C53" s="1055">
        <v>727.37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150</v>
      </c>
      <c r="C54" s="1055">
        <v>127.75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151</v>
      </c>
      <c r="C55" s="1055">
        <v>140.5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152</v>
      </c>
      <c r="C56" s="1055">
        <v>418.5</v>
      </c>
      <c r="D56" s="1056">
        <v>0</v>
      </c>
      <c r="E56" s="1057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153</v>
      </c>
      <c r="C57" s="1055">
        <v>182.5</v>
      </c>
      <c r="D57" s="1056">
        <v>0</v>
      </c>
      <c r="E57" s="1057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185</v>
      </c>
      <c r="C58" s="1055">
        <v>8310.4</v>
      </c>
      <c r="D58" s="1056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188</v>
      </c>
      <c r="C59" s="1055">
        <v>6790.76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189</v>
      </c>
      <c r="C60" s="1055">
        <v>6546.5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190</v>
      </c>
      <c r="C61" s="1055">
        <v>8300.0499999999993</v>
      </c>
      <c r="D61" s="1056">
        <v>0</v>
      </c>
      <c r="E61" s="1057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92" t="s">
        <v>191</v>
      </c>
      <c r="C62" s="1059">
        <v>2941</v>
      </c>
      <c r="D62" s="1081">
        <v>0</v>
      </c>
      <c r="E62" s="1084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193</v>
      </c>
      <c r="C63" s="1055">
        <v>47775.29</v>
      </c>
      <c r="D63" s="1056">
        <v>0</v>
      </c>
      <c r="E63" s="1057">
        <v>0</v>
      </c>
      <c r="F63" s="1063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73" t="s">
        <v>118</v>
      </c>
      <c r="C66" s="1071">
        <v>981.67</v>
      </c>
      <c r="D66" s="1056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6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875" style="394" customWidth="1"/>
    <col min="4" max="4" width="14" style="394" customWidth="1"/>
    <col min="5" max="5" width="13.25" style="394" customWidth="1"/>
    <col min="6" max="6" width="14.375" style="394" customWidth="1"/>
    <col min="7" max="7" width="13" style="394" customWidth="1"/>
    <col min="8" max="16384" width="9" style="394"/>
  </cols>
  <sheetData>
    <row r="1" spans="1:9" x14ac:dyDescent="0.5">
      <c r="A1" s="1224" t="s">
        <v>563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>SUM(D5:D81)</f>
        <v>121</v>
      </c>
      <c r="E4" s="414">
        <f>SUM(E5:E81)</f>
        <v>131</v>
      </c>
      <c r="F4" s="414">
        <f>SUM(F5:F81)</f>
        <v>121</v>
      </c>
      <c r="G4" s="414">
        <f>SUM(G5:G81)</f>
        <v>-10</v>
      </c>
      <c r="I4" s="395">
        <f>SUM(I5:I81)</f>
        <v>5</v>
      </c>
    </row>
    <row r="5" spans="1:9" x14ac:dyDescent="0.5">
      <c r="A5" s="374">
        <v>1</v>
      </c>
      <c r="B5" s="1080" t="s">
        <v>184</v>
      </c>
      <c r="C5" s="1087">
        <v>260229.81</v>
      </c>
      <c r="D5" s="1088">
        <v>66</v>
      </c>
      <c r="E5" s="1089">
        <v>66</v>
      </c>
      <c r="F5" s="1089">
        <v>66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4" t="s">
        <v>185</v>
      </c>
      <c r="C6" s="1055">
        <v>8310.4</v>
      </c>
      <c r="D6" s="1056">
        <v>19</v>
      </c>
      <c r="E6" s="1057">
        <v>19</v>
      </c>
      <c r="F6" s="1057">
        <v>19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8" t="s">
        <v>196</v>
      </c>
      <c r="C7" s="1059">
        <v>130767</v>
      </c>
      <c r="D7" s="1081">
        <v>19</v>
      </c>
      <c r="E7" s="1084">
        <v>19</v>
      </c>
      <c r="F7" s="1057">
        <v>19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4" t="s">
        <v>164</v>
      </c>
      <c r="C8" s="1055">
        <v>301654.73</v>
      </c>
      <c r="D8" s="1056">
        <v>12</v>
      </c>
      <c r="E8" s="1057">
        <v>12</v>
      </c>
      <c r="F8" s="1057">
        <v>12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192</v>
      </c>
      <c r="C9" s="1055">
        <v>80505</v>
      </c>
      <c r="D9" s="1056">
        <v>5</v>
      </c>
      <c r="E9" s="1057">
        <v>15</v>
      </c>
      <c r="F9" s="1057">
        <v>5</v>
      </c>
      <c r="G9" s="430">
        <f t="shared" si="0"/>
        <v>-10</v>
      </c>
      <c r="I9" s="394">
        <f t="shared" si="1"/>
        <v>1</v>
      </c>
    </row>
    <row r="10" spans="1:9" x14ac:dyDescent="0.5">
      <c r="A10" s="374">
        <v>6</v>
      </c>
      <c r="B10" s="1054" t="s">
        <v>155</v>
      </c>
      <c r="C10" s="1055">
        <v>2</v>
      </c>
      <c r="D10" s="1056">
        <v>0</v>
      </c>
      <c r="E10" s="1057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156</v>
      </c>
      <c r="C11" s="1055">
        <v>7</v>
      </c>
      <c r="D11" s="1056">
        <v>0</v>
      </c>
      <c r="E11" s="1057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157</v>
      </c>
      <c r="C12" s="1055">
        <v>177.2</v>
      </c>
      <c r="D12" s="1056">
        <v>0</v>
      </c>
      <c r="E12" s="1057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217</v>
      </c>
      <c r="C13" s="1066">
        <v>131.84</v>
      </c>
      <c r="D13" s="1056">
        <v>0</v>
      </c>
      <c r="E13" s="1057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158</v>
      </c>
      <c r="C14" s="1055">
        <v>2</v>
      </c>
      <c r="D14" s="1056">
        <v>0</v>
      </c>
      <c r="E14" s="1057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159</v>
      </c>
      <c r="C15" s="1055">
        <v>54</v>
      </c>
      <c r="D15" s="1056">
        <v>0</v>
      </c>
      <c r="E15" s="1057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160</v>
      </c>
      <c r="C16" s="1059">
        <v>2336.75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161</v>
      </c>
      <c r="C17" s="1059">
        <v>23.25</v>
      </c>
      <c r="D17" s="1056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162</v>
      </c>
      <c r="C18" s="1059">
        <v>54.5</v>
      </c>
      <c r="D18" s="1056">
        <v>0</v>
      </c>
      <c r="E18" s="1057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174</v>
      </c>
      <c r="C19" s="1055">
        <v>8447</v>
      </c>
      <c r="D19" s="1056">
        <v>0</v>
      </c>
      <c r="E19" s="1057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175</v>
      </c>
      <c r="C20" s="1059">
        <v>28.75</v>
      </c>
      <c r="D20" s="1056">
        <v>0</v>
      </c>
      <c r="E20" s="1084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176</v>
      </c>
      <c r="C21" s="1055">
        <v>3812</v>
      </c>
      <c r="D21" s="1056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177</v>
      </c>
      <c r="C22" s="1055">
        <v>6880.53</v>
      </c>
      <c r="D22" s="1056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178</v>
      </c>
      <c r="C23" s="1055">
        <v>2706.75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179</v>
      </c>
      <c r="C24" s="1059">
        <v>157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180</v>
      </c>
      <c r="C25" s="1055">
        <v>1</v>
      </c>
      <c r="D25" s="1056">
        <v>0</v>
      </c>
      <c r="E25" s="1057">
        <v>0</v>
      </c>
      <c r="F25" s="1063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181</v>
      </c>
      <c r="C26" s="1059">
        <v>18</v>
      </c>
      <c r="D26" s="1056">
        <v>0</v>
      </c>
      <c r="E26" s="1057">
        <v>0</v>
      </c>
      <c r="F26" s="1063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165</v>
      </c>
      <c r="C27" s="1059">
        <v>983</v>
      </c>
      <c r="D27" s="1056">
        <v>0</v>
      </c>
      <c r="E27" s="1057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8" t="s">
        <v>166</v>
      </c>
      <c r="C28" s="1059">
        <v>329</v>
      </c>
      <c r="D28" s="1056">
        <v>0</v>
      </c>
      <c r="E28" s="1057">
        <v>0</v>
      </c>
      <c r="F28" s="1063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167</v>
      </c>
      <c r="C29" s="1055">
        <v>73576</v>
      </c>
      <c r="D29" s="1056">
        <v>0</v>
      </c>
      <c r="E29" s="1057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168</v>
      </c>
      <c r="C30" s="1055">
        <v>1401</v>
      </c>
      <c r="D30" s="1056">
        <v>0</v>
      </c>
      <c r="E30" s="1057">
        <v>0</v>
      </c>
      <c r="F30" s="1063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169</v>
      </c>
      <c r="C31" s="1093">
        <v>6331.25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70" t="s">
        <v>170</v>
      </c>
      <c r="C32" s="1066">
        <v>121550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171</v>
      </c>
      <c r="C33" s="1066">
        <v>0.1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172</v>
      </c>
      <c r="C34" s="1055">
        <v>830</v>
      </c>
      <c r="D34" s="1056">
        <v>0</v>
      </c>
      <c r="E34" s="1084">
        <v>0</v>
      </c>
      <c r="F34" s="1084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134</v>
      </c>
      <c r="C35" s="1065">
        <v>294.75</v>
      </c>
      <c r="D35" s="1060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135</v>
      </c>
      <c r="C36" s="1066">
        <v>35.5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136</v>
      </c>
      <c r="C37" s="1066">
        <v>297.5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137</v>
      </c>
      <c r="C38" s="1066">
        <v>148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138</v>
      </c>
      <c r="C39" s="1066">
        <v>1389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139</v>
      </c>
      <c r="C40" s="1066">
        <v>1841.25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70" t="s">
        <v>140</v>
      </c>
      <c r="C41" s="1066">
        <v>409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8" t="s">
        <v>141</v>
      </c>
      <c r="C42" s="1091">
        <v>10.5</v>
      </c>
      <c r="D42" s="1081">
        <v>0</v>
      </c>
      <c r="E42" s="1057">
        <v>0</v>
      </c>
      <c r="F42" s="1084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70" t="s">
        <v>142</v>
      </c>
      <c r="C43" s="1071">
        <v>746.25</v>
      </c>
      <c r="D43" s="1056">
        <v>0</v>
      </c>
      <c r="E43" s="1063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143</v>
      </c>
      <c r="C44" s="1055">
        <v>177.5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144</v>
      </c>
      <c r="C45" s="1055">
        <v>139.76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145</v>
      </c>
      <c r="C46" s="1055">
        <v>1714.75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146</v>
      </c>
      <c r="C47" s="1055">
        <v>17815.62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147</v>
      </c>
      <c r="C48" s="1055">
        <v>162.29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148</v>
      </c>
      <c r="C49" s="1055">
        <v>1371.64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149</v>
      </c>
      <c r="C50" s="1055">
        <v>727.37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150</v>
      </c>
      <c r="C51" s="1055">
        <v>127.75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151</v>
      </c>
      <c r="C52" s="1055">
        <v>140.5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152</v>
      </c>
      <c r="C53" s="1055">
        <v>418.5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70" t="s">
        <v>153</v>
      </c>
      <c r="C54" s="1055">
        <v>182.5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183</v>
      </c>
      <c r="C55" s="1055">
        <v>9199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186</v>
      </c>
      <c r="C56" s="1055">
        <v>91094.73</v>
      </c>
      <c r="D56" s="1056">
        <v>0</v>
      </c>
      <c r="E56" s="1057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187</v>
      </c>
      <c r="C57" s="1055">
        <v>35199.5</v>
      </c>
      <c r="D57" s="1056">
        <v>0</v>
      </c>
      <c r="E57" s="1057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188</v>
      </c>
      <c r="C58" s="1055">
        <v>6790.76</v>
      </c>
      <c r="D58" s="1056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189</v>
      </c>
      <c r="C59" s="1055">
        <v>6546.5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190</v>
      </c>
      <c r="C60" s="1055">
        <v>8300.0499999999993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191</v>
      </c>
      <c r="C61" s="1055">
        <v>2941</v>
      </c>
      <c r="D61" s="1056">
        <v>0</v>
      </c>
      <c r="E61" s="1057">
        <v>0</v>
      </c>
      <c r="F61" s="1063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193</v>
      </c>
      <c r="C62" s="1055">
        <v>47775.29</v>
      </c>
      <c r="D62" s="1056">
        <v>0</v>
      </c>
      <c r="E62" s="1057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194</v>
      </c>
      <c r="C63" s="1055">
        <v>20758.75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61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6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21.75" x14ac:dyDescent="0.5"/>
  <cols>
    <col min="1" max="1" width="9.125" style="394"/>
    <col min="2" max="2" width="16.875" style="394" customWidth="1"/>
    <col min="3" max="3" width="13.625" style="394" customWidth="1"/>
    <col min="4" max="4" width="13.375" style="394" customWidth="1"/>
    <col min="5" max="5" width="13.625" style="394" customWidth="1"/>
    <col min="6" max="6" width="13.375" style="394" customWidth="1"/>
    <col min="7" max="16384" width="9.125" style="394"/>
  </cols>
  <sheetData>
    <row r="1" spans="1:9" x14ac:dyDescent="0.5">
      <c r="A1" s="1224" t="s">
        <v>564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6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>SUM(D5:D81)</f>
        <v>759.25</v>
      </c>
      <c r="E4" s="414">
        <f>SUM(E5:E81)</f>
        <v>1309.7</v>
      </c>
      <c r="F4" s="414">
        <f>SUM(F5:F81)</f>
        <v>759.25</v>
      </c>
      <c r="G4" s="414">
        <f>SUM(G5:G81)</f>
        <v>-550.45000000000005</v>
      </c>
      <c r="I4" s="395">
        <f>SUM(I5:I81)</f>
        <v>5</v>
      </c>
    </row>
    <row r="5" spans="1:9" x14ac:dyDescent="0.5">
      <c r="A5" s="374">
        <v>1</v>
      </c>
      <c r="B5" s="1080" t="s">
        <v>192</v>
      </c>
      <c r="C5" s="1087">
        <v>80505</v>
      </c>
      <c r="D5" s="1088">
        <v>702</v>
      </c>
      <c r="E5" s="1089">
        <v>1247</v>
      </c>
      <c r="F5" s="1089">
        <v>702</v>
      </c>
      <c r="G5" s="430">
        <f>+F5-E5</f>
        <v>-545</v>
      </c>
      <c r="I5" s="394">
        <f>IF(F5&gt;0,1,0)</f>
        <v>1</v>
      </c>
    </row>
    <row r="6" spans="1:9" x14ac:dyDescent="0.5">
      <c r="A6" s="374">
        <v>2</v>
      </c>
      <c r="B6" s="1054" t="s">
        <v>187</v>
      </c>
      <c r="C6" s="1055">
        <v>35199.5</v>
      </c>
      <c r="D6" s="1056">
        <v>24.25</v>
      </c>
      <c r="E6" s="1057">
        <v>24.25</v>
      </c>
      <c r="F6" s="1057">
        <v>24.25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8" t="s">
        <v>186</v>
      </c>
      <c r="C7" s="1059">
        <v>91094.73</v>
      </c>
      <c r="D7" s="1081">
        <v>16</v>
      </c>
      <c r="E7" s="1084">
        <v>16</v>
      </c>
      <c r="F7" s="1057">
        <v>16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4" t="s">
        <v>185</v>
      </c>
      <c r="C8" s="1055">
        <v>8310.4</v>
      </c>
      <c r="D8" s="1056">
        <v>15</v>
      </c>
      <c r="E8" s="1057">
        <v>18.5</v>
      </c>
      <c r="F8" s="1057">
        <v>15</v>
      </c>
      <c r="G8" s="430">
        <f t="shared" si="0"/>
        <v>-3.5</v>
      </c>
      <c r="I8" s="394">
        <f t="shared" si="1"/>
        <v>1</v>
      </c>
    </row>
    <row r="9" spans="1:9" x14ac:dyDescent="0.5">
      <c r="A9" s="374">
        <v>5</v>
      </c>
      <c r="B9" s="1054" t="s">
        <v>190</v>
      </c>
      <c r="C9" s="1055">
        <v>8300.0499999999993</v>
      </c>
      <c r="D9" s="1056">
        <v>2</v>
      </c>
      <c r="E9" s="1057">
        <v>2.25</v>
      </c>
      <c r="F9" s="1057">
        <v>2</v>
      </c>
      <c r="G9" s="430">
        <f t="shared" si="0"/>
        <v>-0.25</v>
      </c>
      <c r="I9" s="394">
        <f t="shared" si="1"/>
        <v>1</v>
      </c>
    </row>
    <row r="10" spans="1:9" x14ac:dyDescent="0.5">
      <c r="A10" s="374">
        <v>6</v>
      </c>
      <c r="B10" s="1054" t="s">
        <v>155</v>
      </c>
      <c r="C10" s="1055">
        <v>2</v>
      </c>
      <c r="D10" s="1056">
        <v>0</v>
      </c>
      <c r="E10" s="1057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156</v>
      </c>
      <c r="C11" s="1055">
        <v>7</v>
      </c>
      <c r="D11" s="1056">
        <v>0</v>
      </c>
      <c r="E11" s="1057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157</v>
      </c>
      <c r="C12" s="1055">
        <v>177.2</v>
      </c>
      <c r="D12" s="1056">
        <v>0</v>
      </c>
      <c r="E12" s="1057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217</v>
      </c>
      <c r="C13" s="1066">
        <v>131.84</v>
      </c>
      <c r="D13" s="1056">
        <v>0</v>
      </c>
      <c r="E13" s="1057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158</v>
      </c>
      <c r="C14" s="1055">
        <v>2</v>
      </c>
      <c r="D14" s="1056">
        <v>0</v>
      </c>
      <c r="E14" s="1057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159</v>
      </c>
      <c r="C15" s="1055">
        <v>54</v>
      </c>
      <c r="D15" s="1056">
        <v>0</v>
      </c>
      <c r="E15" s="1057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160</v>
      </c>
      <c r="C16" s="1059">
        <v>2336.75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161</v>
      </c>
      <c r="C17" s="1059">
        <v>23.25</v>
      </c>
      <c r="D17" s="1056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162</v>
      </c>
      <c r="C18" s="1059">
        <v>54.5</v>
      </c>
      <c r="D18" s="1056">
        <v>0</v>
      </c>
      <c r="E18" s="1057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174</v>
      </c>
      <c r="C19" s="1055">
        <v>8447</v>
      </c>
      <c r="D19" s="1056">
        <v>0</v>
      </c>
      <c r="E19" s="1057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175</v>
      </c>
      <c r="C20" s="1059">
        <v>28.75</v>
      </c>
      <c r="D20" s="1056">
        <v>0</v>
      </c>
      <c r="E20" s="1084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176</v>
      </c>
      <c r="C21" s="1055">
        <v>3812</v>
      </c>
      <c r="D21" s="1056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177</v>
      </c>
      <c r="C22" s="1055">
        <v>6880.53</v>
      </c>
      <c r="D22" s="1056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70" t="s">
        <v>178</v>
      </c>
      <c r="C23" s="1055">
        <v>2706.75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179</v>
      </c>
      <c r="C24" s="1059">
        <v>157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180</v>
      </c>
      <c r="C25" s="1055">
        <v>1</v>
      </c>
      <c r="D25" s="1056">
        <v>0</v>
      </c>
      <c r="E25" s="1057">
        <v>0</v>
      </c>
      <c r="F25" s="1063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181</v>
      </c>
      <c r="C26" s="1059">
        <v>18</v>
      </c>
      <c r="D26" s="1056">
        <v>0</v>
      </c>
      <c r="E26" s="1057">
        <v>0</v>
      </c>
      <c r="F26" s="1063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164</v>
      </c>
      <c r="C27" s="1059">
        <v>301654.73</v>
      </c>
      <c r="D27" s="1056">
        <v>0</v>
      </c>
      <c r="E27" s="1057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8" t="s">
        <v>165</v>
      </c>
      <c r="C28" s="1059">
        <v>983</v>
      </c>
      <c r="D28" s="1056">
        <v>0</v>
      </c>
      <c r="E28" s="1057">
        <v>0</v>
      </c>
      <c r="F28" s="1063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166</v>
      </c>
      <c r="C29" s="1055">
        <v>329</v>
      </c>
      <c r="D29" s="1056">
        <v>0</v>
      </c>
      <c r="E29" s="1057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167</v>
      </c>
      <c r="C30" s="1055">
        <v>73576</v>
      </c>
      <c r="D30" s="1056">
        <v>0</v>
      </c>
      <c r="E30" s="1057">
        <v>0</v>
      </c>
      <c r="F30" s="1063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168</v>
      </c>
      <c r="C31" s="1066">
        <v>1401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169</v>
      </c>
      <c r="C32" s="1066">
        <v>6331.25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170</v>
      </c>
      <c r="C33" s="1066">
        <v>121550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171</v>
      </c>
      <c r="C34" s="1055">
        <v>0.1</v>
      </c>
      <c r="D34" s="1056">
        <v>0</v>
      </c>
      <c r="E34" s="1084">
        <v>0</v>
      </c>
      <c r="F34" s="1084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172</v>
      </c>
      <c r="C35" s="1065">
        <v>830</v>
      </c>
      <c r="D35" s="1060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134</v>
      </c>
      <c r="C36" s="1066">
        <v>294.75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135</v>
      </c>
      <c r="C37" s="1066">
        <v>35.5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136</v>
      </c>
      <c r="C38" s="1066">
        <v>297.5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137</v>
      </c>
      <c r="C39" s="1066">
        <v>148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138</v>
      </c>
      <c r="C40" s="1066">
        <v>1389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139</v>
      </c>
      <c r="C41" s="1066">
        <v>1841.25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8" t="s">
        <v>140</v>
      </c>
      <c r="C42" s="1091">
        <v>409</v>
      </c>
      <c r="D42" s="1081">
        <v>0</v>
      </c>
      <c r="E42" s="1057">
        <v>0</v>
      </c>
      <c r="F42" s="1084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70" t="s">
        <v>141</v>
      </c>
      <c r="C43" s="1055">
        <v>10.5</v>
      </c>
      <c r="D43" s="1056">
        <v>0</v>
      </c>
      <c r="E43" s="1063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142</v>
      </c>
      <c r="C44" s="1055">
        <v>746.25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143</v>
      </c>
      <c r="C45" s="1055">
        <v>177.5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144</v>
      </c>
      <c r="C46" s="1055">
        <v>139.76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145</v>
      </c>
      <c r="C47" s="1055">
        <v>1714.75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146</v>
      </c>
      <c r="C48" s="1055">
        <v>17815.62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147</v>
      </c>
      <c r="C49" s="1055">
        <v>162.29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148</v>
      </c>
      <c r="C50" s="1055">
        <v>1371.64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149</v>
      </c>
      <c r="C51" s="1055">
        <v>727.37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150</v>
      </c>
      <c r="C52" s="1055">
        <v>127.75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151</v>
      </c>
      <c r="C53" s="1055">
        <v>140.5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70" t="s">
        <v>152</v>
      </c>
      <c r="C54" s="1055">
        <v>418.5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153</v>
      </c>
      <c r="C55" s="1055">
        <v>182.5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183</v>
      </c>
      <c r="C56" s="1055">
        <v>9199</v>
      </c>
      <c r="D56" s="1056">
        <v>0</v>
      </c>
      <c r="E56" s="1057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184</v>
      </c>
      <c r="C57" s="1055">
        <v>260229.81</v>
      </c>
      <c r="D57" s="1056">
        <v>0</v>
      </c>
      <c r="E57" s="1057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188</v>
      </c>
      <c r="C58" s="1055">
        <v>6790.76</v>
      </c>
      <c r="D58" s="1056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189</v>
      </c>
      <c r="C59" s="1055">
        <v>6546.5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191</v>
      </c>
      <c r="C60" s="1072">
        <v>2941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193</v>
      </c>
      <c r="C61" s="1055">
        <v>47775.29</v>
      </c>
      <c r="D61" s="1056">
        <v>0</v>
      </c>
      <c r="E61" s="1057">
        <v>0</v>
      </c>
      <c r="F61" s="1063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194</v>
      </c>
      <c r="C62" s="1055">
        <v>20758.75</v>
      </c>
      <c r="D62" s="1056">
        <v>0</v>
      </c>
      <c r="E62" s="1057">
        <v>0.7</v>
      </c>
      <c r="F62" s="1057">
        <v>0</v>
      </c>
      <c r="G62" s="430">
        <f t="shared" si="0"/>
        <v>-0.7</v>
      </c>
      <c r="I62" s="394">
        <f t="shared" si="1"/>
        <v>0</v>
      </c>
    </row>
    <row r="63" spans="1:9" x14ac:dyDescent="0.5">
      <c r="A63" s="374">
        <v>59</v>
      </c>
      <c r="B63" s="1054" t="s">
        <v>195</v>
      </c>
      <c r="C63" s="1055">
        <v>1362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196</v>
      </c>
      <c r="C64" s="1055">
        <v>130767</v>
      </c>
      <c r="D64" s="1056">
        <v>0</v>
      </c>
      <c r="E64" s="1057">
        <v>1</v>
      </c>
      <c r="F64" s="1057">
        <v>0</v>
      </c>
      <c r="G64" s="430">
        <f t="shared" si="0"/>
        <v>-1</v>
      </c>
      <c r="I64" s="394">
        <f t="shared" si="1"/>
        <v>0</v>
      </c>
    </row>
    <row r="65" spans="1:9" x14ac:dyDescent="0.5">
      <c r="A65" s="374">
        <v>61</v>
      </c>
      <c r="B65" s="1054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61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70" t="s">
        <v>117</v>
      </c>
      <c r="C67" s="1071">
        <v>1015.85</v>
      </c>
      <c r="D67" s="1056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6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1224" t="s">
        <v>565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 t="shared" ref="D4" si="0">SUM(D5:D81)</f>
        <v>841.75</v>
      </c>
      <c r="E4" s="414">
        <f>SUM(E5:E81)</f>
        <v>836.75</v>
      </c>
      <c r="F4" s="414">
        <f>SUM(F5:F81)</f>
        <v>841.75</v>
      </c>
      <c r="G4" s="414">
        <f>SUM(G5:G81)</f>
        <v>5</v>
      </c>
      <c r="I4" s="395">
        <f>SUM(I5:I81)</f>
        <v>7</v>
      </c>
    </row>
    <row r="5" spans="1:9" x14ac:dyDescent="0.5">
      <c r="A5" s="374">
        <v>1</v>
      </c>
      <c r="B5" s="1080" t="s">
        <v>196</v>
      </c>
      <c r="C5" s="1094">
        <v>130767</v>
      </c>
      <c r="D5" s="1088">
        <v>285</v>
      </c>
      <c r="E5" s="1089">
        <v>285</v>
      </c>
      <c r="F5" s="1089">
        <v>285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4" t="s">
        <v>164</v>
      </c>
      <c r="C6" s="1055">
        <v>301654.73</v>
      </c>
      <c r="D6" s="1056">
        <v>260</v>
      </c>
      <c r="E6" s="1057">
        <v>255</v>
      </c>
      <c r="F6" s="1057">
        <v>260</v>
      </c>
      <c r="G6" s="430">
        <f t="shared" ref="G6:G69" si="1">+F6-E6</f>
        <v>5</v>
      </c>
      <c r="I6" s="394">
        <f t="shared" ref="I6:I69" si="2">IF(F6&gt;0,1,0)</f>
        <v>1</v>
      </c>
    </row>
    <row r="7" spans="1:9" x14ac:dyDescent="0.5">
      <c r="A7" s="374">
        <v>3</v>
      </c>
      <c r="B7" s="1054" t="s">
        <v>186</v>
      </c>
      <c r="C7" s="1055">
        <v>91094.73</v>
      </c>
      <c r="D7" s="1056">
        <v>176.75</v>
      </c>
      <c r="E7" s="1057">
        <v>176.75</v>
      </c>
      <c r="F7" s="1057">
        <v>176.75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1054" t="s">
        <v>184</v>
      </c>
      <c r="C8" s="1055">
        <v>260229.81</v>
      </c>
      <c r="D8" s="1056">
        <v>106.5</v>
      </c>
      <c r="E8" s="1057">
        <v>106.5</v>
      </c>
      <c r="F8" s="1057">
        <v>106.5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1058" t="s">
        <v>183</v>
      </c>
      <c r="C9" s="1059">
        <v>9199</v>
      </c>
      <c r="D9" s="1056">
        <v>10</v>
      </c>
      <c r="E9" s="1057">
        <v>10</v>
      </c>
      <c r="F9" s="1057">
        <v>10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1058" t="s">
        <v>167</v>
      </c>
      <c r="C10" s="1059">
        <v>73576</v>
      </c>
      <c r="D10" s="1056">
        <v>3</v>
      </c>
      <c r="E10" s="1057">
        <v>3</v>
      </c>
      <c r="F10" s="1057">
        <v>3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1054" t="s">
        <v>187</v>
      </c>
      <c r="C11" s="1055">
        <v>35199.5</v>
      </c>
      <c r="D11" s="1056">
        <v>0.5</v>
      </c>
      <c r="E11" s="1057">
        <v>0.5</v>
      </c>
      <c r="F11" s="1057">
        <v>0.5</v>
      </c>
      <c r="G11" s="430">
        <f t="shared" si="1"/>
        <v>0</v>
      </c>
      <c r="I11" s="394">
        <f t="shared" si="2"/>
        <v>1</v>
      </c>
    </row>
    <row r="12" spans="1:9" x14ac:dyDescent="0.5">
      <c r="A12" s="374">
        <v>8</v>
      </c>
      <c r="B12" s="1054" t="s">
        <v>155</v>
      </c>
      <c r="C12" s="1055">
        <v>2</v>
      </c>
      <c r="D12" s="1056">
        <v>0</v>
      </c>
      <c r="E12" s="1057">
        <v>0</v>
      </c>
      <c r="F12" s="1057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1054" t="s">
        <v>156</v>
      </c>
      <c r="C13" s="1055">
        <v>7</v>
      </c>
      <c r="D13" s="1056">
        <v>0</v>
      </c>
      <c r="E13" s="1057">
        <v>0</v>
      </c>
      <c r="F13" s="1057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1054" t="s">
        <v>157</v>
      </c>
      <c r="C14" s="1055">
        <v>177.2</v>
      </c>
      <c r="D14" s="1056">
        <v>0</v>
      </c>
      <c r="E14" s="1057">
        <v>0</v>
      </c>
      <c r="F14" s="1057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1054" t="s">
        <v>217</v>
      </c>
      <c r="C15" s="1055">
        <v>131.84</v>
      </c>
      <c r="D15" s="1056">
        <v>0</v>
      </c>
      <c r="E15" s="1057">
        <v>0</v>
      </c>
      <c r="F15" s="1057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1054" t="s">
        <v>158</v>
      </c>
      <c r="C16" s="1055">
        <v>2</v>
      </c>
      <c r="D16" s="1056">
        <v>0</v>
      </c>
      <c r="E16" s="1057">
        <v>0</v>
      </c>
      <c r="F16" s="1057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1058" t="s">
        <v>159</v>
      </c>
      <c r="C17" s="1059">
        <v>54</v>
      </c>
      <c r="D17" s="1056">
        <v>0</v>
      </c>
      <c r="E17" s="1057">
        <v>0</v>
      </c>
      <c r="F17" s="1057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1058" t="s">
        <v>160</v>
      </c>
      <c r="C18" s="1059">
        <v>2336.75</v>
      </c>
      <c r="D18" s="1056">
        <v>0</v>
      </c>
      <c r="E18" s="1084">
        <v>0</v>
      </c>
      <c r="F18" s="1057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1054" t="s">
        <v>161</v>
      </c>
      <c r="C19" s="1059">
        <v>23.25</v>
      </c>
      <c r="D19" s="1056">
        <v>0</v>
      </c>
      <c r="E19" s="1057">
        <v>0</v>
      </c>
      <c r="F19" s="1057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1054" t="s">
        <v>162</v>
      </c>
      <c r="C20" s="1055">
        <v>54.5</v>
      </c>
      <c r="D20" s="1056">
        <v>0</v>
      </c>
      <c r="E20" s="1057">
        <v>0</v>
      </c>
      <c r="F20" s="1063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1058" t="s">
        <v>174</v>
      </c>
      <c r="C21" s="1059">
        <v>8447</v>
      </c>
      <c r="D21" s="1081">
        <v>0</v>
      </c>
      <c r="E21" s="1084">
        <v>0</v>
      </c>
      <c r="F21" s="1057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1058" t="s">
        <v>175</v>
      </c>
      <c r="C22" s="1059">
        <v>28.75</v>
      </c>
      <c r="D22" s="1081">
        <v>0</v>
      </c>
      <c r="E22" s="1084">
        <v>0</v>
      </c>
      <c r="F22" s="1057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1058" t="s">
        <v>176</v>
      </c>
      <c r="C23" s="1059">
        <v>3812</v>
      </c>
      <c r="D23" s="1081">
        <v>0</v>
      </c>
      <c r="E23" s="1084">
        <v>0</v>
      </c>
      <c r="F23" s="1057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1054" t="s">
        <v>177</v>
      </c>
      <c r="C24" s="1055">
        <v>6880.53</v>
      </c>
      <c r="D24" s="1056">
        <v>0</v>
      </c>
      <c r="E24" s="1057">
        <v>0</v>
      </c>
      <c r="F24" s="1057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1054" t="s">
        <v>178</v>
      </c>
      <c r="C25" s="1055">
        <v>2706.75</v>
      </c>
      <c r="D25" s="1056">
        <v>0</v>
      </c>
      <c r="E25" s="1057">
        <v>0</v>
      </c>
      <c r="F25" s="1063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1054" t="s">
        <v>179</v>
      </c>
      <c r="C26" s="1066">
        <v>157</v>
      </c>
      <c r="D26" s="1056">
        <v>0</v>
      </c>
      <c r="E26" s="1057">
        <v>0</v>
      </c>
      <c r="F26" s="1057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1054" t="s">
        <v>180</v>
      </c>
      <c r="C27" s="1066">
        <v>1</v>
      </c>
      <c r="D27" s="1056">
        <v>0</v>
      </c>
      <c r="E27" s="1057">
        <v>0</v>
      </c>
      <c r="F27" s="1057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1054" t="s">
        <v>181</v>
      </c>
      <c r="C28" s="1066">
        <v>18</v>
      </c>
      <c r="D28" s="1056">
        <v>0</v>
      </c>
      <c r="E28" s="1057">
        <v>0</v>
      </c>
      <c r="F28" s="1057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1054" t="s">
        <v>165</v>
      </c>
      <c r="C29" s="1066">
        <v>983</v>
      </c>
      <c r="D29" s="1056">
        <v>0</v>
      </c>
      <c r="E29" s="1057">
        <v>0</v>
      </c>
      <c r="F29" s="1057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1058" t="s">
        <v>166</v>
      </c>
      <c r="C30" s="1055">
        <v>329</v>
      </c>
      <c r="D30" s="1056">
        <v>0</v>
      </c>
      <c r="E30" s="1084">
        <v>0</v>
      </c>
      <c r="F30" s="1084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1070" t="s">
        <v>168</v>
      </c>
      <c r="C31" s="1065">
        <v>1401</v>
      </c>
      <c r="D31" s="1060">
        <v>0</v>
      </c>
      <c r="E31" s="1057">
        <v>0</v>
      </c>
      <c r="F31" s="1057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1054" t="s">
        <v>169</v>
      </c>
      <c r="C32" s="1066">
        <v>6331.25</v>
      </c>
      <c r="D32" s="1056">
        <v>0</v>
      </c>
      <c r="E32" s="1057">
        <v>0</v>
      </c>
      <c r="F32" s="1057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1054" t="s">
        <v>170</v>
      </c>
      <c r="C33" s="1066">
        <v>121550</v>
      </c>
      <c r="D33" s="1056">
        <v>0</v>
      </c>
      <c r="E33" s="1057">
        <v>0</v>
      </c>
      <c r="F33" s="1057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1054" t="s">
        <v>171</v>
      </c>
      <c r="C34" s="1066">
        <v>0.1</v>
      </c>
      <c r="D34" s="1056">
        <v>0</v>
      </c>
      <c r="E34" s="1057">
        <v>0</v>
      </c>
      <c r="F34" s="1057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1054" t="s">
        <v>172</v>
      </c>
      <c r="C35" s="1066">
        <v>830</v>
      </c>
      <c r="D35" s="1056">
        <v>0</v>
      </c>
      <c r="E35" s="1057">
        <v>0</v>
      </c>
      <c r="F35" s="1057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1054" t="s">
        <v>134</v>
      </c>
      <c r="C36" s="1066">
        <v>294.75</v>
      </c>
      <c r="D36" s="1056">
        <v>0</v>
      </c>
      <c r="E36" s="1057">
        <v>0</v>
      </c>
      <c r="F36" s="1057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1054" t="s">
        <v>135</v>
      </c>
      <c r="C37" s="1066">
        <v>35.5</v>
      </c>
      <c r="D37" s="1056">
        <v>0</v>
      </c>
      <c r="E37" s="1057">
        <v>0</v>
      </c>
      <c r="F37" s="1057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1058" t="s">
        <v>136</v>
      </c>
      <c r="C38" s="1091">
        <v>297.5</v>
      </c>
      <c r="D38" s="1081">
        <v>0</v>
      </c>
      <c r="E38" s="1057">
        <v>0</v>
      </c>
      <c r="F38" s="1084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1054" t="s">
        <v>137</v>
      </c>
      <c r="C39" s="1055">
        <v>148</v>
      </c>
      <c r="D39" s="1056">
        <v>0</v>
      </c>
      <c r="E39" s="1063">
        <v>0</v>
      </c>
      <c r="F39" s="1057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1054" t="s">
        <v>138</v>
      </c>
      <c r="C40" s="1055">
        <v>1389</v>
      </c>
      <c r="D40" s="1056">
        <v>0</v>
      </c>
      <c r="E40" s="1057">
        <v>0</v>
      </c>
      <c r="F40" s="1057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1070" t="s">
        <v>139</v>
      </c>
      <c r="C41" s="1055">
        <v>1841.25</v>
      </c>
      <c r="D41" s="1056">
        <v>0</v>
      </c>
      <c r="E41" s="1057">
        <v>0</v>
      </c>
      <c r="F41" s="1057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1054" t="s">
        <v>140</v>
      </c>
      <c r="C42" s="1055">
        <v>409</v>
      </c>
      <c r="D42" s="1056">
        <v>0</v>
      </c>
      <c r="E42" s="1057">
        <v>0</v>
      </c>
      <c r="F42" s="1057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1054" t="s">
        <v>141</v>
      </c>
      <c r="C43" s="1055">
        <v>10.5</v>
      </c>
      <c r="D43" s="1056">
        <v>0</v>
      </c>
      <c r="E43" s="1057">
        <v>0</v>
      </c>
      <c r="F43" s="1057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1054" t="s">
        <v>142</v>
      </c>
      <c r="C44" s="1055">
        <v>746.25</v>
      </c>
      <c r="D44" s="1056">
        <v>0</v>
      </c>
      <c r="E44" s="1057">
        <v>0</v>
      </c>
      <c r="F44" s="1057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1054" t="s">
        <v>143</v>
      </c>
      <c r="C45" s="1055">
        <v>177.5</v>
      </c>
      <c r="D45" s="1056">
        <v>0</v>
      </c>
      <c r="E45" s="1057">
        <v>0</v>
      </c>
      <c r="F45" s="1057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1054" t="s">
        <v>144</v>
      </c>
      <c r="C46" s="1055">
        <v>139.76</v>
      </c>
      <c r="D46" s="1056">
        <v>0</v>
      </c>
      <c r="E46" s="1057">
        <v>0</v>
      </c>
      <c r="F46" s="1057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1054" t="s">
        <v>145</v>
      </c>
      <c r="C47" s="1055">
        <v>1714.75</v>
      </c>
      <c r="D47" s="1056">
        <v>0</v>
      </c>
      <c r="E47" s="1057">
        <v>0</v>
      </c>
      <c r="F47" s="1057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1054" t="s">
        <v>146</v>
      </c>
      <c r="C48" s="1055">
        <v>17815.62</v>
      </c>
      <c r="D48" s="1056">
        <v>0</v>
      </c>
      <c r="E48" s="1057">
        <v>0</v>
      </c>
      <c r="F48" s="1057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1070" t="s">
        <v>147</v>
      </c>
      <c r="C49" s="1055">
        <v>162.29</v>
      </c>
      <c r="D49" s="1056">
        <v>0</v>
      </c>
      <c r="E49" s="1057">
        <v>0</v>
      </c>
      <c r="F49" s="1057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1054" t="s">
        <v>148</v>
      </c>
      <c r="C50" s="1055">
        <v>1371.64</v>
      </c>
      <c r="D50" s="1056">
        <v>0</v>
      </c>
      <c r="E50" s="1057">
        <v>0</v>
      </c>
      <c r="F50" s="1057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1054" t="s">
        <v>149</v>
      </c>
      <c r="C51" s="1055">
        <v>727.37</v>
      </c>
      <c r="D51" s="1056">
        <v>0</v>
      </c>
      <c r="E51" s="1057">
        <v>0</v>
      </c>
      <c r="F51" s="1057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1054" t="s">
        <v>150</v>
      </c>
      <c r="C52" s="1055">
        <v>127.75</v>
      </c>
      <c r="D52" s="1056">
        <v>0</v>
      </c>
      <c r="E52" s="1057">
        <v>0</v>
      </c>
      <c r="F52" s="1057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1054" t="s">
        <v>151</v>
      </c>
      <c r="C53" s="1055">
        <v>140.5</v>
      </c>
      <c r="D53" s="1056">
        <v>0</v>
      </c>
      <c r="E53" s="1057">
        <v>0</v>
      </c>
      <c r="F53" s="1057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1054" t="s">
        <v>152</v>
      </c>
      <c r="C54" s="1055">
        <v>418.5</v>
      </c>
      <c r="D54" s="1056">
        <v>0</v>
      </c>
      <c r="E54" s="1057">
        <v>0</v>
      </c>
      <c r="F54" s="1057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1070" t="s">
        <v>153</v>
      </c>
      <c r="C55" s="1071">
        <v>182.5</v>
      </c>
      <c r="D55" s="1056">
        <v>0</v>
      </c>
      <c r="E55" s="1057">
        <v>0</v>
      </c>
      <c r="F55" s="1057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1058" t="s">
        <v>185</v>
      </c>
      <c r="C56" s="1059">
        <v>8310.4</v>
      </c>
      <c r="D56" s="1081">
        <v>0</v>
      </c>
      <c r="E56" s="1084">
        <v>0</v>
      </c>
      <c r="F56" s="1057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1054" t="s">
        <v>188</v>
      </c>
      <c r="C57" s="1055">
        <v>6790.76</v>
      </c>
      <c r="D57" s="1056">
        <v>0</v>
      </c>
      <c r="E57" s="1057">
        <v>0</v>
      </c>
      <c r="F57" s="1063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1054" t="s">
        <v>189</v>
      </c>
      <c r="C58" s="1055">
        <v>6546.5</v>
      </c>
      <c r="D58" s="1056">
        <v>0</v>
      </c>
      <c r="E58" s="1057">
        <v>0</v>
      </c>
      <c r="F58" s="1057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1054" t="s">
        <v>190</v>
      </c>
      <c r="C59" s="1055">
        <v>8300.0499999999993</v>
      </c>
      <c r="D59" s="1056">
        <v>0</v>
      </c>
      <c r="E59" s="1057">
        <v>0</v>
      </c>
      <c r="F59" s="1057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1054" t="s">
        <v>191</v>
      </c>
      <c r="C60" s="1055">
        <v>2941</v>
      </c>
      <c r="D60" s="1056">
        <v>0</v>
      </c>
      <c r="E60" s="1057">
        <v>0</v>
      </c>
      <c r="F60" s="1057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1054" t="s">
        <v>192</v>
      </c>
      <c r="C61" s="1055">
        <v>80505</v>
      </c>
      <c r="D61" s="1056">
        <v>0</v>
      </c>
      <c r="E61" s="1057">
        <v>0</v>
      </c>
      <c r="F61" s="1057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1054" t="s">
        <v>193</v>
      </c>
      <c r="C62" s="1055">
        <v>47775.29</v>
      </c>
      <c r="D62" s="1056">
        <v>0</v>
      </c>
      <c r="E62" s="1057">
        <v>0</v>
      </c>
      <c r="F62" s="1057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1054" t="s">
        <v>194</v>
      </c>
      <c r="C63" s="1055">
        <v>20758.75</v>
      </c>
      <c r="D63" s="1056">
        <v>0</v>
      </c>
      <c r="E63" s="1057">
        <v>0</v>
      </c>
      <c r="F63" s="1057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I81" s="394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1224" t="s">
        <v>566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 t="shared" ref="D4" si="0">SUM(D5:D81)</f>
        <v>136</v>
      </c>
      <c r="E4" s="414">
        <f>SUM(E5:E81)</f>
        <v>135</v>
      </c>
      <c r="F4" s="414">
        <f>SUM(F5:F81)</f>
        <v>136</v>
      </c>
      <c r="G4" s="414">
        <f>SUM(G5:G81)</f>
        <v>1</v>
      </c>
      <c r="I4" s="395">
        <f>SUM(I5:I81)</f>
        <v>6</v>
      </c>
    </row>
    <row r="5" spans="1:9" x14ac:dyDescent="0.5">
      <c r="A5" s="374">
        <v>1</v>
      </c>
      <c r="B5" s="1050" t="s">
        <v>184</v>
      </c>
      <c r="C5" s="1087">
        <v>260229.81</v>
      </c>
      <c r="D5" s="1088">
        <v>73</v>
      </c>
      <c r="E5" s="1089">
        <v>73</v>
      </c>
      <c r="F5" s="1089">
        <v>73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4" t="s">
        <v>164</v>
      </c>
      <c r="C6" s="1055">
        <v>301654.73</v>
      </c>
      <c r="D6" s="1056">
        <v>31</v>
      </c>
      <c r="E6" s="1057">
        <v>31</v>
      </c>
      <c r="F6" s="1057">
        <v>31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1054" t="s">
        <v>192</v>
      </c>
      <c r="C7" s="1055">
        <v>80505</v>
      </c>
      <c r="D7" s="1056">
        <v>16</v>
      </c>
      <c r="E7" s="1057">
        <v>16</v>
      </c>
      <c r="F7" s="1057">
        <v>16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1054" t="s">
        <v>167</v>
      </c>
      <c r="C8" s="1055">
        <v>73576</v>
      </c>
      <c r="D8" s="1056">
        <v>10</v>
      </c>
      <c r="E8" s="1057">
        <v>10</v>
      </c>
      <c r="F8" s="1057">
        <v>10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1058" t="s">
        <v>194</v>
      </c>
      <c r="C9" s="1059">
        <v>20758.75</v>
      </c>
      <c r="D9" s="1056">
        <v>5</v>
      </c>
      <c r="E9" s="1057">
        <v>5</v>
      </c>
      <c r="F9" s="1057">
        <v>5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1092" t="s">
        <v>185</v>
      </c>
      <c r="C10" s="1059">
        <v>8310.4</v>
      </c>
      <c r="D10" s="1056">
        <v>1</v>
      </c>
      <c r="E10" s="1057">
        <v>0</v>
      </c>
      <c r="F10" s="1057">
        <v>1</v>
      </c>
      <c r="G10" s="430">
        <f t="shared" si="1"/>
        <v>1</v>
      </c>
      <c r="I10" s="394">
        <f t="shared" si="2"/>
        <v>1</v>
      </c>
    </row>
    <row r="11" spans="1:9" x14ac:dyDescent="0.5">
      <c r="A11" s="374">
        <v>7</v>
      </c>
      <c r="B11" s="1054" t="s">
        <v>155</v>
      </c>
      <c r="C11" s="1055">
        <v>2</v>
      </c>
      <c r="D11" s="1056">
        <v>0</v>
      </c>
      <c r="E11" s="1057">
        <v>0</v>
      </c>
      <c r="F11" s="1057">
        <v>0</v>
      </c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1054" t="s">
        <v>156</v>
      </c>
      <c r="C12" s="1055">
        <v>7</v>
      </c>
      <c r="D12" s="1056">
        <v>0</v>
      </c>
      <c r="E12" s="1057">
        <v>0</v>
      </c>
      <c r="F12" s="1057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1070" t="s">
        <v>157</v>
      </c>
      <c r="C13" s="1071">
        <v>177.2</v>
      </c>
      <c r="D13" s="1056">
        <v>0</v>
      </c>
      <c r="E13" s="1057">
        <v>0</v>
      </c>
      <c r="F13" s="1057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1054" t="s">
        <v>217</v>
      </c>
      <c r="C14" s="1055">
        <v>131.84</v>
      </c>
      <c r="D14" s="1056">
        <v>0</v>
      </c>
      <c r="E14" s="1057">
        <v>0</v>
      </c>
      <c r="F14" s="1057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1054" t="s">
        <v>158</v>
      </c>
      <c r="C15" s="1055">
        <v>2</v>
      </c>
      <c r="D15" s="1056">
        <v>0</v>
      </c>
      <c r="E15" s="1057">
        <v>0</v>
      </c>
      <c r="F15" s="1057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1054" t="s">
        <v>159</v>
      </c>
      <c r="C16" s="1055">
        <v>54</v>
      </c>
      <c r="D16" s="1056">
        <v>0</v>
      </c>
      <c r="E16" s="1057">
        <v>0</v>
      </c>
      <c r="F16" s="1057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1058" t="s">
        <v>160</v>
      </c>
      <c r="C17" s="1059">
        <v>2336.75</v>
      </c>
      <c r="D17" s="1056">
        <v>0</v>
      </c>
      <c r="E17" s="1057">
        <v>0</v>
      </c>
      <c r="F17" s="1057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1058" t="s">
        <v>161</v>
      </c>
      <c r="C18" s="1059">
        <v>23.25</v>
      </c>
      <c r="D18" s="1056">
        <v>0</v>
      </c>
      <c r="E18" s="1084">
        <v>0</v>
      </c>
      <c r="F18" s="1057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1054" t="s">
        <v>162</v>
      </c>
      <c r="C19" s="1059">
        <v>54.5</v>
      </c>
      <c r="D19" s="1056">
        <v>0</v>
      </c>
      <c r="E19" s="1057">
        <v>0</v>
      </c>
      <c r="F19" s="1057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1054" t="s">
        <v>174</v>
      </c>
      <c r="C20" s="1055">
        <v>8447</v>
      </c>
      <c r="D20" s="1056">
        <v>0</v>
      </c>
      <c r="E20" s="1057">
        <v>0</v>
      </c>
      <c r="F20" s="1063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1058" t="s">
        <v>175</v>
      </c>
      <c r="C21" s="1059">
        <v>28.75</v>
      </c>
      <c r="D21" s="1081">
        <v>0</v>
      </c>
      <c r="E21" s="1084">
        <v>0</v>
      </c>
      <c r="F21" s="1057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1058" t="s">
        <v>176</v>
      </c>
      <c r="C22" s="1059">
        <v>3812</v>
      </c>
      <c r="D22" s="1056">
        <v>0</v>
      </c>
      <c r="E22" s="1057">
        <v>0</v>
      </c>
      <c r="F22" s="1063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1092" t="s">
        <v>177</v>
      </c>
      <c r="C23" s="1059">
        <v>6880.53</v>
      </c>
      <c r="D23" s="1081">
        <v>0</v>
      </c>
      <c r="E23" s="1084">
        <v>0</v>
      </c>
      <c r="F23" s="1057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1054" t="s">
        <v>178</v>
      </c>
      <c r="C24" s="1055">
        <v>2706.75</v>
      </c>
      <c r="D24" s="1056">
        <v>0</v>
      </c>
      <c r="E24" s="1057">
        <v>0</v>
      </c>
      <c r="F24" s="1057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1054" t="s">
        <v>179</v>
      </c>
      <c r="C25" s="1055">
        <v>157</v>
      </c>
      <c r="D25" s="1056">
        <v>0</v>
      </c>
      <c r="E25" s="1057">
        <v>0</v>
      </c>
      <c r="F25" s="1063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1054" t="s">
        <v>180</v>
      </c>
      <c r="C26" s="1066">
        <v>1</v>
      </c>
      <c r="D26" s="1056">
        <v>0</v>
      </c>
      <c r="E26" s="1057">
        <v>0</v>
      </c>
      <c r="F26" s="1057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1054" t="s">
        <v>181</v>
      </c>
      <c r="C27" s="1066">
        <v>18</v>
      </c>
      <c r="D27" s="1056">
        <v>0</v>
      </c>
      <c r="E27" s="1057">
        <v>0</v>
      </c>
      <c r="F27" s="1057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1054" t="s">
        <v>165</v>
      </c>
      <c r="C28" s="1066">
        <v>983</v>
      </c>
      <c r="D28" s="1056">
        <v>0</v>
      </c>
      <c r="E28" s="1057">
        <v>0</v>
      </c>
      <c r="F28" s="1057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1054" t="s">
        <v>166</v>
      </c>
      <c r="C29" s="1066">
        <v>329</v>
      </c>
      <c r="D29" s="1056">
        <v>0</v>
      </c>
      <c r="E29" s="1057">
        <v>0</v>
      </c>
      <c r="F29" s="1057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1058" t="s">
        <v>168</v>
      </c>
      <c r="C30" s="1055">
        <v>1401</v>
      </c>
      <c r="D30" s="1056">
        <v>0</v>
      </c>
      <c r="E30" s="1084">
        <v>0</v>
      </c>
      <c r="F30" s="1084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1054" t="s">
        <v>169</v>
      </c>
      <c r="C31" s="1065">
        <v>6331.25</v>
      </c>
      <c r="D31" s="1060">
        <v>0</v>
      </c>
      <c r="E31" s="1057">
        <v>0</v>
      </c>
      <c r="F31" s="1057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1054" t="s">
        <v>170</v>
      </c>
      <c r="C32" s="1066">
        <v>121550</v>
      </c>
      <c r="D32" s="1056">
        <v>0</v>
      </c>
      <c r="E32" s="1057">
        <v>0</v>
      </c>
      <c r="F32" s="1057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1054" t="s">
        <v>171</v>
      </c>
      <c r="C33" s="1066">
        <v>0.1</v>
      </c>
      <c r="D33" s="1056">
        <v>0</v>
      </c>
      <c r="E33" s="1057">
        <v>0</v>
      </c>
      <c r="F33" s="1057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1054" t="s">
        <v>172</v>
      </c>
      <c r="C34" s="1066">
        <v>830</v>
      </c>
      <c r="D34" s="1056">
        <v>0</v>
      </c>
      <c r="E34" s="1057">
        <v>0</v>
      </c>
      <c r="F34" s="1057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1054" t="s">
        <v>134</v>
      </c>
      <c r="C35" s="1066">
        <v>294.75</v>
      </c>
      <c r="D35" s="1056">
        <v>0</v>
      </c>
      <c r="E35" s="1057">
        <v>0</v>
      </c>
      <c r="F35" s="1057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1054" t="s">
        <v>135</v>
      </c>
      <c r="C36" s="1066">
        <v>35.5</v>
      </c>
      <c r="D36" s="1056">
        <v>0</v>
      </c>
      <c r="E36" s="1057">
        <v>0</v>
      </c>
      <c r="F36" s="1057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1054" t="s">
        <v>136</v>
      </c>
      <c r="C37" s="1066">
        <v>297.5</v>
      </c>
      <c r="D37" s="1056">
        <v>0</v>
      </c>
      <c r="E37" s="1057">
        <v>0</v>
      </c>
      <c r="F37" s="1057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1058" t="s">
        <v>137</v>
      </c>
      <c r="C38" s="1091">
        <v>148</v>
      </c>
      <c r="D38" s="1081">
        <v>0</v>
      </c>
      <c r="E38" s="1057">
        <v>0</v>
      </c>
      <c r="F38" s="1084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1054" t="s">
        <v>138</v>
      </c>
      <c r="C39" s="1055">
        <v>1389</v>
      </c>
      <c r="D39" s="1056">
        <v>0</v>
      </c>
      <c r="E39" s="1063">
        <v>0</v>
      </c>
      <c r="F39" s="1057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1054" t="s">
        <v>139</v>
      </c>
      <c r="C40" s="1055">
        <v>1841.25</v>
      </c>
      <c r="D40" s="1056">
        <v>0</v>
      </c>
      <c r="E40" s="1057">
        <v>0</v>
      </c>
      <c r="F40" s="1057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1054" t="s">
        <v>140</v>
      </c>
      <c r="C41" s="1055">
        <v>409</v>
      </c>
      <c r="D41" s="1056">
        <v>0</v>
      </c>
      <c r="E41" s="1057">
        <v>0</v>
      </c>
      <c r="F41" s="1057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1054" t="s">
        <v>141</v>
      </c>
      <c r="C42" s="1055">
        <v>10.5</v>
      </c>
      <c r="D42" s="1056">
        <v>0</v>
      </c>
      <c r="E42" s="1057">
        <v>0</v>
      </c>
      <c r="F42" s="1057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1054" t="s">
        <v>142</v>
      </c>
      <c r="C43" s="1055">
        <v>746.25</v>
      </c>
      <c r="D43" s="1056">
        <v>0</v>
      </c>
      <c r="E43" s="1057">
        <v>0</v>
      </c>
      <c r="F43" s="1057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1054" t="s">
        <v>143</v>
      </c>
      <c r="C44" s="1055">
        <v>177.5</v>
      </c>
      <c r="D44" s="1056">
        <v>0</v>
      </c>
      <c r="E44" s="1057">
        <v>0</v>
      </c>
      <c r="F44" s="1057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1054" t="s">
        <v>144</v>
      </c>
      <c r="C45" s="1055">
        <v>139.76</v>
      </c>
      <c r="D45" s="1056">
        <v>0</v>
      </c>
      <c r="E45" s="1057">
        <v>0</v>
      </c>
      <c r="F45" s="1057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1054" t="s">
        <v>145</v>
      </c>
      <c r="C46" s="1055">
        <v>1714.75</v>
      </c>
      <c r="D46" s="1056">
        <v>0</v>
      </c>
      <c r="E46" s="1057">
        <v>0</v>
      </c>
      <c r="F46" s="1057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1054" t="s">
        <v>146</v>
      </c>
      <c r="C47" s="1055">
        <v>17815.62</v>
      </c>
      <c r="D47" s="1056">
        <v>0</v>
      </c>
      <c r="E47" s="1057">
        <v>0</v>
      </c>
      <c r="F47" s="1057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1054" t="s">
        <v>147</v>
      </c>
      <c r="C48" s="1055">
        <v>162.29</v>
      </c>
      <c r="D48" s="1056">
        <v>0</v>
      </c>
      <c r="E48" s="1057">
        <v>0</v>
      </c>
      <c r="F48" s="1057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1054" t="s">
        <v>148</v>
      </c>
      <c r="C49" s="1072">
        <v>1371.64</v>
      </c>
      <c r="D49" s="1056">
        <v>0</v>
      </c>
      <c r="E49" s="1057">
        <v>0</v>
      </c>
      <c r="F49" s="1057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1054" t="s">
        <v>149</v>
      </c>
      <c r="C50" s="1055">
        <v>727.37</v>
      </c>
      <c r="D50" s="1056">
        <v>0</v>
      </c>
      <c r="E50" s="1057">
        <v>0</v>
      </c>
      <c r="F50" s="1057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1054" t="s">
        <v>150</v>
      </c>
      <c r="C51" s="1055">
        <v>127.75</v>
      </c>
      <c r="D51" s="1056">
        <v>0</v>
      </c>
      <c r="E51" s="1057">
        <v>0</v>
      </c>
      <c r="F51" s="1057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1054" t="s">
        <v>151</v>
      </c>
      <c r="C52" s="1055">
        <v>140.5</v>
      </c>
      <c r="D52" s="1056">
        <v>0</v>
      </c>
      <c r="E52" s="1057">
        <v>0</v>
      </c>
      <c r="F52" s="1057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1054" t="s">
        <v>152</v>
      </c>
      <c r="C53" s="1055">
        <v>418.5</v>
      </c>
      <c r="D53" s="1056">
        <v>0</v>
      </c>
      <c r="E53" s="1057">
        <v>0</v>
      </c>
      <c r="F53" s="1057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1054" t="s">
        <v>153</v>
      </c>
      <c r="C54" s="1055">
        <v>182.5</v>
      </c>
      <c r="D54" s="1056">
        <v>0</v>
      </c>
      <c r="E54" s="1057">
        <v>0</v>
      </c>
      <c r="F54" s="1057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1054" t="s">
        <v>183</v>
      </c>
      <c r="C55" s="1055">
        <v>9199</v>
      </c>
      <c r="D55" s="1056">
        <v>0</v>
      </c>
      <c r="E55" s="1057">
        <v>0</v>
      </c>
      <c r="F55" s="1057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1058" t="s">
        <v>186</v>
      </c>
      <c r="C56" s="1059">
        <v>91094.73</v>
      </c>
      <c r="D56" s="1081">
        <v>0</v>
      </c>
      <c r="E56" s="1084">
        <v>0</v>
      </c>
      <c r="F56" s="1057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1054" t="s">
        <v>187</v>
      </c>
      <c r="C57" s="1055">
        <v>35199.5</v>
      </c>
      <c r="D57" s="1056">
        <v>0</v>
      </c>
      <c r="E57" s="1057">
        <v>0</v>
      </c>
      <c r="F57" s="1063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1054" t="s">
        <v>188</v>
      </c>
      <c r="C58" s="1055">
        <v>6790.76</v>
      </c>
      <c r="D58" s="1056">
        <v>0</v>
      </c>
      <c r="E58" s="1057">
        <v>0</v>
      </c>
      <c r="F58" s="1057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1054" t="s">
        <v>189</v>
      </c>
      <c r="C59" s="1055">
        <v>6546.5</v>
      </c>
      <c r="D59" s="1056">
        <v>0</v>
      </c>
      <c r="E59" s="1057">
        <v>0</v>
      </c>
      <c r="F59" s="1057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1054" t="s">
        <v>190</v>
      </c>
      <c r="C60" s="1055">
        <v>8300.0499999999993</v>
      </c>
      <c r="D60" s="1056">
        <v>0</v>
      </c>
      <c r="E60" s="1057">
        <v>0</v>
      </c>
      <c r="F60" s="1057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1054" t="s">
        <v>191</v>
      </c>
      <c r="C61" s="1055">
        <v>2941</v>
      </c>
      <c r="D61" s="1056">
        <v>0</v>
      </c>
      <c r="E61" s="1057">
        <v>0</v>
      </c>
      <c r="F61" s="1057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1054" t="s">
        <v>193</v>
      </c>
      <c r="C62" s="1055">
        <v>47775.29</v>
      </c>
      <c r="D62" s="1056">
        <v>0</v>
      </c>
      <c r="E62" s="1057">
        <v>0</v>
      </c>
      <c r="F62" s="1057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1054" t="s">
        <v>195</v>
      </c>
      <c r="C63" s="1055">
        <v>1362</v>
      </c>
      <c r="D63" s="1056">
        <v>0</v>
      </c>
      <c r="E63" s="1057">
        <v>0</v>
      </c>
      <c r="F63" s="1057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1054" t="s">
        <v>196</v>
      </c>
      <c r="C64" s="1055">
        <v>130767</v>
      </c>
      <c r="D64" s="1056">
        <v>0</v>
      </c>
      <c r="E64" s="1057">
        <v>0</v>
      </c>
      <c r="F64" s="1057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1224" t="s">
        <v>493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0</v>
      </c>
      <c r="D4" s="414">
        <f>SUM(D5:D81)</f>
        <v>0</v>
      </c>
      <c r="E4" s="414">
        <f>SUM(E5:E81)</f>
        <v>0</v>
      </c>
      <c r="F4" s="414">
        <f t="shared" ref="F4" si="0">SUM(F5:F81)</f>
        <v>0</v>
      </c>
      <c r="G4" s="414">
        <f>SUM(G5:G81)</f>
        <v>0</v>
      </c>
      <c r="I4" s="395">
        <f>SUM(I5:I81)</f>
        <v>0</v>
      </c>
    </row>
    <row r="5" spans="1:9" x14ac:dyDescent="0.5">
      <c r="A5" s="374">
        <v>1</v>
      </c>
      <c r="B5" s="599"/>
      <c r="C5" s="596"/>
      <c r="D5" s="597"/>
      <c r="E5" s="598"/>
      <c r="F5" s="598"/>
      <c r="G5" s="430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596"/>
      <c r="D6" s="597"/>
      <c r="E6" s="598"/>
      <c r="F6" s="598"/>
      <c r="G6" s="430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9"/>
      <c r="C7" s="596"/>
      <c r="D7" s="597"/>
      <c r="E7" s="598"/>
      <c r="F7" s="598"/>
      <c r="G7" s="430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9"/>
      <c r="C8" s="596"/>
      <c r="D8" s="597"/>
      <c r="E8" s="598"/>
      <c r="F8" s="598"/>
      <c r="G8" s="430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9"/>
      <c r="C9" s="596"/>
      <c r="D9" s="597"/>
      <c r="E9" s="598"/>
      <c r="F9" s="598"/>
      <c r="G9" s="430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9"/>
      <c r="C10" s="596"/>
      <c r="D10" s="597"/>
      <c r="E10" s="598"/>
      <c r="F10" s="598"/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9"/>
      <c r="C11" s="596"/>
      <c r="D11" s="597"/>
      <c r="E11" s="598"/>
      <c r="F11" s="598"/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9"/>
      <c r="C12" s="596"/>
      <c r="D12" s="597"/>
      <c r="E12" s="598"/>
      <c r="F12" s="598"/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9"/>
      <c r="C13" s="596"/>
      <c r="D13" s="597"/>
      <c r="E13" s="598"/>
      <c r="F13" s="598"/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9"/>
      <c r="C14" s="596"/>
      <c r="D14" s="597"/>
      <c r="E14" s="598"/>
      <c r="F14" s="598"/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9"/>
      <c r="C15" s="596"/>
      <c r="D15" s="597"/>
      <c r="E15" s="598"/>
      <c r="F15" s="598"/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5"/>
      <c r="C16" s="596"/>
      <c r="D16" s="597"/>
      <c r="E16" s="598"/>
      <c r="F16" s="598"/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9"/>
      <c r="C17" s="600"/>
      <c r="D17" s="597"/>
      <c r="E17" s="598"/>
      <c r="F17" s="598"/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9"/>
      <c r="C18" s="596"/>
      <c r="D18" s="597"/>
      <c r="E18" s="598"/>
      <c r="F18" s="598"/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9"/>
      <c r="C19" s="596"/>
      <c r="D19" s="597"/>
      <c r="E19" s="598"/>
      <c r="F19" s="598"/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9"/>
      <c r="C20" s="596"/>
      <c r="D20" s="597"/>
      <c r="E20" s="598"/>
      <c r="F20" s="598"/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9"/>
      <c r="C21" s="596"/>
      <c r="D21" s="597"/>
      <c r="E21" s="598"/>
      <c r="F21" s="598"/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5"/>
      <c r="C22" s="596"/>
      <c r="D22" s="597"/>
      <c r="E22" s="598"/>
      <c r="F22" s="598"/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9"/>
      <c r="C23" s="596"/>
      <c r="D23" s="597"/>
      <c r="E23" s="598"/>
      <c r="F23" s="598"/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9"/>
      <c r="C24" s="596"/>
      <c r="D24" s="597"/>
      <c r="E24" s="598"/>
      <c r="F24" s="598"/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9"/>
      <c r="C25" s="596"/>
      <c r="D25" s="597"/>
      <c r="E25" s="598"/>
      <c r="F25" s="598"/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9"/>
      <c r="C26" s="596"/>
      <c r="D26" s="597"/>
      <c r="E26" s="598"/>
      <c r="F26" s="598"/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9"/>
      <c r="C27" s="596"/>
      <c r="D27" s="597"/>
      <c r="E27" s="598"/>
      <c r="F27" s="598"/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9"/>
      <c r="C28" s="596"/>
      <c r="D28" s="597"/>
      <c r="E28" s="598"/>
      <c r="F28" s="598"/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9"/>
      <c r="C29" s="596"/>
      <c r="D29" s="597"/>
      <c r="E29" s="598"/>
      <c r="F29" s="598"/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9"/>
      <c r="C30" s="596"/>
      <c r="D30" s="597"/>
      <c r="E30" s="598"/>
      <c r="F30" s="598"/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9"/>
      <c r="C31" s="596"/>
      <c r="D31" s="597"/>
      <c r="E31" s="598"/>
      <c r="F31" s="598"/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9"/>
      <c r="C32" s="596"/>
      <c r="D32" s="597"/>
      <c r="E32" s="598"/>
      <c r="F32" s="598"/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9"/>
      <c r="C33" s="596"/>
      <c r="D33" s="597"/>
      <c r="E33" s="598"/>
      <c r="F33" s="598"/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9"/>
      <c r="C34" s="596"/>
      <c r="D34" s="597"/>
      <c r="E34" s="598"/>
      <c r="F34" s="598"/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9"/>
      <c r="C35" s="596"/>
      <c r="D35" s="597"/>
      <c r="E35" s="598"/>
      <c r="F35" s="598"/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5"/>
      <c r="C36" s="596"/>
      <c r="D36" s="597"/>
      <c r="E36" s="598"/>
      <c r="F36" s="598"/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9"/>
      <c r="C37" s="596"/>
      <c r="D37" s="597"/>
      <c r="E37" s="598"/>
      <c r="F37" s="598"/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9"/>
      <c r="C38" s="596"/>
      <c r="D38" s="597"/>
      <c r="E38" s="598"/>
      <c r="F38" s="598"/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9"/>
      <c r="C39" s="596"/>
      <c r="D39" s="597"/>
      <c r="E39" s="598"/>
      <c r="F39" s="598"/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9"/>
      <c r="C40" s="596"/>
      <c r="D40" s="597"/>
      <c r="E40" s="598"/>
      <c r="F40" s="598"/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9"/>
      <c r="C41" s="596"/>
      <c r="D41" s="597"/>
      <c r="E41" s="598"/>
      <c r="F41" s="598"/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9"/>
      <c r="C42" s="596"/>
      <c r="D42" s="597"/>
      <c r="E42" s="598"/>
      <c r="F42" s="598"/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9"/>
      <c r="C43" s="596"/>
      <c r="D43" s="597"/>
      <c r="E43" s="598"/>
      <c r="F43" s="598"/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9"/>
      <c r="C44" s="596"/>
      <c r="D44" s="597"/>
      <c r="E44" s="598"/>
      <c r="F44" s="598"/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9"/>
      <c r="C45" s="596"/>
      <c r="D45" s="597"/>
      <c r="E45" s="598"/>
      <c r="F45" s="598"/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9"/>
      <c r="C46" s="596"/>
      <c r="D46" s="597"/>
      <c r="E46" s="598"/>
      <c r="F46" s="598"/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5"/>
      <c r="C47" s="601"/>
      <c r="D47" s="597"/>
      <c r="E47" s="598"/>
      <c r="F47" s="598"/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9"/>
      <c r="C48" s="596"/>
      <c r="D48" s="597"/>
      <c r="E48" s="598"/>
      <c r="F48" s="598"/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9"/>
      <c r="C49" s="596"/>
      <c r="D49" s="597"/>
      <c r="E49" s="598"/>
      <c r="F49" s="598"/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9"/>
      <c r="C50" s="596"/>
      <c r="D50" s="597"/>
      <c r="E50" s="598"/>
      <c r="F50" s="598"/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9"/>
      <c r="C51" s="596"/>
      <c r="D51" s="597"/>
      <c r="E51" s="598"/>
      <c r="F51" s="598"/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9"/>
      <c r="C52" s="596"/>
      <c r="D52" s="597"/>
      <c r="E52" s="598"/>
      <c r="F52" s="598"/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9"/>
      <c r="C53" s="596"/>
      <c r="D53" s="597"/>
      <c r="E53" s="598"/>
      <c r="F53" s="598"/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9"/>
      <c r="C54" s="596"/>
      <c r="D54" s="597"/>
      <c r="E54" s="598"/>
      <c r="F54" s="598"/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9"/>
      <c r="C55" s="596"/>
      <c r="D55" s="597"/>
      <c r="E55" s="598"/>
      <c r="F55" s="598"/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9"/>
      <c r="C56" s="596"/>
      <c r="D56" s="597"/>
      <c r="E56" s="598"/>
      <c r="F56" s="598"/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9"/>
      <c r="C57" s="596"/>
      <c r="D57" s="597"/>
      <c r="E57" s="598"/>
      <c r="F57" s="598"/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9"/>
      <c r="C58" s="596"/>
      <c r="D58" s="597"/>
      <c r="E58" s="598"/>
      <c r="F58" s="598"/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9"/>
      <c r="C59" s="596"/>
      <c r="D59" s="597"/>
      <c r="E59" s="598"/>
      <c r="F59" s="598"/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9"/>
      <c r="C60" s="596"/>
      <c r="D60" s="597"/>
      <c r="E60" s="598"/>
      <c r="F60" s="598"/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9"/>
      <c r="C61" s="596"/>
      <c r="D61" s="597"/>
      <c r="E61" s="598"/>
      <c r="F61" s="598"/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9"/>
      <c r="C62" s="596"/>
      <c r="D62" s="597"/>
      <c r="E62" s="598"/>
      <c r="F62" s="598"/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9"/>
      <c r="C63" s="596"/>
      <c r="D63" s="597"/>
      <c r="E63" s="598"/>
      <c r="F63" s="598"/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9"/>
      <c r="C64" s="596"/>
      <c r="D64" s="597"/>
      <c r="E64" s="598"/>
      <c r="F64" s="598"/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9"/>
      <c r="C65" s="596"/>
      <c r="D65" s="597"/>
      <c r="E65" s="598"/>
      <c r="F65" s="598"/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9"/>
      <c r="C66" s="596"/>
      <c r="D66" s="597"/>
      <c r="E66" s="598"/>
      <c r="F66" s="598"/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9"/>
      <c r="C67" s="596"/>
      <c r="D67" s="597"/>
      <c r="E67" s="598"/>
      <c r="F67" s="598"/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9"/>
      <c r="C68" s="596"/>
      <c r="D68" s="597"/>
      <c r="E68" s="598"/>
      <c r="F68" s="598"/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9"/>
      <c r="C69" s="596"/>
      <c r="D69" s="597"/>
      <c r="E69" s="598"/>
      <c r="F69" s="598"/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9"/>
      <c r="C70" s="596"/>
      <c r="D70" s="597"/>
      <c r="E70" s="598"/>
      <c r="F70" s="598"/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3"/>
      <c r="C71" s="596"/>
      <c r="D71" s="597"/>
      <c r="E71" s="598"/>
      <c r="F71" s="598"/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9"/>
      <c r="C72" s="596"/>
      <c r="D72" s="597"/>
      <c r="E72" s="598"/>
      <c r="F72" s="598"/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9"/>
      <c r="C73" s="596"/>
      <c r="D73" s="597"/>
      <c r="E73" s="598"/>
      <c r="F73" s="598"/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9"/>
      <c r="C74" s="596"/>
      <c r="D74" s="597"/>
      <c r="E74" s="598"/>
      <c r="F74" s="598"/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9"/>
      <c r="C75" s="596"/>
      <c r="D75" s="597"/>
      <c r="E75" s="598"/>
      <c r="F75" s="598"/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9"/>
      <c r="C76" s="596"/>
      <c r="D76" s="597"/>
      <c r="E76" s="598"/>
      <c r="F76" s="598"/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9"/>
      <c r="C77" s="596"/>
      <c r="D77" s="597"/>
      <c r="E77" s="598"/>
      <c r="F77" s="598"/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9"/>
      <c r="C78" s="596"/>
      <c r="D78" s="597"/>
      <c r="E78" s="598"/>
      <c r="F78" s="598"/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9"/>
      <c r="C79" s="596"/>
      <c r="D79" s="597"/>
      <c r="E79" s="598"/>
      <c r="F79" s="598"/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9"/>
      <c r="C80" s="596"/>
      <c r="D80" s="597"/>
      <c r="E80" s="598"/>
      <c r="F80" s="598"/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9"/>
      <c r="C81" s="596"/>
      <c r="D81" s="597"/>
      <c r="E81" s="598"/>
      <c r="F81" s="598"/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1224" t="s">
        <v>567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 t="shared" ref="D4:F4" si="0">SUM(D5:D81)</f>
        <v>354.25</v>
      </c>
      <c r="E4" s="414">
        <f>SUM(E5:E81)</f>
        <v>341.25</v>
      </c>
      <c r="F4" s="414">
        <f t="shared" si="0"/>
        <v>354.25</v>
      </c>
      <c r="G4" s="414">
        <f>SUM(G5:G81)</f>
        <v>13</v>
      </c>
      <c r="I4" s="395">
        <f>SUM(I5:I81)</f>
        <v>4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312</v>
      </c>
      <c r="E5" s="1089">
        <v>299</v>
      </c>
      <c r="F5" s="1089">
        <v>312</v>
      </c>
      <c r="G5" s="430">
        <f>+F5-E5</f>
        <v>13</v>
      </c>
      <c r="I5" s="394">
        <f>IF(F5&gt;0,1,0)</f>
        <v>1</v>
      </c>
    </row>
    <row r="6" spans="1:9" x14ac:dyDescent="0.5">
      <c r="A6" s="374">
        <v>2</v>
      </c>
      <c r="B6" s="1054" t="s">
        <v>184</v>
      </c>
      <c r="C6" s="1055">
        <v>260229.81</v>
      </c>
      <c r="D6" s="1056">
        <v>40</v>
      </c>
      <c r="E6" s="1057">
        <v>40</v>
      </c>
      <c r="F6" s="1057">
        <v>40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1054" t="s">
        <v>167</v>
      </c>
      <c r="C7" s="1055">
        <v>73576</v>
      </c>
      <c r="D7" s="1056">
        <v>2</v>
      </c>
      <c r="E7" s="1057">
        <v>2</v>
      </c>
      <c r="F7" s="1057">
        <v>2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1054" t="s">
        <v>148</v>
      </c>
      <c r="C8" s="1055">
        <v>1371.64</v>
      </c>
      <c r="D8" s="1056">
        <v>0.25</v>
      </c>
      <c r="E8" s="1057">
        <v>0.25</v>
      </c>
      <c r="F8" s="1057">
        <v>0.25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1058" t="s">
        <v>155</v>
      </c>
      <c r="C9" s="1059">
        <v>2</v>
      </c>
      <c r="D9" s="1056">
        <v>0</v>
      </c>
      <c r="E9" s="1057">
        <v>0</v>
      </c>
      <c r="F9" s="1057">
        <v>0</v>
      </c>
      <c r="G9" s="430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1058" t="s">
        <v>156</v>
      </c>
      <c r="C10" s="1059">
        <v>7</v>
      </c>
      <c r="D10" s="1056">
        <v>0</v>
      </c>
      <c r="E10" s="1057">
        <v>0</v>
      </c>
      <c r="F10" s="1057">
        <v>0</v>
      </c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1054" t="s">
        <v>157</v>
      </c>
      <c r="C11" s="1055">
        <v>177.2</v>
      </c>
      <c r="D11" s="1056">
        <v>0</v>
      </c>
      <c r="E11" s="1057">
        <v>0</v>
      </c>
      <c r="F11" s="1057">
        <v>0</v>
      </c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1054" t="s">
        <v>217</v>
      </c>
      <c r="C12" s="1055">
        <v>131.84</v>
      </c>
      <c r="D12" s="1056">
        <v>0</v>
      </c>
      <c r="E12" s="1057">
        <v>0</v>
      </c>
      <c r="F12" s="1057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1054" t="s">
        <v>158</v>
      </c>
      <c r="C13" s="1055">
        <v>2</v>
      </c>
      <c r="D13" s="1056">
        <v>0</v>
      </c>
      <c r="E13" s="1057">
        <v>0</v>
      </c>
      <c r="F13" s="1057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1070" t="s">
        <v>159</v>
      </c>
      <c r="C14" s="1055">
        <v>54</v>
      </c>
      <c r="D14" s="1056">
        <v>0</v>
      </c>
      <c r="E14" s="1057">
        <v>0</v>
      </c>
      <c r="F14" s="1057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1054" t="s">
        <v>160</v>
      </c>
      <c r="C15" s="1055">
        <v>2336.75</v>
      </c>
      <c r="D15" s="1056">
        <v>0</v>
      </c>
      <c r="E15" s="1057">
        <v>0</v>
      </c>
      <c r="F15" s="1057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1054" t="s">
        <v>161</v>
      </c>
      <c r="C16" s="1055">
        <v>23.25</v>
      </c>
      <c r="D16" s="1056">
        <v>0</v>
      </c>
      <c r="E16" s="1057">
        <v>0</v>
      </c>
      <c r="F16" s="1057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1058" t="s">
        <v>162</v>
      </c>
      <c r="C17" s="1059">
        <v>54.5</v>
      </c>
      <c r="D17" s="1056">
        <v>0</v>
      </c>
      <c r="E17" s="1057">
        <v>0</v>
      </c>
      <c r="F17" s="1057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1058" t="s">
        <v>174</v>
      </c>
      <c r="C18" s="1059">
        <v>8447</v>
      </c>
      <c r="D18" s="1056">
        <v>0</v>
      </c>
      <c r="E18" s="1084">
        <v>0</v>
      </c>
      <c r="F18" s="1057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1054" t="s">
        <v>175</v>
      </c>
      <c r="C19" s="1059">
        <v>28.75</v>
      </c>
      <c r="D19" s="1056">
        <v>0</v>
      </c>
      <c r="E19" s="1057">
        <v>0</v>
      </c>
      <c r="F19" s="1057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1054" t="s">
        <v>176</v>
      </c>
      <c r="C20" s="1055">
        <v>3812</v>
      </c>
      <c r="D20" s="1056">
        <v>0</v>
      </c>
      <c r="E20" s="1057">
        <v>0</v>
      </c>
      <c r="F20" s="1063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1058" t="s">
        <v>177</v>
      </c>
      <c r="C21" s="1059">
        <v>6880.53</v>
      </c>
      <c r="D21" s="1081">
        <v>0</v>
      </c>
      <c r="E21" s="1084">
        <v>0</v>
      </c>
      <c r="F21" s="1057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1058" t="s">
        <v>178</v>
      </c>
      <c r="C22" s="1059">
        <v>2706.75</v>
      </c>
      <c r="D22" s="1056">
        <v>0</v>
      </c>
      <c r="E22" s="1057">
        <v>0</v>
      </c>
      <c r="F22" s="1063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1058" t="s">
        <v>179</v>
      </c>
      <c r="C23" s="1059">
        <v>157</v>
      </c>
      <c r="D23" s="1081">
        <v>0</v>
      </c>
      <c r="E23" s="1084">
        <v>0</v>
      </c>
      <c r="F23" s="1057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1070" t="s">
        <v>180</v>
      </c>
      <c r="C24" s="1071">
        <v>1</v>
      </c>
      <c r="D24" s="1056">
        <v>0</v>
      </c>
      <c r="E24" s="1057">
        <v>0</v>
      </c>
      <c r="F24" s="1057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1054" t="s">
        <v>181</v>
      </c>
      <c r="C25" s="1055">
        <v>18</v>
      </c>
      <c r="D25" s="1056">
        <v>0</v>
      </c>
      <c r="E25" s="1057">
        <v>0</v>
      </c>
      <c r="F25" s="1063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1054" t="s">
        <v>165</v>
      </c>
      <c r="C26" s="1066">
        <v>983</v>
      </c>
      <c r="D26" s="1056">
        <v>0</v>
      </c>
      <c r="E26" s="1057">
        <v>0</v>
      </c>
      <c r="F26" s="1057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1070" t="s">
        <v>166</v>
      </c>
      <c r="C27" s="1066">
        <v>329</v>
      </c>
      <c r="D27" s="1056">
        <v>0</v>
      </c>
      <c r="E27" s="1057">
        <v>0</v>
      </c>
      <c r="F27" s="1057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1054" t="s">
        <v>168</v>
      </c>
      <c r="C28" s="1066">
        <v>1401</v>
      </c>
      <c r="D28" s="1056">
        <v>0</v>
      </c>
      <c r="E28" s="1057">
        <v>0</v>
      </c>
      <c r="F28" s="1057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1054" t="s">
        <v>169</v>
      </c>
      <c r="C29" s="1066">
        <v>6331.25</v>
      </c>
      <c r="D29" s="1056">
        <v>0</v>
      </c>
      <c r="E29" s="1057">
        <v>0</v>
      </c>
      <c r="F29" s="1057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1058" t="s">
        <v>170</v>
      </c>
      <c r="C30" s="1055">
        <v>121550</v>
      </c>
      <c r="D30" s="1056">
        <v>0</v>
      </c>
      <c r="E30" s="1084">
        <v>0</v>
      </c>
      <c r="F30" s="1084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1054" t="s">
        <v>171</v>
      </c>
      <c r="C31" s="1065">
        <v>0.1</v>
      </c>
      <c r="D31" s="1060">
        <v>0</v>
      </c>
      <c r="E31" s="1057">
        <v>0</v>
      </c>
      <c r="F31" s="1057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1054" t="s">
        <v>172</v>
      </c>
      <c r="C32" s="1066">
        <v>830</v>
      </c>
      <c r="D32" s="1056">
        <v>0</v>
      </c>
      <c r="E32" s="1057">
        <v>0</v>
      </c>
      <c r="F32" s="1057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1054" t="s">
        <v>134</v>
      </c>
      <c r="C33" s="1066">
        <v>294.75</v>
      </c>
      <c r="D33" s="1056">
        <v>0</v>
      </c>
      <c r="E33" s="1057">
        <v>0</v>
      </c>
      <c r="F33" s="1057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1054" t="s">
        <v>135</v>
      </c>
      <c r="C34" s="1066">
        <v>35.5</v>
      </c>
      <c r="D34" s="1056">
        <v>0</v>
      </c>
      <c r="E34" s="1057">
        <v>0</v>
      </c>
      <c r="F34" s="1057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1054" t="s">
        <v>136</v>
      </c>
      <c r="C35" s="1066">
        <v>297.5</v>
      </c>
      <c r="D35" s="1056">
        <v>0</v>
      </c>
      <c r="E35" s="1057">
        <v>0</v>
      </c>
      <c r="F35" s="1057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1054" t="s">
        <v>137</v>
      </c>
      <c r="C36" s="1066">
        <v>148</v>
      </c>
      <c r="D36" s="1056">
        <v>0</v>
      </c>
      <c r="E36" s="1057">
        <v>0</v>
      </c>
      <c r="F36" s="1057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1054" t="s">
        <v>138</v>
      </c>
      <c r="C37" s="1066">
        <v>1389</v>
      </c>
      <c r="D37" s="1056">
        <v>0</v>
      </c>
      <c r="E37" s="1057">
        <v>0</v>
      </c>
      <c r="F37" s="1057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1058" t="s">
        <v>139</v>
      </c>
      <c r="C38" s="1091">
        <v>1841.25</v>
      </c>
      <c r="D38" s="1081">
        <v>0</v>
      </c>
      <c r="E38" s="1057">
        <v>0</v>
      </c>
      <c r="F38" s="1084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1054" t="s">
        <v>140</v>
      </c>
      <c r="C39" s="1055">
        <v>409</v>
      </c>
      <c r="D39" s="1056">
        <v>0</v>
      </c>
      <c r="E39" s="1063">
        <v>0</v>
      </c>
      <c r="F39" s="1057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1054" t="s">
        <v>141</v>
      </c>
      <c r="C40" s="1055">
        <v>10.5</v>
      </c>
      <c r="D40" s="1056">
        <v>0</v>
      </c>
      <c r="E40" s="1057">
        <v>0</v>
      </c>
      <c r="F40" s="1057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1054" t="s">
        <v>142</v>
      </c>
      <c r="C41" s="1072">
        <v>746.25</v>
      </c>
      <c r="D41" s="1056">
        <v>0</v>
      </c>
      <c r="E41" s="1057">
        <v>0</v>
      </c>
      <c r="F41" s="1057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1054" t="s">
        <v>143</v>
      </c>
      <c r="C42" s="1055">
        <v>177.5</v>
      </c>
      <c r="D42" s="1056">
        <v>0</v>
      </c>
      <c r="E42" s="1057">
        <v>0</v>
      </c>
      <c r="F42" s="1057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1054" t="s">
        <v>144</v>
      </c>
      <c r="C43" s="1055">
        <v>139.76</v>
      </c>
      <c r="D43" s="1056">
        <v>0</v>
      </c>
      <c r="E43" s="1057">
        <v>0</v>
      </c>
      <c r="F43" s="1057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1054" t="s">
        <v>145</v>
      </c>
      <c r="C44" s="1055">
        <v>1714.75</v>
      </c>
      <c r="D44" s="1056">
        <v>0</v>
      </c>
      <c r="E44" s="1057">
        <v>0</v>
      </c>
      <c r="F44" s="1057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1054" t="s">
        <v>146</v>
      </c>
      <c r="C45" s="1055">
        <v>17815.62</v>
      </c>
      <c r="D45" s="1056">
        <v>0</v>
      </c>
      <c r="E45" s="1057">
        <v>0</v>
      </c>
      <c r="F45" s="1057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1054" t="s">
        <v>147</v>
      </c>
      <c r="C46" s="1055">
        <v>162.29</v>
      </c>
      <c r="D46" s="1056">
        <v>0</v>
      </c>
      <c r="E46" s="1057">
        <v>0</v>
      </c>
      <c r="F46" s="1057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1054" t="s">
        <v>149</v>
      </c>
      <c r="C47" s="1055">
        <v>727.37</v>
      </c>
      <c r="D47" s="1056">
        <v>0</v>
      </c>
      <c r="E47" s="1057">
        <v>0</v>
      </c>
      <c r="F47" s="1057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1054" t="s">
        <v>150</v>
      </c>
      <c r="C48" s="1055">
        <v>127.75</v>
      </c>
      <c r="D48" s="1056">
        <v>0</v>
      </c>
      <c r="E48" s="1057">
        <v>0</v>
      </c>
      <c r="F48" s="1057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1054" t="s">
        <v>151</v>
      </c>
      <c r="C49" s="1055">
        <v>140.5</v>
      </c>
      <c r="D49" s="1056">
        <v>0</v>
      </c>
      <c r="E49" s="1057">
        <v>0</v>
      </c>
      <c r="F49" s="1057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1054" t="s">
        <v>152</v>
      </c>
      <c r="C50" s="1055">
        <v>418.5</v>
      </c>
      <c r="D50" s="1056">
        <v>0</v>
      </c>
      <c r="E50" s="1057">
        <v>0</v>
      </c>
      <c r="F50" s="1057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1054" t="s">
        <v>153</v>
      </c>
      <c r="C51" s="1055">
        <v>182.5</v>
      </c>
      <c r="D51" s="1056">
        <v>0</v>
      </c>
      <c r="E51" s="1057">
        <v>0</v>
      </c>
      <c r="F51" s="1057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1054" t="s">
        <v>183</v>
      </c>
      <c r="C52" s="1055">
        <v>9199</v>
      </c>
      <c r="D52" s="1056">
        <v>0</v>
      </c>
      <c r="E52" s="1057">
        <v>0</v>
      </c>
      <c r="F52" s="1057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1054" t="s">
        <v>185</v>
      </c>
      <c r="C53" s="1055">
        <v>8310.4</v>
      </c>
      <c r="D53" s="1056">
        <v>0</v>
      </c>
      <c r="E53" s="1057">
        <v>0</v>
      </c>
      <c r="F53" s="1057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1054" t="s">
        <v>186</v>
      </c>
      <c r="C54" s="1055">
        <v>91094.73</v>
      </c>
      <c r="D54" s="1056">
        <v>0</v>
      </c>
      <c r="E54" s="1057">
        <v>0</v>
      </c>
      <c r="F54" s="1057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1054" t="s">
        <v>187</v>
      </c>
      <c r="C55" s="1055">
        <v>35199.5</v>
      </c>
      <c r="D55" s="1056">
        <v>0</v>
      </c>
      <c r="E55" s="1057">
        <v>0</v>
      </c>
      <c r="F55" s="1057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1058" t="s">
        <v>188</v>
      </c>
      <c r="C56" s="1059">
        <v>6790.76</v>
      </c>
      <c r="D56" s="1081">
        <v>0</v>
      </c>
      <c r="E56" s="1084">
        <v>0</v>
      </c>
      <c r="F56" s="1057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1054" t="s">
        <v>189</v>
      </c>
      <c r="C57" s="1055">
        <v>6546.5</v>
      </c>
      <c r="D57" s="1056">
        <v>0</v>
      </c>
      <c r="E57" s="1057">
        <v>0</v>
      </c>
      <c r="F57" s="1063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1054" t="s">
        <v>190</v>
      </c>
      <c r="C58" s="1055">
        <v>8300.0499999999993</v>
      </c>
      <c r="D58" s="1056">
        <v>0</v>
      </c>
      <c r="E58" s="1057">
        <v>0</v>
      </c>
      <c r="F58" s="1057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1054" t="s">
        <v>191</v>
      </c>
      <c r="C59" s="1055">
        <v>2941</v>
      </c>
      <c r="D59" s="1056">
        <v>0</v>
      </c>
      <c r="E59" s="1057">
        <v>0</v>
      </c>
      <c r="F59" s="1057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1070" t="s">
        <v>192</v>
      </c>
      <c r="C60" s="1055">
        <v>80505</v>
      </c>
      <c r="D60" s="1056">
        <v>0</v>
      </c>
      <c r="E60" s="1057">
        <v>0</v>
      </c>
      <c r="F60" s="1057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1054" t="s">
        <v>193</v>
      </c>
      <c r="C61" s="1055">
        <v>47775.29</v>
      </c>
      <c r="D61" s="1056">
        <v>0</v>
      </c>
      <c r="E61" s="1057">
        <v>0</v>
      </c>
      <c r="F61" s="1057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1054" t="s">
        <v>194</v>
      </c>
      <c r="C62" s="1055">
        <v>20758.75</v>
      </c>
      <c r="D62" s="1056">
        <v>0</v>
      </c>
      <c r="E62" s="1057">
        <v>0</v>
      </c>
      <c r="F62" s="1057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1054" t="s">
        <v>195</v>
      </c>
      <c r="C63" s="1055">
        <v>1362</v>
      </c>
      <c r="D63" s="1056">
        <v>0</v>
      </c>
      <c r="E63" s="1057">
        <v>0</v>
      </c>
      <c r="F63" s="1057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1054" t="s">
        <v>196</v>
      </c>
      <c r="C64" s="1055">
        <v>130767</v>
      </c>
      <c r="D64" s="1056">
        <v>0</v>
      </c>
      <c r="E64" s="1057">
        <v>0</v>
      </c>
      <c r="F64" s="1057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.375" style="394" customWidth="1"/>
    <col min="3" max="3" width="14" style="394" customWidth="1"/>
    <col min="4" max="4" width="14.125" style="394" customWidth="1"/>
    <col min="5" max="5" width="13.375" style="394" customWidth="1"/>
    <col min="6" max="6" width="13.75" style="394" customWidth="1"/>
    <col min="7" max="16384" width="9" style="394"/>
  </cols>
  <sheetData>
    <row r="1" spans="1:9" x14ac:dyDescent="0.5">
      <c r="A1" s="1224" t="s">
        <v>568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1332575.0000000005</v>
      </c>
      <c r="D4" s="414">
        <f>SUM(D5:D81)</f>
        <v>4772.8</v>
      </c>
      <c r="E4" s="414">
        <f>SUM(E5:E81)</f>
        <v>4702.6500000000005</v>
      </c>
      <c r="F4" s="414">
        <f>SUM(F5:F81)</f>
        <v>4772.8</v>
      </c>
      <c r="G4" s="414">
        <f>SUM(G5:G81)</f>
        <v>70.150000000000006</v>
      </c>
      <c r="I4" s="395">
        <f>SUM(I5:I81)</f>
        <v>17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1504.25</v>
      </c>
      <c r="E5" s="1089">
        <v>1496.25</v>
      </c>
      <c r="F5" s="1089">
        <v>1504.25</v>
      </c>
      <c r="G5" s="430">
        <f>+F5-E5</f>
        <v>8</v>
      </c>
      <c r="I5" s="394">
        <f>IF(F5&gt;0,1,0)</f>
        <v>1</v>
      </c>
    </row>
    <row r="6" spans="1:9" x14ac:dyDescent="0.5">
      <c r="A6" s="374">
        <v>2</v>
      </c>
      <c r="B6" s="1054" t="s">
        <v>184</v>
      </c>
      <c r="C6" s="1055">
        <v>260229.81</v>
      </c>
      <c r="D6" s="1056">
        <v>1104.25</v>
      </c>
      <c r="E6" s="1057">
        <v>1105.25</v>
      </c>
      <c r="F6" s="1057">
        <v>1104.25</v>
      </c>
      <c r="G6" s="430">
        <f t="shared" ref="G6:G69" si="0">+F6-E6</f>
        <v>-1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196</v>
      </c>
      <c r="C7" s="1055">
        <v>130767</v>
      </c>
      <c r="D7" s="1056">
        <v>704.5</v>
      </c>
      <c r="E7" s="1057">
        <v>702.5</v>
      </c>
      <c r="F7" s="1057">
        <v>704.5</v>
      </c>
      <c r="G7" s="430">
        <f t="shared" si="0"/>
        <v>2</v>
      </c>
      <c r="I7" s="394">
        <f t="shared" si="1"/>
        <v>1</v>
      </c>
    </row>
    <row r="8" spans="1:9" x14ac:dyDescent="0.5">
      <c r="A8" s="374">
        <v>4</v>
      </c>
      <c r="B8" s="1054" t="s">
        <v>167</v>
      </c>
      <c r="C8" s="1055">
        <v>73576</v>
      </c>
      <c r="D8" s="1056">
        <v>627</v>
      </c>
      <c r="E8" s="1057">
        <v>576</v>
      </c>
      <c r="F8" s="1057">
        <v>627</v>
      </c>
      <c r="G8" s="430">
        <f t="shared" si="0"/>
        <v>51</v>
      </c>
      <c r="I8" s="394">
        <f t="shared" si="1"/>
        <v>1</v>
      </c>
    </row>
    <row r="9" spans="1:9" x14ac:dyDescent="0.5">
      <c r="A9" s="374">
        <v>5</v>
      </c>
      <c r="B9" s="1058" t="s">
        <v>192</v>
      </c>
      <c r="C9" s="1059">
        <v>80505</v>
      </c>
      <c r="D9" s="1056">
        <v>528.25</v>
      </c>
      <c r="E9" s="1057">
        <v>539.25</v>
      </c>
      <c r="F9" s="1057">
        <v>528.25</v>
      </c>
      <c r="G9" s="430">
        <f t="shared" si="0"/>
        <v>-11</v>
      </c>
      <c r="I9" s="394">
        <f t="shared" si="1"/>
        <v>1</v>
      </c>
    </row>
    <row r="10" spans="1:9" x14ac:dyDescent="0.5">
      <c r="A10" s="374">
        <v>6</v>
      </c>
      <c r="B10" s="1058" t="s">
        <v>170</v>
      </c>
      <c r="C10" s="1059">
        <v>121550</v>
      </c>
      <c r="D10" s="1056">
        <v>75</v>
      </c>
      <c r="E10" s="1057">
        <v>69.5</v>
      </c>
      <c r="F10" s="1057">
        <v>75</v>
      </c>
      <c r="G10" s="430">
        <f t="shared" si="0"/>
        <v>5.5</v>
      </c>
      <c r="I10" s="394">
        <f t="shared" si="1"/>
        <v>1</v>
      </c>
    </row>
    <row r="11" spans="1:9" x14ac:dyDescent="0.5">
      <c r="A11" s="374">
        <v>7</v>
      </c>
      <c r="B11" s="1058" t="s">
        <v>194</v>
      </c>
      <c r="C11" s="1059">
        <v>20758.75</v>
      </c>
      <c r="D11" s="1056">
        <v>71</v>
      </c>
      <c r="E11" s="1057">
        <v>71</v>
      </c>
      <c r="F11" s="1057">
        <v>71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1095" t="s">
        <v>186</v>
      </c>
      <c r="C12" s="1059">
        <v>91094.73</v>
      </c>
      <c r="D12" s="1056">
        <v>55</v>
      </c>
      <c r="E12" s="1084">
        <v>35.5</v>
      </c>
      <c r="F12" s="1057">
        <v>55</v>
      </c>
      <c r="G12" s="430">
        <f t="shared" si="0"/>
        <v>19.5</v>
      </c>
      <c r="I12" s="394">
        <f t="shared" si="1"/>
        <v>1</v>
      </c>
    </row>
    <row r="13" spans="1:9" x14ac:dyDescent="0.5">
      <c r="A13" s="374">
        <v>9</v>
      </c>
      <c r="B13" s="1058" t="s">
        <v>189</v>
      </c>
      <c r="C13" s="1059">
        <v>6546.5</v>
      </c>
      <c r="D13" s="1081">
        <v>23.25</v>
      </c>
      <c r="E13" s="1084">
        <v>25.25</v>
      </c>
      <c r="F13" s="1057">
        <v>23.25</v>
      </c>
      <c r="G13" s="430">
        <f t="shared" si="0"/>
        <v>-2</v>
      </c>
      <c r="I13" s="394">
        <f t="shared" si="1"/>
        <v>1</v>
      </c>
    </row>
    <row r="14" spans="1:9" x14ac:dyDescent="0.5">
      <c r="A14" s="374">
        <v>10</v>
      </c>
      <c r="B14" s="1054" t="s">
        <v>188</v>
      </c>
      <c r="C14" s="1055">
        <v>6790.76</v>
      </c>
      <c r="D14" s="1056">
        <v>21.05</v>
      </c>
      <c r="E14" s="1057">
        <v>21.05</v>
      </c>
      <c r="F14" s="1063">
        <v>21.05</v>
      </c>
      <c r="G14" s="430">
        <f t="shared" si="0"/>
        <v>0</v>
      </c>
      <c r="I14" s="394">
        <f t="shared" si="1"/>
        <v>1</v>
      </c>
    </row>
    <row r="15" spans="1:9" x14ac:dyDescent="0.5">
      <c r="A15" s="374">
        <v>11</v>
      </c>
      <c r="B15" s="1054" t="s">
        <v>187</v>
      </c>
      <c r="C15" s="1066">
        <v>35199.5</v>
      </c>
      <c r="D15" s="1056">
        <v>17.100000000000001</v>
      </c>
      <c r="E15" s="1057">
        <v>21.35</v>
      </c>
      <c r="F15" s="1057">
        <v>17.100000000000001</v>
      </c>
      <c r="G15" s="430">
        <f t="shared" si="0"/>
        <v>-4.25</v>
      </c>
      <c r="I15" s="394">
        <f t="shared" si="1"/>
        <v>1</v>
      </c>
    </row>
    <row r="16" spans="1:9" x14ac:dyDescent="0.5">
      <c r="A16" s="374">
        <v>12</v>
      </c>
      <c r="B16" s="1054" t="s">
        <v>185</v>
      </c>
      <c r="C16" s="1066">
        <v>8310.4</v>
      </c>
      <c r="D16" s="1055">
        <v>14.75</v>
      </c>
      <c r="E16" s="1057">
        <v>14.75</v>
      </c>
      <c r="F16" s="1057">
        <v>14.75</v>
      </c>
      <c r="G16" s="430">
        <f t="shared" si="0"/>
        <v>0</v>
      </c>
      <c r="I16" s="394">
        <f t="shared" si="1"/>
        <v>1</v>
      </c>
    </row>
    <row r="17" spans="1:9" x14ac:dyDescent="0.5">
      <c r="A17" s="374">
        <v>13</v>
      </c>
      <c r="B17" s="1054" t="s">
        <v>183</v>
      </c>
      <c r="C17" s="1055">
        <v>9199</v>
      </c>
      <c r="D17" s="1056">
        <v>11</v>
      </c>
      <c r="E17" s="1057">
        <v>11</v>
      </c>
      <c r="F17" s="1057">
        <v>11</v>
      </c>
      <c r="G17" s="430">
        <f t="shared" si="0"/>
        <v>0</v>
      </c>
      <c r="I17" s="394">
        <f t="shared" si="1"/>
        <v>1</v>
      </c>
    </row>
    <row r="18" spans="1:9" x14ac:dyDescent="0.5">
      <c r="A18" s="374">
        <v>14</v>
      </c>
      <c r="B18" s="1054" t="s">
        <v>176</v>
      </c>
      <c r="C18" s="1055">
        <v>3812</v>
      </c>
      <c r="D18" s="1056">
        <v>8</v>
      </c>
      <c r="E18" s="1057">
        <v>8</v>
      </c>
      <c r="F18" s="1057">
        <v>8</v>
      </c>
      <c r="G18" s="430">
        <f t="shared" si="0"/>
        <v>0</v>
      </c>
      <c r="I18" s="394">
        <f t="shared" si="1"/>
        <v>1</v>
      </c>
    </row>
    <row r="19" spans="1:9" x14ac:dyDescent="0.5">
      <c r="A19" s="374">
        <v>15</v>
      </c>
      <c r="B19" s="1054" t="s">
        <v>191</v>
      </c>
      <c r="C19" s="1055">
        <v>2941</v>
      </c>
      <c r="D19" s="1056">
        <v>6.7</v>
      </c>
      <c r="E19" s="1057">
        <v>4.7</v>
      </c>
      <c r="F19" s="1057">
        <v>6.7</v>
      </c>
      <c r="G19" s="430">
        <f t="shared" si="0"/>
        <v>2</v>
      </c>
      <c r="I19" s="394">
        <f t="shared" si="1"/>
        <v>1</v>
      </c>
    </row>
    <row r="20" spans="1:9" x14ac:dyDescent="0.5">
      <c r="A20" s="374">
        <v>16</v>
      </c>
      <c r="B20" s="1054" t="s">
        <v>193</v>
      </c>
      <c r="C20" s="1055">
        <v>47775.29</v>
      </c>
      <c r="D20" s="1056">
        <v>1.3</v>
      </c>
      <c r="E20" s="1057">
        <v>1.3</v>
      </c>
      <c r="F20" s="1057">
        <v>1.3</v>
      </c>
      <c r="G20" s="430">
        <f t="shared" si="0"/>
        <v>0</v>
      </c>
      <c r="I20" s="394">
        <f t="shared" si="1"/>
        <v>1</v>
      </c>
    </row>
    <row r="21" spans="1:9" x14ac:dyDescent="0.5">
      <c r="A21" s="374">
        <v>17</v>
      </c>
      <c r="B21" s="1054" t="s">
        <v>195</v>
      </c>
      <c r="C21" s="1055">
        <v>1362</v>
      </c>
      <c r="D21" s="1056">
        <v>0.4</v>
      </c>
      <c r="E21" s="1057">
        <v>0</v>
      </c>
      <c r="F21" s="1057">
        <v>0.4</v>
      </c>
      <c r="G21" s="430">
        <f t="shared" si="0"/>
        <v>0.4</v>
      </c>
      <c r="I21" s="394">
        <f t="shared" si="1"/>
        <v>1</v>
      </c>
    </row>
    <row r="22" spans="1:9" x14ac:dyDescent="0.5">
      <c r="A22" s="374">
        <v>18</v>
      </c>
      <c r="B22" s="1054" t="s">
        <v>155</v>
      </c>
      <c r="C22" s="1055">
        <v>2</v>
      </c>
      <c r="D22" s="1056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156</v>
      </c>
      <c r="C23" s="1055">
        <v>7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157</v>
      </c>
      <c r="C24" s="1055">
        <v>177.2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217</v>
      </c>
      <c r="C25" s="1055">
        <v>131.84</v>
      </c>
      <c r="D25" s="1056">
        <v>0</v>
      </c>
      <c r="E25" s="1057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70" t="s">
        <v>158</v>
      </c>
      <c r="C26" s="1055">
        <v>2</v>
      </c>
      <c r="D26" s="1056">
        <v>0</v>
      </c>
      <c r="E26" s="1057">
        <v>0</v>
      </c>
      <c r="F26" s="1063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4" t="s">
        <v>159</v>
      </c>
      <c r="C27" s="1055">
        <v>54</v>
      </c>
      <c r="D27" s="1056">
        <v>0</v>
      </c>
      <c r="E27" s="1057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160</v>
      </c>
      <c r="C28" s="1055">
        <v>2336.75</v>
      </c>
      <c r="D28" s="1056">
        <v>0</v>
      </c>
      <c r="E28" s="1057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161</v>
      </c>
      <c r="C29" s="1055">
        <v>23.25</v>
      </c>
      <c r="D29" s="1056">
        <v>0</v>
      </c>
      <c r="E29" s="1057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162</v>
      </c>
      <c r="C30" s="1055">
        <v>54.5</v>
      </c>
      <c r="D30" s="1056">
        <v>0</v>
      </c>
      <c r="E30" s="1057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174</v>
      </c>
      <c r="C31" s="1055">
        <v>8447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175</v>
      </c>
      <c r="C32" s="1055">
        <v>28.75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70" t="s">
        <v>177</v>
      </c>
      <c r="C33" s="1055">
        <v>6880.53</v>
      </c>
      <c r="D33" s="1056">
        <v>0</v>
      </c>
      <c r="E33" s="1057">
        <v>0</v>
      </c>
      <c r="F33" s="1063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178</v>
      </c>
      <c r="C34" s="1055">
        <v>2706.75</v>
      </c>
      <c r="D34" s="1056">
        <v>0</v>
      </c>
      <c r="E34" s="1057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179</v>
      </c>
      <c r="C35" s="1055">
        <v>157</v>
      </c>
      <c r="D35" s="1056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180</v>
      </c>
      <c r="C36" s="1072">
        <v>1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181</v>
      </c>
      <c r="C37" s="1055">
        <v>18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165</v>
      </c>
      <c r="C38" s="1066">
        <v>983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8" t="s">
        <v>166</v>
      </c>
      <c r="C39" s="1091">
        <v>329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8" t="s">
        <v>168</v>
      </c>
      <c r="C40" s="1059">
        <v>1401</v>
      </c>
      <c r="D40" s="1081">
        <v>0</v>
      </c>
      <c r="E40" s="1084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169</v>
      </c>
      <c r="C41" s="1066">
        <v>6331.25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4" t="s">
        <v>171</v>
      </c>
      <c r="C42" s="1066">
        <v>0.1</v>
      </c>
      <c r="D42" s="1056">
        <v>0</v>
      </c>
      <c r="E42" s="1057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8" t="s">
        <v>172</v>
      </c>
      <c r="C43" s="1055">
        <v>830</v>
      </c>
      <c r="D43" s="1056">
        <v>0</v>
      </c>
      <c r="E43" s="1084">
        <v>0</v>
      </c>
      <c r="F43" s="1084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134</v>
      </c>
      <c r="C44" s="1065">
        <v>294.75</v>
      </c>
      <c r="D44" s="1060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135</v>
      </c>
      <c r="C45" s="1066">
        <v>35.5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136</v>
      </c>
      <c r="C46" s="1066">
        <v>297.5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137</v>
      </c>
      <c r="C47" s="1066">
        <v>148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70" t="s">
        <v>138</v>
      </c>
      <c r="C48" s="1066">
        <v>1389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139</v>
      </c>
      <c r="C49" s="1066">
        <v>1841.25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8" t="s">
        <v>140</v>
      </c>
      <c r="C50" s="1091">
        <v>409</v>
      </c>
      <c r="D50" s="1081">
        <v>0</v>
      </c>
      <c r="E50" s="1057">
        <v>0</v>
      </c>
      <c r="F50" s="1084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141</v>
      </c>
      <c r="C51" s="1055">
        <v>10.5</v>
      </c>
      <c r="D51" s="1056">
        <v>0</v>
      </c>
      <c r="E51" s="1063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142</v>
      </c>
      <c r="C52" s="1055">
        <v>746.25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143</v>
      </c>
      <c r="C53" s="1055">
        <v>177.5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144</v>
      </c>
      <c r="C54" s="1055">
        <v>139.76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145</v>
      </c>
      <c r="C55" s="1055">
        <v>1714.75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146</v>
      </c>
      <c r="C56" s="1055">
        <v>17815.62</v>
      </c>
      <c r="D56" s="1056">
        <v>0</v>
      </c>
      <c r="E56" s="1057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147</v>
      </c>
      <c r="C57" s="1055">
        <v>162.29</v>
      </c>
      <c r="D57" s="1056">
        <v>0</v>
      </c>
      <c r="E57" s="1057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148</v>
      </c>
      <c r="C58" s="1055">
        <v>1371.64</v>
      </c>
      <c r="D58" s="1056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149</v>
      </c>
      <c r="C59" s="1055">
        <v>727.37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150</v>
      </c>
      <c r="C60" s="1055">
        <v>127.75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151</v>
      </c>
      <c r="C61" s="1055">
        <v>140.5</v>
      </c>
      <c r="D61" s="1056">
        <v>0</v>
      </c>
      <c r="E61" s="1057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152</v>
      </c>
      <c r="C62" s="1055">
        <v>418.5</v>
      </c>
      <c r="D62" s="1056">
        <v>0</v>
      </c>
      <c r="E62" s="1057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153</v>
      </c>
      <c r="C63" s="1055">
        <v>182.5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190</v>
      </c>
      <c r="C64" s="1055">
        <v>8300.0499999999993</v>
      </c>
      <c r="D64" s="1056">
        <v>0</v>
      </c>
      <c r="E64" s="1057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8" t="s">
        <v>116</v>
      </c>
      <c r="C65" s="1059">
        <v>743.14</v>
      </c>
      <c r="D65" s="1081">
        <v>0</v>
      </c>
      <c r="E65" s="1084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61" t="s">
        <v>119</v>
      </c>
      <c r="C68" s="1062">
        <v>2050.81</v>
      </c>
      <c r="D68" s="1060">
        <v>0</v>
      </c>
      <c r="E68" s="1063">
        <v>0</v>
      </c>
      <c r="F68" s="1063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70" t="s">
        <v>125</v>
      </c>
      <c r="C74" s="1071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2.75" style="394" customWidth="1"/>
    <col min="4" max="5" width="13.375" style="394" customWidth="1"/>
    <col min="6" max="6" width="13" style="394" customWidth="1"/>
    <col min="7" max="16384" width="9" style="394"/>
  </cols>
  <sheetData>
    <row r="1" spans="1:9" x14ac:dyDescent="0.5">
      <c r="A1" s="1224" t="s">
        <v>569</v>
      </c>
      <c r="B1" s="1224"/>
      <c r="C1" s="1224"/>
      <c r="D1" s="1224"/>
      <c r="E1" s="1224"/>
      <c r="F1" s="1224"/>
      <c r="G1" s="1224"/>
      <c r="H1" s="276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H2" s="134"/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H3" s="134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>SUM(D5:D81)</f>
        <v>126</v>
      </c>
      <c r="E4" s="414">
        <f t="shared" ref="E4" si="0">SUM(E5:E81)</f>
        <v>126</v>
      </c>
      <c r="F4" s="414">
        <f>SUM(F5:F81)</f>
        <v>126</v>
      </c>
      <c r="G4" s="414">
        <f>SUM(G5:G81)</f>
        <v>0</v>
      </c>
      <c r="H4" s="134"/>
      <c r="I4" s="395">
        <f>SUM(I5:I81)</f>
        <v>4</v>
      </c>
    </row>
    <row r="5" spans="1:9" x14ac:dyDescent="0.5">
      <c r="A5" s="374">
        <v>1</v>
      </c>
      <c r="B5" s="1050" t="s">
        <v>164</v>
      </c>
      <c r="C5" s="1087">
        <v>301654.73</v>
      </c>
      <c r="D5" s="1088">
        <v>63</v>
      </c>
      <c r="E5" s="1089">
        <v>63</v>
      </c>
      <c r="F5" s="1089">
        <v>63</v>
      </c>
      <c r="G5" s="430">
        <f>+F5-E5</f>
        <v>0</v>
      </c>
      <c r="H5" s="134"/>
      <c r="I5" s="394">
        <f>IF(F5&gt;0,1,0)</f>
        <v>1</v>
      </c>
    </row>
    <row r="6" spans="1:9" x14ac:dyDescent="0.5">
      <c r="A6" s="374">
        <v>2</v>
      </c>
      <c r="B6" s="1054" t="s">
        <v>192</v>
      </c>
      <c r="C6" s="1055">
        <v>80505</v>
      </c>
      <c r="D6" s="1056">
        <v>55</v>
      </c>
      <c r="E6" s="1057">
        <v>55</v>
      </c>
      <c r="F6" s="1057">
        <v>55</v>
      </c>
      <c r="G6" s="430">
        <f t="shared" ref="G6:G69" si="1">+F6-E6</f>
        <v>0</v>
      </c>
      <c r="H6" s="134"/>
      <c r="I6" s="394">
        <f t="shared" ref="I6:I69" si="2">IF(F6&gt;0,1,0)</f>
        <v>1</v>
      </c>
    </row>
    <row r="7" spans="1:9" x14ac:dyDescent="0.5">
      <c r="A7" s="374">
        <v>3</v>
      </c>
      <c r="B7" s="1054" t="s">
        <v>184</v>
      </c>
      <c r="C7" s="1055">
        <v>260229.81</v>
      </c>
      <c r="D7" s="1056">
        <v>7</v>
      </c>
      <c r="E7" s="1057">
        <v>7</v>
      </c>
      <c r="F7" s="1057">
        <v>7</v>
      </c>
      <c r="G7" s="430">
        <f t="shared" si="1"/>
        <v>0</v>
      </c>
      <c r="H7" s="134"/>
      <c r="I7" s="394">
        <f t="shared" si="2"/>
        <v>1</v>
      </c>
    </row>
    <row r="8" spans="1:9" x14ac:dyDescent="0.5">
      <c r="A8" s="374">
        <v>4</v>
      </c>
      <c r="B8" s="1054" t="s">
        <v>189</v>
      </c>
      <c r="C8" s="1055">
        <v>6546.5</v>
      </c>
      <c r="D8" s="1056">
        <v>1</v>
      </c>
      <c r="E8" s="1057">
        <v>1</v>
      </c>
      <c r="F8" s="1057">
        <v>1</v>
      </c>
      <c r="G8" s="430">
        <f t="shared" si="1"/>
        <v>0</v>
      </c>
      <c r="H8" s="134"/>
      <c r="I8" s="394">
        <f t="shared" si="2"/>
        <v>1</v>
      </c>
    </row>
    <row r="9" spans="1:9" x14ac:dyDescent="0.5">
      <c r="A9" s="374">
        <v>5</v>
      </c>
      <c r="B9" s="1054" t="s">
        <v>155</v>
      </c>
      <c r="C9" s="1055">
        <v>2</v>
      </c>
      <c r="D9" s="1056">
        <v>0</v>
      </c>
      <c r="E9" s="1057">
        <v>0</v>
      </c>
      <c r="F9" s="1057">
        <v>0</v>
      </c>
      <c r="G9" s="430">
        <f t="shared" si="1"/>
        <v>0</v>
      </c>
      <c r="H9" s="134"/>
      <c r="I9" s="394">
        <f t="shared" si="2"/>
        <v>0</v>
      </c>
    </row>
    <row r="10" spans="1:9" x14ac:dyDescent="0.5">
      <c r="A10" s="374">
        <v>6</v>
      </c>
      <c r="B10" s="1058" t="s">
        <v>156</v>
      </c>
      <c r="C10" s="1059">
        <v>7</v>
      </c>
      <c r="D10" s="1056">
        <v>0</v>
      </c>
      <c r="E10" s="1057">
        <v>0</v>
      </c>
      <c r="F10" s="1057">
        <v>0</v>
      </c>
      <c r="G10" s="430">
        <f t="shared" si="1"/>
        <v>0</v>
      </c>
      <c r="H10" s="134"/>
      <c r="I10" s="394">
        <f t="shared" si="2"/>
        <v>0</v>
      </c>
    </row>
    <row r="11" spans="1:9" x14ac:dyDescent="0.5">
      <c r="A11" s="374">
        <v>7</v>
      </c>
      <c r="B11" s="1054" t="s">
        <v>157</v>
      </c>
      <c r="C11" s="1055">
        <v>177.2</v>
      </c>
      <c r="D11" s="1056">
        <v>0</v>
      </c>
      <c r="E11" s="1057">
        <v>0</v>
      </c>
      <c r="F11" s="1057">
        <v>0</v>
      </c>
      <c r="G11" s="430">
        <f t="shared" si="1"/>
        <v>0</v>
      </c>
      <c r="H11" s="134"/>
      <c r="I11" s="394">
        <f t="shared" si="2"/>
        <v>0</v>
      </c>
    </row>
    <row r="12" spans="1:9" x14ac:dyDescent="0.5">
      <c r="A12" s="374">
        <v>8</v>
      </c>
      <c r="B12" s="1054" t="s">
        <v>217</v>
      </c>
      <c r="C12" s="1055">
        <v>131.84</v>
      </c>
      <c r="D12" s="1056">
        <v>0</v>
      </c>
      <c r="E12" s="1057">
        <v>0</v>
      </c>
      <c r="F12" s="1063">
        <v>0</v>
      </c>
      <c r="G12" s="430">
        <f t="shared" si="1"/>
        <v>0</v>
      </c>
      <c r="H12" s="134"/>
      <c r="I12" s="394">
        <f t="shared" si="2"/>
        <v>0</v>
      </c>
    </row>
    <row r="13" spans="1:9" x14ac:dyDescent="0.5">
      <c r="A13" s="374">
        <v>9</v>
      </c>
      <c r="B13" s="1054" t="s">
        <v>158</v>
      </c>
      <c r="C13" s="1066">
        <v>2</v>
      </c>
      <c r="D13" s="1056">
        <v>0</v>
      </c>
      <c r="E13" s="1057">
        <v>0</v>
      </c>
      <c r="F13" s="1057">
        <v>0</v>
      </c>
      <c r="G13" s="430">
        <f t="shared" si="1"/>
        <v>0</v>
      </c>
      <c r="H13" s="134"/>
      <c r="I13" s="394">
        <f t="shared" si="2"/>
        <v>0</v>
      </c>
    </row>
    <row r="14" spans="1:9" x14ac:dyDescent="0.5">
      <c r="A14" s="374">
        <v>10</v>
      </c>
      <c r="B14" s="1092" t="s">
        <v>159</v>
      </c>
      <c r="C14" s="1059">
        <v>54</v>
      </c>
      <c r="D14" s="1056">
        <v>0</v>
      </c>
      <c r="E14" s="1057">
        <v>0</v>
      </c>
      <c r="F14" s="1057">
        <v>0</v>
      </c>
      <c r="G14" s="430">
        <f t="shared" si="1"/>
        <v>0</v>
      </c>
      <c r="H14" s="134"/>
      <c r="I14" s="394">
        <f t="shared" si="2"/>
        <v>0</v>
      </c>
    </row>
    <row r="15" spans="1:9" x14ac:dyDescent="0.5">
      <c r="A15" s="374">
        <v>11</v>
      </c>
      <c r="B15" s="1054" t="s">
        <v>160</v>
      </c>
      <c r="C15" s="1055">
        <v>2336.75</v>
      </c>
      <c r="D15" s="1056">
        <v>0</v>
      </c>
      <c r="E15" s="1057">
        <v>0</v>
      </c>
      <c r="F15" s="1057">
        <v>0</v>
      </c>
      <c r="G15" s="430">
        <f t="shared" si="1"/>
        <v>0</v>
      </c>
      <c r="H15" s="134"/>
      <c r="I15" s="394">
        <f t="shared" si="2"/>
        <v>0</v>
      </c>
    </row>
    <row r="16" spans="1:9" x14ac:dyDescent="0.5">
      <c r="A16" s="374">
        <v>12</v>
      </c>
      <c r="B16" s="1054" t="s">
        <v>161</v>
      </c>
      <c r="C16" s="1055">
        <v>23.25</v>
      </c>
      <c r="D16" s="1056">
        <v>0</v>
      </c>
      <c r="E16" s="1057">
        <v>0</v>
      </c>
      <c r="F16" s="1057">
        <v>0</v>
      </c>
      <c r="G16" s="430">
        <f t="shared" si="1"/>
        <v>0</v>
      </c>
      <c r="H16" s="134"/>
      <c r="I16" s="394">
        <f t="shared" si="2"/>
        <v>0</v>
      </c>
    </row>
    <row r="17" spans="1:9" x14ac:dyDescent="0.5">
      <c r="A17" s="374">
        <v>13</v>
      </c>
      <c r="B17" s="1058" t="s">
        <v>162</v>
      </c>
      <c r="C17" s="1059">
        <v>54.5</v>
      </c>
      <c r="D17" s="1056">
        <v>0</v>
      </c>
      <c r="E17" s="1057">
        <v>0</v>
      </c>
      <c r="F17" s="1057">
        <v>0</v>
      </c>
      <c r="G17" s="430">
        <f t="shared" si="1"/>
        <v>0</v>
      </c>
      <c r="H17" s="134"/>
      <c r="I17" s="394">
        <f t="shared" si="2"/>
        <v>0</v>
      </c>
    </row>
    <row r="18" spans="1:9" x14ac:dyDescent="0.5">
      <c r="A18" s="374">
        <v>14</v>
      </c>
      <c r="B18" s="1058" t="s">
        <v>174</v>
      </c>
      <c r="C18" s="1059">
        <v>8447</v>
      </c>
      <c r="D18" s="1056">
        <v>0</v>
      </c>
      <c r="E18" s="1057">
        <v>0</v>
      </c>
      <c r="F18" s="1057">
        <v>0</v>
      </c>
      <c r="G18" s="430">
        <f t="shared" si="1"/>
        <v>0</v>
      </c>
      <c r="H18" s="134"/>
      <c r="I18" s="394">
        <f t="shared" si="2"/>
        <v>0</v>
      </c>
    </row>
    <row r="19" spans="1:9" x14ac:dyDescent="0.5">
      <c r="A19" s="374">
        <v>15</v>
      </c>
      <c r="B19" s="1058" t="s">
        <v>175</v>
      </c>
      <c r="C19" s="1090">
        <v>28.75</v>
      </c>
      <c r="D19" s="1056">
        <v>0</v>
      </c>
      <c r="E19" s="1084">
        <v>0</v>
      </c>
      <c r="F19" s="1057">
        <v>0</v>
      </c>
      <c r="G19" s="430">
        <f t="shared" si="1"/>
        <v>0</v>
      </c>
      <c r="H19" s="134"/>
      <c r="I19" s="394">
        <f t="shared" si="2"/>
        <v>0</v>
      </c>
    </row>
    <row r="20" spans="1:9" x14ac:dyDescent="0.5">
      <c r="A20" s="374">
        <v>16</v>
      </c>
      <c r="B20" s="1054" t="s">
        <v>176</v>
      </c>
      <c r="C20" s="1059">
        <v>3812</v>
      </c>
      <c r="D20" s="1056">
        <v>0</v>
      </c>
      <c r="E20" s="1057">
        <v>0</v>
      </c>
      <c r="F20" s="1057">
        <v>0</v>
      </c>
      <c r="G20" s="430">
        <f t="shared" si="1"/>
        <v>0</v>
      </c>
      <c r="H20" s="134"/>
      <c r="I20" s="394">
        <f t="shared" si="2"/>
        <v>0</v>
      </c>
    </row>
    <row r="21" spans="1:9" x14ac:dyDescent="0.5">
      <c r="A21" s="374">
        <v>17</v>
      </c>
      <c r="B21" s="1054" t="s">
        <v>177</v>
      </c>
      <c r="C21" s="1055">
        <v>6880.53</v>
      </c>
      <c r="D21" s="1056">
        <v>0</v>
      </c>
      <c r="E21" s="1057">
        <v>0</v>
      </c>
      <c r="F21" s="1063">
        <v>0</v>
      </c>
      <c r="G21" s="430">
        <f t="shared" si="1"/>
        <v>0</v>
      </c>
      <c r="H21" s="134"/>
      <c r="I21" s="394">
        <f t="shared" si="2"/>
        <v>0</v>
      </c>
    </row>
    <row r="22" spans="1:9" x14ac:dyDescent="0.5">
      <c r="A22" s="374">
        <v>18</v>
      </c>
      <c r="B22" s="1058" t="s">
        <v>178</v>
      </c>
      <c r="C22" s="1059">
        <v>2706.75</v>
      </c>
      <c r="D22" s="1081">
        <v>0</v>
      </c>
      <c r="E22" s="1084">
        <v>0</v>
      </c>
      <c r="F22" s="1057">
        <v>0</v>
      </c>
      <c r="G22" s="430">
        <f t="shared" si="1"/>
        <v>0</v>
      </c>
      <c r="H22" s="134"/>
      <c r="I22" s="394">
        <f t="shared" si="2"/>
        <v>0</v>
      </c>
    </row>
    <row r="23" spans="1:9" x14ac:dyDescent="0.5">
      <c r="A23" s="374">
        <v>19</v>
      </c>
      <c r="B23" s="1058" t="s">
        <v>179</v>
      </c>
      <c r="C23" s="1059">
        <v>157</v>
      </c>
      <c r="D23" s="1081">
        <v>0</v>
      </c>
      <c r="E23" s="1084">
        <v>0</v>
      </c>
      <c r="F23" s="1057">
        <v>0</v>
      </c>
      <c r="G23" s="430">
        <f t="shared" si="1"/>
        <v>0</v>
      </c>
      <c r="H23" s="134"/>
      <c r="I23" s="394">
        <f t="shared" si="2"/>
        <v>0</v>
      </c>
    </row>
    <row r="24" spans="1:9" x14ac:dyDescent="0.5">
      <c r="A24" s="374">
        <v>20</v>
      </c>
      <c r="B24" s="1054" t="s">
        <v>180</v>
      </c>
      <c r="C24" s="1055">
        <v>1</v>
      </c>
      <c r="D24" s="1056">
        <v>0</v>
      </c>
      <c r="E24" s="1057">
        <v>0</v>
      </c>
      <c r="F24" s="1057">
        <v>0</v>
      </c>
      <c r="G24" s="430">
        <f t="shared" si="1"/>
        <v>0</v>
      </c>
      <c r="H24" s="134"/>
      <c r="I24" s="394">
        <f t="shared" si="2"/>
        <v>0</v>
      </c>
    </row>
    <row r="25" spans="1:9" x14ac:dyDescent="0.5">
      <c r="A25" s="374">
        <v>21</v>
      </c>
      <c r="B25" s="1054" t="s">
        <v>181</v>
      </c>
      <c r="C25" s="1055">
        <v>18</v>
      </c>
      <c r="D25" s="1056">
        <v>0</v>
      </c>
      <c r="E25" s="1057">
        <v>0</v>
      </c>
      <c r="F25" s="1063">
        <v>0</v>
      </c>
      <c r="G25" s="430">
        <f t="shared" si="1"/>
        <v>0</v>
      </c>
      <c r="H25" s="134"/>
      <c r="I25" s="394">
        <f t="shared" si="2"/>
        <v>0</v>
      </c>
    </row>
    <row r="26" spans="1:9" x14ac:dyDescent="0.5">
      <c r="A26" s="374">
        <v>22</v>
      </c>
      <c r="B26" s="1054" t="s">
        <v>165</v>
      </c>
      <c r="C26" s="1066">
        <v>983</v>
      </c>
      <c r="D26" s="1056">
        <v>0</v>
      </c>
      <c r="E26" s="1057">
        <v>0</v>
      </c>
      <c r="F26" s="1057">
        <v>0</v>
      </c>
      <c r="G26" s="430">
        <f t="shared" si="1"/>
        <v>0</v>
      </c>
      <c r="H26" s="134"/>
      <c r="I26" s="394">
        <f t="shared" si="2"/>
        <v>0</v>
      </c>
    </row>
    <row r="27" spans="1:9" x14ac:dyDescent="0.5">
      <c r="A27" s="374">
        <v>23</v>
      </c>
      <c r="B27" s="1054" t="s">
        <v>166</v>
      </c>
      <c r="C27" s="1066">
        <v>329</v>
      </c>
      <c r="D27" s="1056">
        <v>0</v>
      </c>
      <c r="E27" s="1057">
        <v>0</v>
      </c>
      <c r="F27" s="1057">
        <v>0</v>
      </c>
      <c r="G27" s="430">
        <f t="shared" si="1"/>
        <v>0</v>
      </c>
      <c r="H27" s="134"/>
      <c r="I27" s="394">
        <f t="shared" si="2"/>
        <v>0</v>
      </c>
    </row>
    <row r="28" spans="1:9" x14ac:dyDescent="0.5">
      <c r="A28" s="374">
        <v>24</v>
      </c>
      <c r="B28" s="1054" t="s">
        <v>167</v>
      </c>
      <c r="C28" s="1066">
        <v>73576</v>
      </c>
      <c r="D28" s="1056">
        <v>0</v>
      </c>
      <c r="E28" s="1057">
        <v>0</v>
      </c>
      <c r="F28" s="1057">
        <v>0</v>
      </c>
      <c r="G28" s="430">
        <f t="shared" si="1"/>
        <v>0</v>
      </c>
      <c r="H28" s="134"/>
      <c r="I28" s="394">
        <f t="shared" si="2"/>
        <v>0</v>
      </c>
    </row>
    <row r="29" spans="1:9" x14ac:dyDescent="0.5">
      <c r="A29" s="374">
        <v>25</v>
      </c>
      <c r="B29" s="1054" t="s">
        <v>168</v>
      </c>
      <c r="C29" s="1066">
        <v>1401</v>
      </c>
      <c r="D29" s="1056">
        <v>0</v>
      </c>
      <c r="E29" s="1057">
        <v>0</v>
      </c>
      <c r="F29" s="1057">
        <v>0</v>
      </c>
      <c r="G29" s="430">
        <f t="shared" si="1"/>
        <v>0</v>
      </c>
      <c r="H29" s="134"/>
      <c r="I29" s="394">
        <f t="shared" si="2"/>
        <v>0</v>
      </c>
    </row>
    <row r="30" spans="1:9" x14ac:dyDescent="0.5">
      <c r="A30" s="374">
        <v>26</v>
      </c>
      <c r="B30" s="1058" t="s">
        <v>169</v>
      </c>
      <c r="C30" s="1055">
        <v>6331.25</v>
      </c>
      <c r="D30" s="1056">
        <v>0</v>
      </c>
      <c r="E30" s="1084">
        <v>0</v>
      </c>
      <c r="F30" s="1084">
        <v>0</v>
      </c>
      <c r="G30" s="430">
        <f t="shared" si="1"/>
        <v>0</v>
      </c>
      <c r="H30" s="134"/>
      <c r="I30" s="394">
        <f t="shared" si="2"/>
        <v>0</v>
      </c>
    </row>
    <row r="31" spans="1:9" x14ac:dyDescent="0.5">
      <c r="A31" s="374">
        <v>27</v>
      </c>
      <c r="B31" s="1054" t="s">
        <v>170</v>
      </c>
      <c r="C31" s="1065">
        <v>121550</v>
      </c>
      <c r="D31" s="1060">
        <v>0</v>
      </c>
      <c r="E31" s="1057">
        <v>0</v>
      </c>
      <c r="F31" s="1057">
        <v>0</v>
      </c>
      <c r="G31" s="430">
        <f t="shared" si="1"/>
        <v>0</v>
      </c>
      <c r="H31" s="134"/>
      <c r="I31" s="394">
        <f t="shared" si="2"/>
        <v>0</v>
      </c>
    </row>
    <row r="32" spans="1:9" x14ac:dyDescent="0.5">
      <c r="A32" s="374">
        <v>28</v>
      </c>
      <c r="B32" s="1054" t="s">
        <v>171</v>
      </c>
      <c r="C32" s="1066">
        <v>0.1</v>
      </c>
      <c r="D32" s="1056">
        <v>0</v>
      </c>
      <c r="E32" s="1057">
        <v>0</v>
      </c>
      <c r="F32" s="1057">
        <v>0</v>
      </c>
      <c r="G32" s="430">
        <f t="shared" si="1"/>
        <v>0</v>
      </c>
      <c r="H32" s="134"/>
      <c r="I32" s="394">
        <f t="shared" si="2"/>
        <v>0</v>
      </c>
    </row>
    <row r="33" spans="1:9" x14ac:dyDescent="0.5">
      <c r="A33" s="374">
        <v>29</v>
      </c>
      <c r="B33" s="1054" t="s">
        <v>172</v>
      </c>
      <c r="C33" s="1066">
        <v>830</v>
      </c>
      <c r="D33" s="1056">
        <v>0</v>
      </c>
      <c r="E33" s="1057">
        <v>0</v>
      </c>
      <c r="F33" s="1057">
        <v>0</v>
      </c>
      <c r="G33" s="430">
        <f t="shared" si="1"/>
        <v>0</v>
      </c>
      <c r="H33" s="134"/>
      <c r="I33" s="394">
        <f t="shared" si="2"/>
        <v>0</v>
      </c>
    </row>
    <row r="34" spans="1:9" x14ac:dyDescent="0.5">
      <c r="A34" s="374">
        <v>30</v>
      </c>
      <c r="B34" s="1054" t="s">
        <v>134</v>
      </c>
      <c r="C34" s="1066">
        <v>294.75</v>
      </c>
      <c r="D34" s="1056">
        <v>0</v>
      </c>
      <c r="E34" s="1057">
        <v>0</v>
      </c>
      <c r="F34" s="1057">
        <v>0</v>
      </c>
      <c r="G34" s="430">
        <f t="shared" si="1"/>
        <v>0</v>
      </c>
      <c r="H34" s="134"/>
      <c r="I34" s="394">
        <f t="shared" si="2"/>
        <v>0</v>
      </c>
    </row>
    <row r="35" spans="1:9" x14ac:dyDescent="0.5">
      <c r="A35" s="374">
        <v>31</v>
      </c>
      <c r="B35" s="1054" t="s">
        <v>135</v>
      </c>
      <c r="C35" s="1066">
        <v>35.5</v>
      </c>
      <c r="D35" s="1056">
        <v>0</v>
      </c>
      <c r="E35" s="1057">
        <v>0</v>
      </c>
      <c r="F35" s="1057">
        <v>0</v>
      </c>
      <c r="G35" s="430">
        <f t="shared" si="1"/>
        <v>0</v>
      </c>
      <c r="H35" s="134"/>
      <c r="I35" s="394">
        <f t="shared" si="2"/>
        <v>0</v>
      </c>
    </row>
    <row r="36" spans="1:9" x14ac:dyDescent="0.5">
      <c r="A36" s="374">
        <v>32</v>
      </c>
      <c r="B36" s="1054" t="s">
        <v>136</v>
      </c>
      <c r="C36" s="1066">
        <v>297.5</v>
      </c>
      <c r="D36" s="1056">
        <v>0</v>
      </c>
      <c r="E36" s="1057">
        <v>0</v>
      </c>
      <c r="F36" s="1057">
        <v>0</v>
      </c>
      <c r="G36" s="430">
        <f t="shared" si="1"/>
        <v>0</v>
      </c>
      <c r="H36" s="134"/>
      <c r="I36" s="394">
        <f t="shared" si="2"/>
        <v>0</v>
      </c>
    </row>
    <row r="37" spans="1:9" x14ac:dyDescent="0.5">
      <c r="A37" s="374">
        <v>33</v>
      </c>
      <c r="B37" s="1058" t="s">
        <v>137</v>
      </c>
      <c r="C37" s="1091">
        <v>148</v>
      </c>
      <c r="D37" s="1081">
        <v>0</v>
      </c>
      <c r="E37" s="1057">
        <v>0</v>
      </c>
      <c r="F37" s="1084">
        <v>0</v>
      </c>
      <c r="G37" s="430">
        <f t="shared" si="1"/>
        <v>0</v>
      </c>
      <c r="H37" s="134"/>
      <c r="I37" s="394">
        <f t="shared" si="2"/>
        <v>0</v>
      </c>
    </row>
    <row r="38" spans="1:9" x14ac:dyDescent="0.5">
      <c r="A38" s="374">
        <v>34</v>
      </c>
      <c r="B38" s="1070" t="s">
        <v>138</v>
      </c>
      <c r="C38" s="1071">
        <v>1389</v>
      </c>
      <c r="D38" s="1056">
        <v>0</v>
      </c>
      <c r="E38" s="1063">
        <v>0</v>
      </c>
      <c r="F38" s="1057">
        <v>0</v>
      </c>
      <c r="G38" s="430">
        <f t="shared" si="1"/>
        <v>0</v>
      </c>
      <c r="H38" s="134"/>
      <c r="I38" s="394">
        <f t="shared" si="2"/>
        <v>0</v>
      </c>
    </row>
    <row r="39" spans="1:9" x14ac:dyDescent="0.5">
      <c r="A39" s="374">
        <v>35</v>
      </c>
      <c r="B39" s="1054" t="s">
        <v>139</v>
      </c>
      <c r="C39" s="1055">
        <v>1841.25</v>
      </c>
      <c r="D39" s="1056">
        <v>0</v>
      </c>
      <c r="E39" s="1057">
        <v>0</v>
      </c>
      <c r="F39" s="1057">
        <v>0</v>
      </c>
      <c r="G39" s="430">
        <f t="shared" si="1"/>
        <v>0</v>
      </c>
      <c r="H39" s="134"/>
      <c r="I39" s="394">
        <f t="shared" si="2"/>
        <v>0</v>
      </c>
    </row>
    <row r="40" spans="1:9" x14ac:dyDescent="0.5">
      <c r="A40" s="374">
        <v>36</v>
      </c>
      <c r="B40" s="1054" t="s">
        <v>140</v>
      </c>
      <c r="C40" s="1055">
        <v>409</v>
      </c>
      <c r="D40" s="1056">
        <v>0</v>
      </c>
      <c r="E40" s="1057">
        <v>0</v>
      </c>
      <c r="F40" s="1057">
        <v>0</v>
      </c>
      <c r="G40" s="430">
        <f t="shared" si="1"/>
        <v>0</v>
      </c>
      <c r="H40" s="134"/>
      <c r="I40" s="394">
        <f t="shared" si="2"/>
        <v>0</v>
      </c>
    </row>
    <row r="41" spans="1:9" x14ac:dyDescent="0.5">
      <c r="A41" s="374">
        <v>37</v>
      </c>
      <c r="B41" s="1054" t="s">
        <v>141</v>
      </c>
      <c r="C41" s="1055">
        <v>10.5</v>
      </c>
      <c r="D41" s="1056">
        <v>0</v>
      </c>
      <c r="E41" s="1057">
        <v>0</v>
      </c>
      <c r="F41" s="1057">
        <v>0</v>
      </c>
      <c r="G41" s="430">
        <f t="shared" si="1"/>
        <v>0</v>
      </c>
      <c r="H41" s="134"/>
      <c r="I41" s="394">
        <f t="shared" si="2"/>
        <v>0</v>
      </c>
    </row>
    <row r="42" spans="1:9" x14ac:dyDescent="0.5">
      <c r="A42" s="374">
        <v>38</v>
      </c>
      <c r="B42" s="1054" t="s">
        <v>142</v>
      </c>
      <c r="C42" s="1055">
        <v>746.25</v>
      </c>
      <c r="D42" s="1056">
        <v>0</v>
      </c>
      <c r="E42" s="1057">
        <v>0</v>
      </c>
      <c r="F42" s="1057">
        <v>0</v>
      </c>
      <c r="G42" s="430">
        <f t="shared" si="1"/>
        <v>0</v>
      </c>
      <c r="H42" s="134"/>
      <c r="I42" s="394">
        <f t="shared" si="2"/>
        <v>0</v>
      </c>
    </row>
    <row r="43" spans="1:9" x14ac:dyDescent="0.5">
      <c r="A43" s="374">
        <v>39</v>
      </c>
      <c r="B43" s="1054" t="s">
        <v>143</v>
      </c>
      <c r="C43" s="1055">
        <v>177.5</v>
      </c>
      <c r="D43" s="1056">
        <v>0</v>
      </c>
      <c r="E43" s="1057">
        <v>0</v>
      </c>
      <c r="F43" s="1057">
        <v>0</v>
      </c>
      <c r="G43" s="430">
        <f t="shared" si="1"/>
        <v>0</v>
      </c>
      <c r="H43" s="134"/>
      <c r="I43" s="394">
        <f t="shared" si="2"/>
        <v>0</v>
      </c>
    </row>
    <row r="44" spans="1:9" x14ac:dyDescent="0.5">
      <c r="A44" s="374">
        <v>40</v>
      </c>
      <c r="B44" s="1054" t="s">
        <v>144</v>
      </c>
      <c r="C44" s="1055">
        <v>139.76</v>
      </c>
      <c r="D44" s="1056">
        <v>0</v>
      </c>
      <c r="E44" s="1057">
        <v>0</v>
      </c>
      <c r="F44" s="1057">
        <v>0</v>
      </c>
      <c r="G44" s="430">
        <f t="shared" si="1"/>
        <v>0</v>
      </c>
      <c r="H44" s="134"/>
      <c r="I44" s="394">
        <f t="shared" si="2"/>
        <v>0</v>
      </c>
    </row>
    <row r="45" spans="1:9" x14ac:dyDescent="0.5">
      <c r="A45" s="374">
        <v>41</v>
      </c>
      <c r="B45" s="1054" t="s">
        <v>145</v>
      </c>
      <c r="C45" s="1055">
        <v>1714.75</v>
      </c>
      <c r="D45" s="1056">
        <v>0</v>
      </c>
      <c r="E45" s="1057">
        <v>0</v>
      </c>
      <c r="F45" s="1057">
        <v>0</v>
      </c>
      <c r="G45" s="430">
        <f t="shared" si="1"/>
        <v>0</v>
      </c>
      <c r="H45" s="134"/>
      <c r="I45" s="394">
        <f t="shared" si="2"/>
        <v>0</v>
      </c>
    </row>
    <row r="46" spans="1:9" x14ac:dyDescent="0.5">
      <c r="A46" s="374">
        <v>42</v>
      </c>
      <c r="B46" s="1054" t="s">
        <v>146</v>
      </c>
      <c r="C46" s="1055">
        <v>17815.62</v>
      </c>
      <c r="D46" s="1056">
        <v>0</v>
      </c>
      <c r="E46" s="1057">
        <v>0</v>
      </c>
      <c r="F46" s="1057">
        <v>0</v>
      </c>
      <c r="G46" s="430">
        <f t="shared" si="1"/>
        <v>0</v>
      </c>
      <c r="H46" s="134"/>
      <c r="I46" s="394">
        <f t="shared" si="2"/>
        <v>0</v>
      </c>
    </row>
    <row r="47" spans="1:9" x14ac:dyDescent="0.5">
      <c r="A47" s="374">
        <v>43</v>
      </c>
      <c r="B47" s="1054" t="s">
        <v>147</v>
      </c>
      <c r="C47" s="1055">
        <v>162.29</v>
      </c>
      <c r="D47" s="1056">
        <v>0</v>
      </c>
      <c r="E47" s="1057">
        <v>0</v>
      </c>
      <c r="F47" s="1057">
        <v>0</v>
      </c>
      <c r="G47" s="430">
        <f t="shared" si="1"/>
        <v>0</v>
      </c>
      <c r="H47" s="134"/>
      <c r="I47" s="394">
        <f t="shared" si="2"/>
        <v>0</v>
      </c>
    </row>
    <row r="48" spans="1:9" x14ac:dyDescent="0.5">
      <c r="A48" s="374">
        <v>44</v>
      </c>
      <c r="B48" s="1054" t="s">
        <v>148</v>
      </c>
      <c r="C48" s="1055">
        <v>1371.64</v>
      </c>
      <c r="D48" s="1056">
        <v>0</v>
      </c>
      <c r="E48" s="1057">
        <v>0</v>
      </c>
      <c r="F48" s="1057">
        <v>0</v>
      </c>
      <c r="G48" s="430">
        <f t="shared" si="1"/>
        <v>0</v>
      </c>
      <c r="H48" s="134"/>
      <c r="I48" s="394">
        <f t="shared" si="2"/>
        <v>0</v>
      </c>
    </row>
    <row r="49" spans="1:9" x14ac:dyDescent="0.5">
      <c r="A49" s="374">
        <v>45</v>
      </c>
      <c r="B49" s="1054" t="s">
        <v>149</v>
      </c>
      <c r="C49" s="1055">
        <v>727.37</v>
      </c>
      <c r="D49" s="1056">
        <v>0</v>
      </c>
      <c r="E49" s="1057">
        <v>0</v>
      </c>
      <c r="F49" s="1057">
        <v>0</v>
      </c>
      <c r="G49" s="430">
        <f t="shared" si="1"/>
        <v>0</v>
      </c>
      <c r="H49" s="134"/>
      <c r="I49" s="394">
        <f t="shared" si="2"/>
        <v>0</v>
      </c>
    </row>
    <row r="50" spans="1:9" x14ac:dyDescent="0.5">
      <c r="A50" s="374">
        <v>46</v>
      </c>
      <c r="B50" s="1070" t="s">
        <v>150</v>
      </c>
      <c r="C50" s="1055">
        <v>127.75</v>
      </c>
      <c r="D50" s="1056">
        <v>0</v>
      </c>
      <c r="E50" s="1057">
        <v>0</v>
      </c>
      <c r="F50" s="1057">
        <v>0</v>
      </c>
      <c r="G50" s="430">
        <f t="shared" si="1"/>
        <v>0</v>
      </c>
      <c r="H50" s="134"/>
      <c r="I50" s="394">
        <f t="shared" si="2"/>
        <v>0</v>
      </c>
    </row>
    <row r="51" spans="1:9" x14ac:dyDescent="0.5">
      <c r="A51" s="374">
        <v>47</v>
      </c>
      <c r="B51" s="1054" t="s">
        <v>151</v>
      </c>
      <c r="C51" s="1055">
        <v>140.5</v>
      </c>
      <c r="D51" s="1056">
        <v>0</v>
      </c>
      <c r="E51" s="1057">
        <v>0</v>
      </c>
      <c r="F51" s="1057">
        <v>0</v>
      </c>
      <c r="G51" s="430">
        <f t="shared" si="1"/>
        <v>0</v>
      </c>
      <c r="H51" s="134"/>
      <c r="I51" s="394">
        <f t="shared" si="2"/>
        <v>0</v>
      </c>
    </row>
    <row r="52" spans="1:9" x14ac:dyDescent="0.5">
      <c r="A52" s="374">
        <v>48</v>
      </c>
      <c r="B52" s="1054" t="s">
        <v>152</v>
      </c>
      <c r="C52" s="1055">
        <v>418.5</v>
      </c>
      <c r="D52" s="1056">
        <v>0</v>
      </c>
      <c r="E52" s="1057">
        <v>0</v>
      </c>
      <c r="F52" s="1057">
        <v>0</v>
      </c>
      <c r="G52" s="430">
        <f t="shared" si="1"/>
        <v>0</v>
      </c>
      <c r="H52" s="134"/>
      <c r="I52" s="394">
        <f t="shared" si="2"/>
        <v>0</v>
      </c>
    </row>
    <row r="53" spans="1:9" x14ac:dyDescent="0.5">
      <c r="A53" s="374">
        <v>49</v>
      </c>
      <c r="B53" s="1054" t="s">
        <v>153</v>
      </c>
      <c r="C53" s="1055">
        <v>182.5</v>
      </c>
      <c r="D53" s="1056">
        <v>0</v>
      </c>
      <c r="E53" s="1057">
        <v>0</v>
      </c>
      <c r="F53" s="1057">
        <v>0</v>
      </c>
      <c r="G53" s="430">
        <f t="shared" si="1"/>
        <v>0</v>
      </c>
      <c r="H53" s="134"/>
      <c r="I53" s="394">
        <f t="shared" si="2"/>
        <v>0</v>
      </c>
    </row>
    <row r="54" spans="1:9" x14ac:dyDescent="0.5">
      <c r="A54" s="374">
        <v>50</v>
      </c>
      <c r="B54" s="1054" t="s">
        <v>183</v>
      </c>
      <c r="C54" s="1055">
        <v>9199</v>
      </c>
      <c r="D54" s="1056">
        <v>0</v>
      </c>
      <c r="E54" s="1057">
        <v>0</v>
      </c>
      <c r="F54" s="1057">
        <v>0</v>
      </c>
      <c r="G54" s="430">
        <f t="shared" si="1"/>
        <v>0</v>
      </c>
      <c r="H54" s="134"/>
      <c r="I54" s="394">
        <f t="shared" si="2"/>
        <v>0</v>
      </c>
    </row>
    <row r="55" spans="1:9" x14ac:dyDescent="0.5">
      <c r="A55" s="374">
        <v>51</v>
      </c>
      <c r="B55" s="1054" t="s">
        <v>185</v>
      </c>
      <c r="C55" s="1055">
        <v>8310.4</v>
      </c>
      <c r="D55" s="1081">
        <v>0</v>
      </c>
      <c r="E55" s="1057">
        <v>0</v>
      </c>
      <c r="F55" s="1057">
        <v>0</v>
      </c>
      <c r="G55" s="430">
        <f t="shared" si="1"/>
        <v>0</v>
      </c>
      <c r="H55" s="134"/>
      <c r="I55" s="394">
        <f t="shared" si="2"/>
        <v>0</v>
      </c>
    </row>
    <row r="56" spans="1:9" x14ac:dyDescent="0.5">
      <c r="A56" s="374">
        <v>52</v>
      </c>
      <c r="B56" s="1058" t="s">
        <v>186</v>
      </c>
      <c r="C56" s="1059">
        <v>91094.73</v>
      </c>
      <c r="D56" s="1081">
        <v>0</v>
      </c>
      <c r="E56" s="1084">
        <v>0</v>
      </c>
      <c r="F56" s="1057">
        <v>0</v>
      </c>
      <c r="G56" s="430">
        <f t="shared" si="1"/>
        <v>0</v>
      </c>
      <c r="H56" s="134"/>
      <c r="I56" s="394">
        <f t="shared" si="2"/>
        <v>0</v>
      </c>
    </row>
    <row r="57" spans="1:9" x14ac:dyDescent="0.5">
      <c r="A57" s="374">
        <v>53</v>
      </c>
      <c r="B57" s="1054" t="s">
        <v>187</v>
      </c>
      <c r="C57" s="1055">
        <v>35199.5</v>
      </c>
      <c r="D57" s="1056">
        <v>0</v>
      </c>
      <c r="E57" s="1057">
        <v>0</v>
      </c>
      <c r="F57" s="1057">
        <v>0</v>
      </c>
      <c r="G57" s="430">
        <f t="shared" si="1"/>
        <v>0</v>
      </c>
      <c r="H57" s="134"/>
      <c r="I57" s="394">
        <f t="shared" si="2"/>
        <v>0</v>
      </c>
    </row>
    <row r="58" spans="1:9" x14ac:dyDescent="0.5">
      <c r="A58" s="374">
        <v>54</v>
      </c>
      <c r="B58" s="1054" t="s">
        <v>188</v>
      </c>
      <c r="C58" s="1055">
        <v>6790.76</v>
      </c>
      <c r="D58" s="1056">
        <v>0</v>
      </c>
      <c r="E58" s="1057">
        <v>0</v>
      </c>
      <c r="F58" s="1057">
        <v>0</v>
      </c>
      <c r="G58" s="430">
        <f t="shared" si="1"/>
        <v>0</v>
      </c>
      <c r="H58" s="134"/>
      <c r="I58" s="394">
        <f t="shared" si="2"/>
        <v>0</v>
      </c>
    </row>
    <row r="59" spans="1:9" x14ac:dyDescent="0.5">
      <c r="A59" s="374">
        <v>55</v>
      </c>
      <c r="B59" s="1054" t="s">
        <v>190</v>
      </c>
      <c r="C59" s="1055">
        <v>8300.0499999999993</v>
      </c>
      <c r="D59" s="1056">
        <v>0</v>
      </c>
      <c r="E59" s="1057">
        <v>0</v>
      </c>
      <c r="F59" s="1057">
        <v>0</v>
      </c>
      <c r="G59" s="430">
        <f t="shared" si="1"/>
        <v>0</v>
      </c>
      <c r="H59" s="134"/>
      <c r="I59" s="394">
        <f t="shared" si="2"/>
        <v>0</v>
      </c>
    </row>
    <row r="60" spans="1:9" x14ac:dyDescent="0.5">
      <c r="A60" s="374">
        <v>56</v>
      </c>
      <c r="B60" s="1054" t="s">
        <v>191</v>
      </c>
      <c r="C60" s="1055">
        <v>2941</v>
      </c>
      <c r="D60" s="1056">
        <v>0</v>
      </c>
      <c r="E60" s="1057">
        <v>0</v>
      </c>
      <c r="F60" s="1057">
        <v>0</v>
      </c>
      <c r="G60" s="430">
        <f t="shared" si="1"/>
        <v>0</v>
      </c>
      <c r="H60" s="134"/>
      <c r="I60" s="394">
        <f t="shared" si="2"/>
        <v>0</v>
      </c>
    </row>
    <row r="61" spans="1:9" x14ac:dyDescent="0.5">
      <c r="A61" s="374">
        <v>57</v>
      </c>
      <c r="B61" s="1054" t="s">
        <v>193</v>
      </c>
      <c r="C61" s="1055">
        <v>47775.29</v>
      </c>
      <c r="D61" s="1056">
        <v>0</v>
      </c>
      <c r="E61" s="1057">
        <v>0</v>
      </c>
      <c r="F61" s="1057">
        <v>0</v>
      </c>
      <c r="G61" s="430">
        <f t="shared" si="1"/>
        <v>0</v>
      </c>
      <c r="H61" s="134"/>
      <c r="I61" s="394">
        <f t="shared" si="2"/>
        <v>0</v>
      </c>
    </row>
    <row r="62" spans="1:9" x14ac:dyDescent="0.5">
      <c r="A62" s="374">
        <v>58</v>
      </c>
      <c r="B62" s="1054" t="s">
        <v>194</v>
      </c>
      <c r="C62" s="1055">
        <v>20758.75</v>
      </c>
      <c r="D62" s="1056">
        <v>0</v>
      </c>
      <c r="E62" s="1057">
        <v>0</v>
      </c>
      <c r="F62" s="1057">
        <v>0</v>
      </c>
      <c r="G62" s="430">
        <f t="shared" si="1"/>
        <v>0</v>
      </c>
      <c r="H62" s="134"/>
      <c r="I62" s="394">
        <f t="shared" si="2"/>
        <v>0</v>
      </c>
    </row>
    <row r="63" spans="1:9" x14ac:dyDescent="0.5">
      <c r="A63" s="374">
        <v>59</v>
      </c>
      <c r="B63" s="1054" t="s">
        <v>195</v>
      </c>
      <c r="C63" s="1055">
        <v>1362</v>
      </c>
      <c r="D63" s="1056">
        <v>0</v>
      </c>
      <c r="E63" s="1057">
        <v>0</v>
      </c>
      <c r="F63" s="1057">
        <v>0</v>
      </c>
      <c r="G63" s="430">
        <f t="shared" si="1"/>
        <v>0</v>
      </c>
      <c r="H63" s="134"/>
      <c r="I63" s="394">
        <f t="shared" si="2"/>
        <v>0</v>
      </c>
    </row>
    <row r="64" spans="1:9" x14ac:dyDescent="0.5">
      <c r="A64" s="374">
        <v>60</v>
      </c>
      <c r="B64" s="1054" t="s">
        <v>196</v>
      </c>
      <c r="C64" s="1055">
        <v>130767</v>
      </c>
      <c r="D64" s="1056">
        <v>0</v>
      </c>
      <c r="E64" s="1057">
        <v>0</v>
      </c>
      <c r="F64" s="1057">
        <v>0</v>
      </c>
      <c r="G64" s="430">
        <f t="shared" si="1"/>
        <v>0</v>
      </c>
      <c r="H64" s="134"/>
      <c r="I64" s="394">
        <f t="shared" si="2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1"/>
        <v>0</v>
      </c>
      <c r="H65" s="134"/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H66" s="134"/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H67" s="134"/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H68" s="134"/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H69" s="134"/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H70" s="134"/>
      <c r="I70" s="394">
        <f t="shared" ref="I70:I81" si="4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H71" s="134"/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H72" s="134"/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H73" s="134"/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H74" s="134"/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H75" s="134"/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H76" s="134"/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H77" s="134"/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H78" s="134"/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H79" s="134"/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H80" s="134"/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H81" s="134"/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.625" style="394" customWidth="1"/>
    <col min="3" max="3" width="14" style="394" customWidth="1"/>
    <col min="4" max="4" width="13" style="394" customWidth="1"/>
    <col min="5" max="5" width="13.625" style="394" customWidth="1"/>
    <col min="6" max="6" width="14.375" style="394" customWidth="1"/>
    <col min="7" max="16384" width="9" style="394"/>
  </cols>
  <sheetData>
    <row r="1" spans="1:9" x14ac:dyDescent="0.5">
      <c r="A1" s="1224" t="s">
        <v>570</v>
      </c>
      <c r="B1" s="1224"/>
      <c r="C1" s="1224"/>
      <c r="D1" s="1224"/>
      <c r="E1" s="1224"/>
      <c r="F1" s="1224"/>
      <c r="G1" s="1224"/>
      <c r="H1" s="276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H2" s="134"/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H3" s="134"/>
    </row>
    <row r="4" spans="1:9" x14ac:dyDescent="0.5">
      <c r="A4" s="1224" t="s">
        <v>284</v>
      </c>
      <c r="B4" s="1224"/>
      <c r="C4" s="414">
        <f>SUM(C5:C81)</f>
        <v>1332575.0000000002</v>
      </c>
      <c r="D4" s="414">
        <f>SUM(D5:D81)</f>
        <v>183.27</v>
      </c>
      <c r="E4" s="414">
        <f>SUM(E5:E81)</f>
        <v>178.27</v>
      </c>
      <c r="F4" s="414">
        <f>SUM(F5:F81)</f>
        <v>183.27</v>
      </c>
      <c r="G4" s="414">
        <f>SUM(G5:G81)</f>
        <v>5</v>
      </c>
      <c r="H4" s="134"/>
      <c r="I4" s="395">
        <f>SUM(I5:I81)</f>
        <v>8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75</v>
      </c>
      <c r="E5" s="1089">
        <v>75</v>
      </c>
      <c r="F5" s="1089">
        <v>75</v>
      </c>
      <c r="G5" s="430">
        <f>+F5-E5</f>
        <v>0</v>
      </c>
      <c r="H5" s="134"/>
      <c r="I5" s="394">
        <f>IF(F5&gt;0,1,0)</f>
        <v>1</v>
      </c>
    </row>
    <row r="6" spans="1:9" x14ac:dyDescent="0.5">
      <c r="A6" s="374">
        <v>2</v>
      </c>
      <c r="B6" s="1054" t="s">
        <v>186</v>
      </c>
      <c r="C6" s="1055">
        <v>91094.73</v>
      </c>
      <c r="D6" s="1056">
        <v>45</v>
      </c>
      <c r="E6" s="1057">
        <v>45</v>
      </c>
      <c r="F6" s="1057">
        <v>45</v>
      </c>
      <c r="G6" s="430">
        <f t="shared" ref="G6:G69" si="0">+F6-E6</f>
        <v>0</v>
      </c>
      <c r="H6" s="134"/>
      <c r="I6" s="394">
        <f t="shared" ref="I6:I69" si="1">IF(F6&gt;0,1,0)</f>
        <v>1</v>
      </c>
    </row>
    <row r="7" spans="1:9" x14ac:dyDescent="0.5">
      <c r="A7" s="374">
        <v>3</v>
      </c>
      <c r="B7" s="1054" t="s">
        <v>184</v>
      </c>
      <c r="C7" s="1055">
        <v>260229.81</v>
      </c>
      <c r="D7" s="1056">
        <v>31</v>
      </c>
      <c r="E7" s="1057">
        <v>26</v>
      </c>
      <c r="F7" s="1057">
        <v>31</v>
      </c>
      <c r="G7" s="430">
        <f t="shared" si="0"/>
        <v>5</v>
      </c>
      <c r="H7" s="134"/>
      <c r="I7" s="394">
        <f t="shared" si="1"/>
        <v>1</v>
      </c>
    </row>
    <row r="8" spans="1:9" x14ac:dyDescent="0.5">
      <c r="A8" s="374">
        <v>4</v>
      </c>
      <c r="B8" s="1054" t="s">
        <v>167</v>
      </c>
      <c r="C8" s="1055">
        <v>73576</v>
      </c>
      <c r="D8" s="1056">
        <v>24</v>
      </c>
      <c r="E8" s="1057">
        <v>24</v>
      </c>
      <c r="F8" s="1057">
        <v>24</v>
      </c>
      <c r="G8" s="430">
        <f t="shared" si="0"/>
        <v>0</v>
      </c>
      <c r="H8" s="134"/>
      <c r="I8" s="394">
        <f t="shared" si="1"/>
        <v>1</v>
      </c>
    </row>
    <row r="9" spans="1:9" x14ac:dyDescent="0.5">
      <c r="A9" s="374">
        <v>5</v>
      </c>
      <c r="B9" s="1058" t="s">
        <v>196</v>
      </c>
      <c r="C9" s="1090">
        <v>130767</v>
      </c>
      <c r="D9" s="1056">
        <v>5</v>
      </c>
      <c r="E9" s="1057">
        <v>5</v>
      </c>
      <c r="F9" s="1057">
        <v>5</v>
      </c>
      <c r="G9" s="430">
        <f t="shared" si="0"/>
        <v>0</v>
      </c>
      <c r="H9" s="134"/>
      <c r="I9" s="394">
        <f t="shared" si="1"/>
        <v>1</v>
      </c>
    </row>
    <row r="10" spans="1:9" x14ac:dyDescent="0.5">
      <c r="A10" s="374">
        <v>6</v>
      </c>
      <c r="B10" s="1054" t="s">
        <v>194</v>
      </c>
      <c r="C10" s="1055">
        <v>20758.75</v>
      </c>
      <c r="D10" s="1056">
        <v>2</v>
      </c>
      <c r="E10" s="1057">
        <v>2</v>
      </c>
      <c r="F10" s="1057">
        <v>2</v>
      </c>
      <c r="G10" s="430">
        <f t="shared" si="0"/>
        <v>0</v>
      </c>
      <c r="H10" s="134"/>
      <c r="I10" s="394">
        <f t="shared" si="1"/>
        <v>1</v>
      </c>
    </row>
    <row r="11" spans="1:9" x14ac:dyDescent="0.5">
      <c r="A11" s="374">
        <v>7</v>
      </c>
      <c r="B11" s="1070" t="s">
        <v>191</v>
      </c>
      <c r="C11" s="1071">
        <v>2941</v>
      </c>
      <c r="D11" s="1056">
        <v>1.25</v>
      </c>
      <c r="E11" s="1057">
        <v>1.25</v>
      </c>
      <c r="F11" s="1057">
        <v>1.25</v>
      </c>
      <c r="G11" s="430">
        <f t="shared" si="0"/>
        <v>0</v>
      </c>
      <c r="H11" s="134"/>
      <c r="I11" s="394">
        <f t="shared" si="1"/>
        <v>1</v>
      </c>
    </row>
    <row r="12" spans="1:9" x14ac:dyDescent="0.5">
      <c r="A12" s="374">
        <v>8</v>
      </c>
      <c r="B12" s="1054" t="s">
        <v>183</v>
      </c>
      <c r="C12" s="1055">
        <v>9199</v>
      </c>
      <c r="D12" s="1056">
        <v>0.02</v>
      </c>
      <c r="E12" s="1057">
        <v>0.02</v>
      </c>
      <c r="F12" s="1057">
        <v>0.02</v>
      </c>
      <c r="G12" s="430">
        <f t="shared" si="0"/>
        <v>0</v>
      </c>
      <c r="H12" s="134"/>
      <c r="I12" s="394">
        <f t="shared" si="1"/>
        <v>1</v>
      </c>
    </row>
    <row r="13" spans="1:9" x14ac:dyDescent="0.5">
      <c r="A13" s="374">
        <v>9</v>
      </c>
      <c r="B13" s="1058" t="s">
        <v>155</v>
      </c>
      <c r="C13" s="1059">
        <v>2</v>
      </c>
      <c r="D13" s="1056">
        <v>0</v>
      </c>
      <c r="E13" s="1057">
        <v>0</v>
      </c>
      <c r="F13" s="1057">
        <v>0</v>
      </c>
      <c r="G13" s="430">
        <f t="shared" si="0"/>
        <v>0</v>
      </c>
      <c r="H13" s="134"/>
      <c r="I13" s="394">
        <f t="shared" si="1"/>
        <v>0</v>
      </c>
    </row>
    <row r="14" spans="1:9" x14ac:dyDescent="0.5">
      <c r="A14" s="374">
        <v>10</v>
      </c>
      <c r="B14" s="1054" t="s">
        <v>156</v>
      </c>
      <c r="C14" s="1055">
        <v>7</v>
      </c>
      <c r="D14" s="1056">
        <v>0</v>
      </c>
      <c r="E14" s="1057">
        <v>0</v>
      </c>
      <c r="F14" s="1057">
        <v>0</v>
      </c>
      <c r="G14" s="430">
        <f t="shared" si="0"/>
        <v>0</v>
      </c>
      <c r="H14" s="134"/>
      <c r="I14" s="394">
        <f t="shared" si="1"/>
        <v>0</v>
      </c>
    </row>
    <row r="15" spans="1:9" x14ac:dyDescent="0.5">
      <c r="A15" s="374">
        <v>11</v>
      </c>
      <c r="B15" s="1054" t="s">
        <v>157</v>
      </c>
      <c r="C15" s="1055">
        <v>177.2</v>
      </c>
      <c r="D15" s="1056">
        <v>0</v>
      </c>
      <c r="E15" s="1057">
        <v>0</v>
      </c>
      <c r="F15" s="1057">
        <v>0</v>
      </c>
      <c r="G15" s="430">
        <f t="shared" si="0"/>
        <v>0</v>
      </c>
      <c r="H15" s="134"/>
      <c r="I15" s="394">
        <f t="shared" si="1"/>
        <v>0</v>
      </c>
    </row>
    <row r="16" spans="1:9" x14ac:dyDescent="0.5">
      <c r="A16" s="374">
        <v>12</v>
      </c>
      <c r="B16" s="1054" t="s">
        <v>217</v>
      </c>
      <c r="C16" s="1055">
        <v>131.84</v>
      </c>
      <c r="D16" s="1056">
        <v>0</v>
      </c>
      <c r="E16" s="1057">
        <v>0</v>
      </c>
      <c r="F16" s="1057">
        <v>0</v>
      </c>
      <c r="G16" s="430">
        <f t="shared" si="0"/>
        <v>0</v>
      </c>
      <c r="H16" s="134"/>
      <c r="I16" s="394">
        <f t="shared" si="1"/>
        <v>0</v>
      </c>
    </row>
    <row r="17" spans="1:9" x14ac:dyDescent="0.5">
      <c r="A17" s="374">
        <v>13</v>
      </c>
      <c r="B17" s="1092" t="s">
        <v>158</v>
      </c>
      <c r="C17" s="1059">
        <v>2</v>
      </c>
      <c r="D17" s="1056">
        <v>0</v>
      </c>
      <c r="E17" s="1057">
        <v>0</v>
      </c>
      <c r="F17" s="1057">
        <v>0</v>
      </c>
      <c r="G17" s="430">
        <f t="shared" si="0"/>
        <v>0</v>
      </c>
      <c r="H17" s="134"/>
      <c r="I17" s="394">
        <f t="shared" si="1"/>
        <v>0</v>
      </c>
    </row>
    <row r="18" spans="1:9" x14ac:dyDescent="0.5">
      <c r="A18" s="374">
        <v>14</v>
      </c>
      <c r="B18" s="1058" t="s">
        <v>159</v>
      </c>
      <c r="C18" s="1059">
        <v>54</v>
      </c>
      <c r="D18" s="1056">
        <v>0</v>
      </c>
      <c r="E18" s="1084">
        <v>0</v>
      </c>
      <c r="F18" s="1057">
        <v>0</v>
      </c>
      <c r="G18" s="430">
        <f t="shared" si="0"/>
        <v>0</v>
      </c>
      <c r="H18" s="134"/>
      <c r="I18" s="394">
        <f t="shared" si="1"/>
        <v>0</v>
      </c>
    </row>
    <row r="19" spans="1:9" x14ac:dyDescent="0.5">
      <c r="A19" s="374">
        <v>15</v>
      </c>
      <c r="B19" s="1054" t="s">
        <v>160</v>
      </c>
      <c r="C19" s="1059">
        <v>2336.75</v>
      </c>
      <c r="D19" s="1056">
        <v>0</v>
      </c>
      <c r="E19" s="1057">
        <v>0</v>
      </c>
      <c r="F19" s="1057">
        <v>0</v>
      </c>
      <c r="G19" s="430">
        <f t="shared" si="0"/>
        <v>0</v>
      </c>
      <c r="H19" s="134"/>
      <c r="I19" s="394">
        <f t="shared" si="1"/>
        <v>0</v>
      </c>
    </row>
    <row r="20" spans="1:9" x14ac:dyDescent="0.5">
      <c r="A20" s="374">
        <v>16</v>
      </c>
      <c r="B20" s="1054" t="s">
        <v>161</v>
      </c>
      <c r="C20" s="1055">
        <v>23.25</v>
      </c>
      <c r="D20" s="1056">
        <v>0</v>
      </c>
      <c r="E20" s="1057">
        <v>0</v>
      </c>
      <c r="F20" s="1063">
        <v>0</v>
      </c>
      <c r="G20" s="430">
        <f t="shared" si="0"/>
        <v>0</v>
      </c>
      <c r="H20" s="134"/>
      <c r="I20" s="394">
        <f t="shared" si="1"/>
        <v>0</v>
      </c>
    </row>
    <row r="21" spans="1:9" x14ac:dyDescent="0.5">
      <c r="A21" s="374">
        <v>17</v>
      </c>
      <c r="B21" s="1058" t="s">
        <v>162</v>
      </c>
      <c r="C21" s="1059">
        <v>54.5</v>
      </c>
      <c r="D21" s="1081">
        <v>0</v>
      </c>
      <c r="E21" s="1084">
        <v>0</v>
      </c>
      <c r="F21" s="1057">
        <v>0</v>
      </c>
      <c r="G21" s="430">
        <f t="shared" si="0"/>
        <v>0</v>
      </c>
      <c r="H21" s="134"/>
      <c r="I21" s="394">
        <f t="shared" si="1"/>
        <v>0</v>
      </c>
    </row>
    <row r="22" spans="1:9" x14ac:dyDescent="0.5">
      <c r="A22" s="374">
        <v>18</v>
      </c>
      <c r="B22" s="1058" t="s">
        <v>174</v>
      </c>
      <c r="C22" s="1059">
        <v>8447</v>
      </c>
      <c r="D22" s="1081">
        <v>0</v>
      </c>
      <c r="E22" s="1084">
        <v>0</v>
      </c>
      <c r="F22" s="1057">
        <v>0</v>
      </c>
      <c r="G22" s="430">
        <f t="shared" si="0"/>
        <v>0</v>
      </c>
      <c r="H22" s="134"/>
      <c r="I22" s="394">
        <f t="shared" si="1"/>
        <v>0</v>
      </c>
    </row>
    <row r="23" spans="1:9" x14ac:dyDescent="0.5">
      <c r="A23" s="374">
        <v>19</v>
      </c>
      <c r="B23" s="1054" t="s">
        <v>175</v>
      </c>
      <c r="C23" s="1055">
        <v>28.75</v>
      </c>
      <c r="D23" s="1056">
        <v>0</v>
      </c>
      <c r="E23" s="1057">
        <v>0</v>
      </c>
      <c r="F23" s="1063">
        <v>0</v>
      </c>
      <c r="G23" s="430">
        <f t="shared" si="0"/>
        <v>0</v>
      </c>
      <c r="H23" s="134"/>
      <c r="I23" s="394">
        <f t="shared" si="1"/>
        <v>0</v>
      </c>
    </row>
    <row r="24" spans="1:9" x14ac:dyDescent="0.5">
      <c r="A24" s="374">
        <v>20</v>
      </c>
      <c r="B24" s="1054" t="s">
        <v>176</v>
      </c>
      <c r="C24" s="1055">
        <v>3812</v>
      </c>
      <c r="D24" s="1056">
        <v>0</v>
      </c>
      <c r="E24" s="1057">
        <v>0</v>
      </c>
      <c r="F24" s="1063">
        <v>0</v>
      </c>
      <c r="G24" s="430">
        <f t="shared" si="0"/>
        <v>0</v>
      </c>
      <c r="H24" s="134"/>
      <c r="I24" s="394">
        <f t="shared" si="1"/>
        <v>0</v>
      </c>
    </row>
    <row r="25" spans="1:9" x14ac:dyDescent="0.5">
      <c r="A25" s="374">
        <v>21</v>
      </c>
      <c r="B25" s="1054" t="s">
        <v>177</v>
      </c>
      <c r="C25" s="1066">
        <v>6880.53</v>
      </c>
      <c r="D25" s="1056">
        <v>0</v>
      </c>
      <c r="E25" s="1057">
        <v>0</v>
      </c>
      <c r="F25" s="1057">
        <v>0</v>
      </c>
      <c r="G25" s="430">
        <f t="shared" si="0"/>
        <v>0</v>
      </c>
      <c r="H25" s="134"/>
      <c r="I25" s="394">
        <f t="shared" si="1"/>
        <v>0</v>
      </c>
    </row>
    <row r="26" spans="1:9" x14ac:dyDescent="0.5">
      <c r="A26" s="374">
        <v>22</v>
      </c>
      <c r="B26" s="1070" t="s">
        <v>178</v>
      </c>
      <c r="C26" s="1066">
        <v>2706.75</v>
      </c>
      <c r="D26" s="1056">
        <v>0</v>
      </c>
      <c r="E26" s="1057">
        <v>0</v>
      </c>
      <c r="F26" s="1057">
        <v>0</v>
      </c>
      <c r="G26" s="430">
        <f t="shared" si="0"/>
        <v>0</v>
      </c>
      <c r="H26" s="134"/>
      <c r="I26" s="394">
        <f t="shared" si="1"/>
        <v>0</v>
      </c>
    </row>
    <row r="27" spans="1:9" x14ac:dyDescent="0.5">
      <c r="A27" s="374">
        <v>23</v>
      </c>
      <c r="B27" s="1054" t="s">
        <v>179</v>
      </c>
      <c r="C27" s="1066">
        <v>157</v>
      </c>
      <c r="D27" s="1056">
        <v>0</v>
      </c>
      <c r="E27" s="1057">
        <v>0</v>
      </c>
      <c r="F27" s="1057">
        <v>0</v>
      </c>
      <c r="G27" s="430">
        <f t="shared" si="0"/>
        <v>0</v>
      </c>
      <c r="H27" s="134"/>
      <c r="I27" s="394">
        <f t="shared" si="1"/>
        <v>0</v>
      </c>
    </row>
    <row r="28" spans="1:9" x14ac:dyDescent="0.5">
      <c r="A28" s="374">
        <v>24</v>
      </c>
      <c r="B28" s="1054" t="s">
        <v>180</v>
      </c>
      <c r="C28" s="1066">
        <v>1</v>
      </c>
      <c r="D28" s="1056">
        <v>0</v>
      </c>
      <c r="E28" s="1057">
        <v>0</v>
      </c>
      <c r="F28" s="1057">
        <v>0</v>
      </c>
      <c r="G28" s="430">
        <f t="shared" si="0"/>
        <v>0</v>
      </c>
      <c r="H28" s="134"/>
      <c r="I28" s="394">
        <f t="shared" si="1"/>
        <v>0</v>
      </c>
    </row>
    <row r="29" spans="1:9" x14ac:dyDescent="0.5">
      <c r="A29" s="374">
        <v>25</v>
      </c>
      <c r="B29" s="1058" t="s">
        <v>181</v>
      </c>
      <c r="C29" s="1055">
        <v>18</v>
      </c>
      <c r="D29" s="1056">
        <v>0</v>
      </c>
      <c r="E29" s="1084">
        <v>0</v>
      </c>
      <c r="F29" s="1084">
        <v>0</v>
      </c>
      <c r="G29" s="430">
        <f t="shared" si="0"/>
        <v>0</v>
      </c>
      <c r="H29" s="134"/>
      <c r="I29" s="394">
        <f t="shared" si="1"/>
        <v>0</v>
      </c>
    </row>
    <row r="30" spans="1:9" x14ac:dyDescent="0.5">
      <c r="A30" s="374">
        <v>26</v>
      </c>
      <c r="B30" s="1054" t="s">
        <v>165</v>
      </c>
      <c r="C30" s="1065">
        <v>983</v>
      </c>
      <c r="D30" s="1060">
        <v>0</v>
      </c>
      <c r="E30" s="1057">
        <v>0</v>
      </c>
      <c r="F30" s="1057">
        <v>0</v>
      </c>
      <c r="G30" s="430">
        <f t="shared" si="0"/>
        <v>0</v>
      </c>
      <c r="H30" s="134"/>
      <c r="I30" s="394">
        <f t="shared" si="1"/>
        <v>0</v>
      </c>
    </row>
    <row r="31" spans="1:9" x14ac:dyDescent="0.5">
      <c r="A31" s="374">
        <v>27</v>
      </c>
      <c r="B31" s="1054" t="s">
        <v>166</v>
      </c>
      <c r="C31" s="1066">
        <v>329</v>
      </c>
      <c r="D31" s="1056">
        <v>0</v>
      </c>
      <c r="E31" s="1057">
        <v>0</v>
      </c>
      <c r="F31" s="1057">
        <v>0</v>
      </c>
      <c r="G31" s="430">
        <f t="shared" si="0"/>
        <v>0</v>
      </c>
      <c r="H31" s="134"/>
      <c r="I31" s="394">
        <f t="shared" si="1"/>
        <v>0</v>
      </c>
    </row>
    <row r="32" spans="1:9" x14ac:dyDescent="0.5">
      <c r="A32" s="374">
        <v>28</v>
      </c>
      <c r="B32" s="1054" t="s">
        <v>168</v>
      </c>
      <c r="C32" s="1066">
        <v>1401</v>
      </c>
      <c r="D32" s="1056">
        <v>0</v>
      </c>
      <c r="E32" s="1057">
        <v>0</v>
      </c>
      <c r="F32" s="1057">
        <v>0</v>
      </c>
      <c r="G32" s="430">
        <f t="shared" si="0"/>
        <v>0</v>
      </c>
      <c r="H32" s="134"/>
      <c r="I32" s="394">
        <f t="shared" si="1"/>
        <v>0</v>
      </c>
    </row>
    <row r="33" spans="1:9" x14ac:dyDescent="0.5">
      <c r="A33" s="374">
        <v>29</v>
      </c>
      <c r="B33" s="1054" t="s">
        <v>169</v>
      </c>
      <c r="C33" s="1066">
        <v>6331.25</v>
      </c>
      <c r="D33" s="1056">
        <v>0</v>
      </c>
      <c r="E33" s="1057">
        <v>0</v>
      </c>
      <c r="F33" s="1057">
        <v>0</v>
      </c>
      <c r="G33" s="430">
        <f t="shared" si="0"/>
        <v>0</v>
      </c>
      <c r="H33" s="134"/>
      <c r="I33" s="394">
        <f t="shared" si="1"/>
        <v>0</v>
      </c>
    </row>
    <row r="34" spans="1:9" x14ac:dyDescent="0.5">
      <c r="A34" s="374">
        <v>30</v>
      </c>
      <c r="B34" s="1070" t="s">
        <v>170</v>
      </c>
      <c r="C34" s="1066">
        <v>121550</v>
      </c>
      <c r="D34" s="1056">
        <v>0</v>
      </c>
      <c r="E34" s="1057">
        <v>0</v>
      </c>
      <c r="F34" s="1057">
        <v>0</v>
      </c>
      <c r="G34" s="430">
        <f t="shared" si="0"/>
        <v>0</v>
      </c>
      <c r="H34" s="134"/>
      <c r="I34" s="394">
        <f t="shared" si="1"/>
        <v>0</v>
      </c>
    </row>
    <row r="35" spans="1:9" x14ac:dyDescent="0.5">
      <c r="A35" s="374">
        <v>31</v>
      </c>
      <c r="B35" s="1054" t="s">
        <v>171</v>
      </c>
      <c r="C35" s="1066">
        <v>0.1</v>
      </c>
      <c r="D35" s="1056">
        <v>0</v>
      </c>
      <c r="E35" s="1057">
        <v>0</v>
      </c>
      <c r="F35" s="1057">
        <v>0</v>
      </c>
      <c r="G35" s="430">
        <f t="shared" si="0"/>
        <v>0</v>
      </c>
      <c r="H35" s="134"/>
      <c r="I35" s="394">
        <f t="shared" si="1"/>
        <v>0</v>
      </c>
    </row>
    <row r="36" spans="1:9" x14ac:dyDescent="0.5">
      <c r="A36" s="374">
        <v>32</v>
      </c>
      <c r="B36" s="1054" t="s">
        <v>172</v>
      </c>
      <c r="C36" s="1066">
        <v>830</v>
      </c>
      <c r="D36" s="1056">
        <v>0</v>
      </c>
      <c r="E36" s="1057">
        <v>0</v>
      </c>
      <c r="F36" s="1057">
        <v>0</v>
      </c>
      <c r="G36" s="430">
        <f t="shared" si="0"/>
        <v>0</v>
      </c>
      <c r="H36" s="134"/>
      <c r="I36" s="394">
        <f t="shared" si="1"/>
        <v>0</v>
      </c>
    </row>
    <row r="37" spans="1:9" x14ac:dyDescent="0.5">
      <c r="A37" s="374">
        <v>33</v>
      </c>
      <c r="B37" s="1058" t="s">
        <v>134</v>
      </c>
      <c r="C37" s="1091">
        <v>294.75</v>
      </c>
      <c r="D37" s="1081">
        <v>0</v>
      </c>
      <c r="E37" s="1057">
        <v>0</v>
      </c>
      <c r="F37" s="1084">
        <v>0</v>
      </c>
      <c r="G37" s="430">
        <f t="shared" si="0"/>
        <v>0</v>
      </c>
      <c r="H37" s="134"/>
      <c r="I37" s="394">
        <f t="shared" si="1"/>
        <v>0</v>
      </c>
    </row>
    <row r="38" spans="1:9" x14ac:dyDescent="0.5">
      <c r="A38" s="374">
        <v>34</v>
      </c>
      <c r="B38" s="1054" t="s">
        <v>135</v>
      </c>
      <c r="C38" s="1055">
        <v>35.5</v>
      </c>
      <c r="D38" s="1056">
        <v>0</v>
      </c>
      <c r="E38" s="1063">
        <v>0</v>
      </c>
      <c r="F38" s="1057">
        <v>0</v>
      </c>
      <c r="G38" s="430">
        <f t="shared" si="0"/>
        <v>0</v>
      </c>
      <c r="H38" s="134"/>
      <c r="I38" s="394">
        <f t="shared" si="1"/>
        <v>0</v>
      </c>
    </row>
    <row r="39" spans="1:9" x14ac:dyDescent="0.5">
      <c r="A39" s="374">
        <v>35</v>
      </c>
      <c r="B39" s="1054" t="s">
        <v>136</v>
      </c>
      <c r="C39" s="1055">
        <v>297.5</v>
      </c>
      <c r="D39" s="1056">
        <v>0</v>
      </c>
      <c r="E39" s="1057">
        <v>0</v>
      </c>
      <c r="F39" s="1057">
        <v>0</v>
      </c>
      <c r="G39" s="430">
        <f t="shared" si="0"/>
        <v>0</v>
      </c>
      <c r="H39" s="134"/>
      <c r="I39" s="394">
        <f t="shared" si="1"/>
        <v>0</v>
      </c>
    </row>
    <row r="40" spans="1:9" x14ac:dyDescent="0.5">
      <c r="A40" s="374">
        <v>36</v>
      </c>
      <c r="B40" s="1054" t="s">
        <v>137</v>
      </c>
      <c r="C40" s="1055">
        <v>148</v>
      </c>
      <c r="D40" s="1056">
        <v>0</v>
      </c>
      <c r="E40" s="1057">
        <v>0</v>
      </c>
      <c r="F40" s="1057">
        <v>0</v>
      </c>
      <c r="G40" s="430">
        <f t="shared" si="0"/>
        <v>0</v>
      </c>
      <c r="H40" s="134"/>
      <c r="I40" s="394">
        <f t="shared" si="1"/>
        <v>0</v>
      </c>
    </row>
    <row r="41" spans="1:9" x14ac:dyDescent="0.5">
      <c r="A41" s="374">
        <v>37</v>
      </c>
      <c r="B41" s="1054" t="s">
        <v>138</v>
      </c>
      <c r="C41" s="1055">
        <v>1389</v>
      </c>
      <c r="D41" s="1056">
        <v>0</v>
      </c>
      <c r="E41" s="1057">
        <v>0</v>
      </c>
      <c r="F41" s="1057">
        <v>0</v>
      </c>
      <c r="G41" s="430">
        <f t="shared" si="0"/>
        <v>0</v>
      </c>
      <c r="H41" s="134"/>
      <c r="I41" s="394">
        <f t="shared" si="1"/>
        <v>0</v>
      </c>
    </row>
    <row r="42" spans="1:9" x14ac:dyDescent="0.5">
      <c r="A42" s="374">
        <v>38</v>
      </c>
      <c r="B42" s="1054" t="s">
        <v>139</v>
      </c>
      <c r="C42" s="1055">
        <v>1841.25</v>
      </c>
      <c r="D42" s="1056">
        <v>0</v>
      </c>
      <c r="E42" s="1057">
        <v>0</v>
      </c>
      <c r="F42" s="1057">
        <v>0</v>
      </c>
      <c r="G42" s="430">
        <f t="shared" si="0"/>
        <v>0</v>
      </c>
      <c r="H42" s="134"/>
      <c r="I42" s="394">
        <f t="shared" si="1"/>
        <v>0</v>
      </c>
    </row>
    <row r="43" spans="1:9" x14ac:dyDescent="0.5">
      <c r="A43" s="374">
        <v>39</v>
      </c>
      <c r="B43" s="1054" t="s">
        <v>140</v>
      </c>
      <c r="C43" s="1055">
        <v>409</v>
      </c>
      <c r="D43" s="1056">
        <v>0</v>
      </c>
      <c r="E43" s="1057">
        <v>0</v>
      </c>
      <c r="F43" s="1057">
        <v>0</v>
      </c>
      <c r="G43" s="430">
        <f t="shared" si="0"/>
        <v>0</v>
      </c>
      <c r="H43" s="134"/>
      <c r="I43" s="394">
        <f t="shared" si="1"/>
        <v>0</v>
      </c>
    </row>
    <row r="44" spans="1:9" x14ac:dyDescent="0.5">
      <c r="A44" s="374">
        <v>40</v>
      </c>
      <c r="B44" s="1054" t="s">
        <v>141</v>
      </c>
      <c r="C44" s="1055">
        <v>10.5</v>
      </c>
      <c r="D44" s="1056">
        <v>0</v>
      </c>
      <c r="E44" s="1057">
        <v>0</v>
      </c>
      <c r="F44" s="1057">
        <v>0</v>
      </c>
      <c r="G44" s="430">
        <f t="shared" si="0"/>
        <v>0</v>
      </c>
      <c r="H44" s="134"/>
      <c r="I44" s="394">
        <f t="shared" si="1"/>
        <v>0</v>
      </c>
    </row>
    <row r="45" spans="1:9" x14ac:dyDescent="0.5">
      <c r="A45" s="374">
        <v>41</v>
      </c>
      <c r="B45" s="1054" t="s">
        <v>142</v>
      </c>
      <c r="C45" s="1055">
        <v>746.25</v>
      </c>
      <c r="D45" s="1056">
        <v>0</v>
      </c>
      <c r="E45" s="1057">
        <v>0</v>
      </c>
      <c r="F45" s="1057">
        <v>0</v>
      </c>
      <c r="G45" s="430">
        <f t="shared" si="0"/>
        <v>0</v>
      </c>
      <c r="H45" s="134"/>
      <c r="I45" s="394">
        <f t="shared" si="1"/>
        <v>0</v>
      </c>
    </row>
    <row r="46" spans="1:9" x14ac:dyDescent="0.5">
      <c r="A46" s="374">
        <v>42</v>
      </c>
      <c r="B46" s="1054" t="s">
        <v>143</v>
      </c>
      <c r="C46" s="1055">
        <v>177.5</v>
      </c>
      <c r="D46" s="1056">
        <v>0</v>
      </c>
      <c r="E46" s="1057">
        <v>0</v>
      </c>
      <c r="F46" s="1057">
        <v>0</v>
      </c>
      <c r="G46" s="430">
        <f t="shared" si="0"/>
        <v>0</v>
      </c>
      <c r="H46" s="134"/>
      <c r="I46" s="394">
        <f t="shared" si="1"/>
        <v>0</v>
      </c>
    </row>
    <row r="47" spans="1:9" x14ac:dyDescent="0.5">
      <c r="A47" s="374">
        <v>43</v>
      </c>
      <c r="B47" s="1054" t="s">
        <v>144</v>
      </c>
      <c r="C47" s="1055">
        <v>139.76</v>
      </c>
      <c r="D47" s="1056">
        <v>0</v>
      </c>
      <c r="E47" s="1057">
        <v>0</v>
      </c>
      <c r="F47" s="1057">
        <v>0</v>
      </c>
      <c r="G47" s="430">
        <f t="shared" si="0"/>
        <v>0</v>
      </c>
      <c r="H47" s="134"/>
      <c r="I47" s="394">
        <f t="shared" si="1"/>
        <v>0</v>
      </c>
    </row>
    <row r="48" spans="1:9" x14ac:dyDescent="0.5">
      <c r="A48" s="374">
        <v>44</v>
      </c>
      <c r="B48" s="1054" t="s">
        <v>145</v>
      </c>
      <c r="C48" s="1055">
        <v>1714.75</v>
      </c>
      <c r="D48" s="1056">
        <v>0</v>
      </c>
      <c r="E48" s="1057">
        <v>0</v>
      </c>
      <c r="F48" s="1057">
        <v>0</v>
      </c>
      <c r="G48" s="430">
        <f t="shared" si="0"/>
        <v>0</v>
      </c>
      <c r="H48" s="134"/>
      <c r="I48" s="394">
        <f t="shared" si="1"/>
        <v>0</v>
      </c>
    </row>
    <row r="49" spans="1:9" x14ac:dyDescent="0.5">
      <c r="A49" s="374">
        <v>45</v>
      </c>
      <c r="B49" s="1054" t="s">
        <v>146</v>
      </c>
      <c r="C49" s="1055">
        <v>17815.62</v>
      </c>
      <c r="D49" s="1056">
        <v>0</v>
      </c>
      <c r="E49" s="1057">
        <v>0</v>
      </c>
      <c r="F49" s="1057">
        <v>0</v>
      </c>
      <c r="G49" s="430">
        <f t="shared" si="0"/>
        <v>0</v>
      </c>
      <c r="H49" s="134"/>
      <c r="I49" s="394">
        <f t="shared" si="1"/>
        <v>0</v>
      </c>
    </row>
    <row r="50" spans="1:9" x14ac:dyDescent="0.5">
      <c r="A50" s="374">
        <v>46</v>
      </c>
      <c r="B50" s="1054" t="s">
        <v>147</v>
      </c>
      <c r="C50" s="1055">
        <v>162.29</v>
      </c>
      <c r="D50" s="1056">
        <v>0</v>
      </c>
      <c r="E50" s="1057">
        <v>0</v>
      </c>
      <c r="F50" s="1057">
        <v>0</v>
      </c>
      <c r="G50" s="430">
        <f t="shared" si="0"/>
        <v>0</v>
      </c>
      <c r="H50" s="134"/>
      <c r="I50" s="394">
        <f t="shared" si="1"/>
        <v>0</v>
      </c>
    </row>
    <row r="51" spans="1:9" x14ac:dyDescent="0.5">
      <c r="A51" s="374">
        <v>47</v>
      </c>
      <c r="B51" s="1054" t="s">
        <v>148</v>
      </c>
      <c r="C51" s="1055">
        <v>1371.64</v>
      </c>
      <c r="D51" s="1056">
        <v>0</v>
      </c>
      <c r="E51" s="1057">
        <v>0</v>
      </c>
      <c r="F51" s="1057">
        <v>0</v>
      </c>
      <c r="G51" s="430">
        <f t="shared" si="0"/>
        <v>0</v>
      </c>
      <c r="H51" s="134"/>
      <c r="I51" s="394">
        <f t="shared" si="1"/>
        <v>0</v>
      </c>
    </row>
    <row r="52" spans="1:9" x14ac:dyDescent="0.5">
      <c r="A52" s="374">
        <v>48</v>
      </c>
      <c r="B52" s="1054" t="s">
        <v>149</v>
      </c>
      <c r="C52" s="1055">
        <v>727.37</v>
      </c>
      <c r="D52" s="1056">
        <v>0</v>
      </c>
      <c r="E52" s="1057">
        <v>0</v>
      </c>
      <c r="F52" s="1057">
        <v>0</v>
      </c>
      <c r="G52" s="430">
        <f t="shared" si="0"/>
        <v>0</v>
      </c>
      <c r="H52" s="134"/>
      <c r="I52" s="394">
        <f t="shared" si="1"/>
        <v>0</v>
      </c>
    </row>
    <row r="53" spans="1:9" x14ac:dyDescent="0.5">
      <c r="A53" s="374">
        <v>49</v>
      </c>
      <c r="B53" s="1054" t="s">
        <v>150</v>
      </c>
      <c r="C53" s="1055">
        <v>127.75</v>
      </c>
      <c r="D53" s="1056">
        <v>0</v>
      </c>
      <c r="E53" s="1057">
        <v>0</v>
      </c>
      <c r="F53" s="1057">
        <v>0</v>
      </c>
      <c r="G53" s="430">
        <f t="shared" si="0"/>
        <v>0</v>
      </c>
      <c r="H53" s="134"/>
      <c r="I53" s="394">
        <f t="shared" si="1"/>
        <v>0</v>
      </c>
    </row>
    <row r="54" spans="1:9" x14ac:dyDescent="0.5">
      <c r="A54" s="374">
        <v>50</v>
      </c>
      <c r="B54" s="1054" t="s">
        <v>151</v>
      </c>
      <c r="C54" s="1055">
        <v>140.5</v>
      </c>
      <c r="D54" s="1056">
        <v>0</v>
      </c>
      <c r="E54" s="1057">
        <v>0</v>
      </c>
      <c r="F54" s="1057">
        <v>0</v>
      </c>
      <c r="G54" s="430">
        <f t="shared" si="0"/>
        <v>0</v>
      </c>
      <c r="H54" s="134"/>
      <c r="I54" s="394">
        <f t="shared" si="1"/>
        <v>0</v>
      </c>
    </row>
    <row r="55" spans="1:9" x14ac:dyDescent="0.5">
      <c r="A55" s="374">
        <v>51</v>
      </c>
      <c r="B55" s="1054" t="s">
        <v>152</v>
      </c>
      <c r="C55" s="1055">
        <v>418.5</v>
      </c>
      <c r="D55" s="1056">
        <v>0</v>
      </c>
      <c r="E55" s="1057">
        <v>0</v>
      </c>
      <c r="F55" s="1057">
        <v>0</v>
      </c>
      <c r="G55" s="430">
        <f t="shared" si="0"/>
        <v>0</v>
      </c>
      <c r="H55" s="134"/>
      <c r="I55" s="394">
        <f t="shared" si="1"/>
        <v>0</v>
      </c>
    </row>
    <row r="56" spans="1:9" x14ac:dyDescent="0.5">
      <c r="A56" s="374">
        <v>52</v>
      </c>
      <c r="B56" s="1054" t="s">
        <v>153</v>
      </c>
      <c r="C56" s="1055">
        <v>182.5</v>
      </c>
      <c r="D56" s="1056">
        <v>0</v>
      </c>
      <c r="E56" s="1057">
        <v>0</v>
      </c>
      <c r="F56" s="1057">
        <v>0</v>
      </c>
      <c r="G56" s="430">
        <f t="shared" si="0"/>
        <v>0</v>
      </c>
      <c r="H56" s="134"/>
      <c r="I56" s="394">
        <f t="shared" si="1"/>
        <v>0</v>
      </c>
    </row>
    <row r="57" spans="1:9" x14ac:dyDescent="0.5">
      <c r="A57" s="374">
        <v>53</v>
      </c>
      <c r="B57" s="1058" t="s">
        <v>185</v>
      </c>
      <c r="C57" s="1059">
        <v>8310.4</v>
      </c>
      <c r="D57" s="1081">
        <v>0</v>
      </c>
      <c r="E57" s="1084">
        <v>0</v>
      </c>
      <c r="F57" s="1057">
        <v>0</v>
      </c>
      <c r="G57" s="430">
        <f t="shared" si="0"/>
        <v>0</v>
      </c>
      <c r="H57" s="134"/>
      <c r="I57" s="394">
        <f t="shared" si="1"/>
        <v>0</v>
      </c>
    </row>
    <row r="58" spans="1:9" x14ac:dyDescent="0.5">
      <c r="A58" s="374">
        <v>54</v>
      </c>
      <c r="B58" s="1054" t="s">
        <v>187</v>
      </c>
      <c r="C58" s="1055">
        <v>35199.5</v>
      </c>
      <c r="D58" s="1056">
        <v>0</v>
      </c>
      <c r="E58" s="1057">
        <v>0</v>
      </c>
      <c r="F58" s="1063">
        <v>0</v>
      </c>
      <c r="G58" s="430">
        <f t="shared" si="0"/>
        <v>0</v>
      </c>
      <c r="H58" s="134"/>
      <c r="I58" s="394">
        <f t="shared" si="1"/>
        <v>0</v>
      </c>
    </row>
    <row r="59" spans="1:9" x14ac:dyDescent="0.5">
      <c r="A59" s="374">
        <v>55</v>
      </c>
      <c r="B59" s="1054" t="s">
        <v>188</v>
      </c>
      <c r="C59" s="1055">
        <v>6790.76</v>
      </c>
      <c r="D59" s="1056">
        <v>0</v>
      </c>
      <c r="E59" s="1057">
        <v>0</v>
      </c>
      <c r="F59" s="1057">
        <v>0</v>
      </c>
      <c r="G59" s="430">
        <f t="shared" si="0"/>
        <v>0</v>
      </c>
      <c r="H59" s="134"/>
      <c r="I59" s="394">
        <f t="shared" si="1"/>
        <v>0</v>
      </c>
    </row>
    <row r="60" spans="1:9" x14ac:dyDescent="0.5">
      <c r="A60" s="374">
        <v>56</v>
      </c>
      <c r="B60" s="1054" t="s">
        <v>189</v>
      </c>
      <c r="C60" s="1055">
        <v>6546.5</v>
      </c>
      <c r="D60" s="1056">
        <v>0</v>
      </c>
      <c r="E60" s="1057">
        <v>0</v>
      </c>
      <c r="F60" s="1057">
        <v>0</v>
      </c>
      <c r="G60" s="430">
        <f t="shared" si="0"/>
        <v>0</v>
      </c>
      <c r="H60" s="134"/>
      <c r="I60" s="394">
        <f t="shared" si="1"/>
        <v>0</v>
      </c>
    </row>
    <row r="61" spans="1:9" x14ac:dyDescent="0.5">
      <c r="A61" s="374">
        <v>57</v>
      </c>
      <c r="B61" s="1054" t="s">
        <v>190</v>
      </c>
      <c r="C61" s="1055">
        <v>8300.0499999999993</v>
      </c>
      <c r="D61" s="1056">
        <v>0</v>
      </c>
      <c r="E61" s="1057">
        <v>0</v>
      </c>
      <c r="F61" s="1057">
        <v>0</v>
      </c>
      <c r="G61" s="430">
        <f t="shared" si="0"/>
        <v>0</v>
      </c>
      <c r="H61" s="134"/>
      <c r="I61" s="394">
        <f t="shared" si="1"/>
        <v>0</v>
      </c>
    </row>
    <row r="62" spans="1:9" x14ac:dyDescent="0.5">
      <c r="A62" s="374">
        <v>58</v>
      </c>
      <c r="B62" s="1054" t="s">
        <v>192</v>
      </c>
      <c r="C62" s="1055">
        <v>80505</v>
      </c>
      <c r="D62" s="1056">
        <v>0</v>
      </c>
      <c r="E62" s="1057">
        <v>0</v>
      </c>
      <c r="F62" s="1057">
        <v>0</v>
      </c>
      <c r="G62" s="430">
        <f t="shared" si="0"/>
        <v>0</v>
      </c>
      <c r="H62" s="134"/>
      <c r="I62" s="394">
        <f t="shared" si="1"/>
        <v>0</v>
      </c>
    </row>
    <row r="63" spans="1:9" x14ac:dyDescent="0.5">
      <c r="A63" s="374">
        <v>59</v>
      </c>
      <c r="B63" s="1054" t="s">
        <v>193</v>
      </c>
      <c r="C63" s="1055">
        <v>47775.29</v>
      </c>
      <c r="D63" s="1056">
        <v>0</v>
      </c>
      <c r="E63" s="1057">
        <v>0</v>
      </c>
      <c r="F63" s="1057">
        <v>0</v>
      </c>
      <c r="G63" s="430">
        <f t="shared" si="0"/>
        <v>0</v>
      </c>
      <c r="H63" s="134"/>
      <c r="I63" s="394">
        <f t="shared" si="1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430">
        <f t="shared" si="0"/>
        <v>0</v>
      </c>
      <c r="H64" s="134"/>
      <c r="I64" s="394">
        <f t="shared" si="1"/>
        <v>0</v>
      </c>
    </row>
    <row r="65" spans="1:9" x14ac:dyDescent="0.5">
      <c r="A65" s="374">
        <v>61</v>
      </c>
      <c r="B65" s="1061" t="s">
        <v>116</v>
      </c>
      <c r="C65" s="1055">
        <v>743.14</v>
      </c>
      <c r="D65" s="1056">
        <v>0</v>
      </c>
      <c r="E65" s="1057">
        <v>0</v>
      </c>
      <c r="F65" s="1057">
        <v>0</v>
      </c>
      <c r="G65" s="430">
        <f t="shared" si="0"/>
        <v>0</v>
      </c>
      <c r="H65" s="134"/>
      <c r="I65" s="394">
        <f t="shared" si="1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0"/>
        <v>0</v>
      </c>
      <c r="H66" s="134"/>
      <c r="I66" s="394">
        <f t="shared" si="1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56">
        <v>0</v>
      </c>
      <c r="E67" s="1057">
        <v>0</v>
      </c>
      <c r="F67" s="1057">
        <v>0</v>
      </c>
      <c r="G67" s="430">
        <f t="shared" si="0"/>
        <v>0</v>
      </c>
      <c r="H67" s="134"/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0"/>
        <v>0</v>
      </c>
      <c r="H68" s="134"/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0"/>
        <v>0</v>
      </c>
      <c r="H69" s="134"/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H70" s="134"/>
      <c r="I70" s="394">
        <f t="shared" ref="I70:I81" si="3">IF(F70&gt;0,1,0)</f>
        <v>0</v>
      </c>
    </row>
    <row r="71" spans="1:9" x14ac:dyDescent="0.5">
      <c r="A71" s="374">
        <v>67</v>
      </c>
      <c r="B71" s="106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H71" s="134"/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H72" s="134"/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H73" s="134"/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H74" s="134"/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H75" s="134"/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H76" s="134"/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H77" s="134"/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H78" s="134"/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H79" s="134"/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H80" s="134"/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H81" s="134"/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7.875" style="394" customWidth="1"/>
    <col min="2" max="2" width="13" style="394" customWidth="1"/>
    <col min="3" max="3" width="13.875" style="394" customWidth="1"/>
    <col min="4" max="4" width="14" style="394" customWidth="1"/>
    <col min="5" max="5" width="13.25" style="394" customWidth="1"/>
    <col min="6" max="6" width="14.375" style="394" customWidth="1"/>
    <col min="7" max="7" width="13" style="394" customWidth="1"/>
    <col min="8" max="16384" width="9" style="394"/>
  </cols>
  <sheetData>
    <row r="1" spans="1:9" x14ac:dyDescent="0.5">
      <c r="A1" s="1224" t="s">
        <v>571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SUM(C5:C81)</f>
        <v>1332575.0000000005</v>
      </c>
      <c r="D4" s="414">
        <f>SUM(D5:D81)</f>
        <v>586</v>
      </c>
      <c r="E4" s="414">
        <f t="shared" ref="E4" si="0">SUM(E5:E81)</f>
        <v>593.25</v>
      </c>
      <c r="F4" s="414">
        <f>SUM(F5:F81)</f>
        <v>586</v>
      </c>
      <c r="G4" s="414">
        <f>SUM(G5:G81)</f>
        <v>-7.25</v>
      </c>
      <c r="I4" s="395">
        <f>SUM(I5:I81)</f>
        <v>9</v>
      </c>
    </row>
    <row r="5" spans="1:9" x14ac:dyDescent="0.5">
      <c r="A5" s="374">
        <v>1</v>
      </c>
      <c r="B5" s="1080" t="s">
        <v>164</v>
      </c>
      <c r="C5" s="1087">
        <v>301654.73</v>
      </c>
      <c r="D5" s="1088">
        <v>212</v>
      </c>
      <c r="E5" s="1089">
        <v>210</v>
      </c>
      <c r="F5" s="1089">
        <v>212</v>
      </c>
      <c r="G5" s="430">
        <f>+F5-E5</f>
        <v>2</v>
      </c>
      <c r="I5" s="394">
        <f>IF(F5&gt;0,1,0)</f>
        <v>1</v>
      </c>
    </row>
    <row r="6" spans="1:9" x14ac:dyDescent="0.5">
      <c r="A6" s="374">
        <v>2</v>
      </c>
      <c r="B6" s="1054" t="s">
        <v>192</v>
      </c>
      <c r="C6" s="1055">
        <v>80505</v>
      </c>
      <c r="D6" s="1056">
        <v>185</v>
      </c>
      <c r="E6" s="1057">
        <v>185.25</v>
      </c>
      <c r="F6" s="1057">
        <v>185</v>
      </c>
      <c r="G6" s="430">
        <f t="shared" ref="G6:G69" si="1">+F6-E6</f>
        <v>-0.25</v>
      </c>
      <c r="I6" s="394">
        <f t="shared" ref="I6:I69" si="2">IF(F6&gt;0,1,0)</f>
        <v>1</v>
      </c>
    </row>
    <row r="7" spans="1:9" x14ac:dyDescent="0.5">
      <c r="A7" s="374">
        <v>3</v>
      </c>
      <c r="B7" s="1054" t="s">
        <v>167</v>
      </c>
      <c r="C7" s="1055">
        <v>73576</v>
      </c>
      <c r="D7" s="1056">
        <v>79.5</v>
      </c>
      <c r="E7" s="1057">
        <v>79.5</v>
      </c>
      <c r="F7" s="1057">
        <v>79.5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1054" t="s">
        <v>184</v>
      </c>
      <c r="C8" s="1055">
        <v>260229.81</v>
      </c>
      <c r="D8" s="1056">
        <v>60</v>
      </c>
      <c r="E8" s="1057">
        <v>62</v>
      </c>
      <c r="F8" s="1057">
        <v>60</v>
      </c>
      <c r="G8" s="430">
        <f t="shared" si="1"/>
        <v>-2</v>
      </c>
      <c r="I8" s="394">
        <f t="shared" si="2"/>
        <v>1</v>
      </c>
    </row>
    <row r="9" spans="1:9" x14ac:dyDescent="0.5">
      <c r="A9" s="374">
        <v>5</v>
      </c>
      <c r="B9" s="1058" t="s">
        <v>187</v>
      </c>
      <c r="C9" s="1059">
        <v>35199.5</v>
      </c>
      <c r="D9" s="1056">
        <v>16.5</v>
      </c>
      <c r="E9" s="1057">
        <v>24.5</v>
      </c>
      <c r="F9" s="1057">
        <v>16.5</v>
      </c>
      <c r="G9" s="430">
        <f t="shared" si="1"/>
        <v>-8</v>
      </c>
      <c r="I9" s="394">
        <f t="shared" si="2"/>
        <v>1</v>
      </c>
    </row>
    <row r="10" spans="1:9" x14ac:dyDescent="0.5">
      <c r="A10" s="374">
        <v>6</v>
      </c>
      <c r="B10" s="1058" t="s">
        <v>194</v>
      </c>
      <c r="C10" s="1059">
        <v>20758.75</v>
      </c>
      <c r="D10" s="1056">
        <v>12</v>
      </c>
      <c r="E10" s="1057">
        <v>12</v>
      </c>
      <c r="F10" s="1057">
        <v>12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1054" t="s">
        <v>186</v>
      </c>
      <c r="C11" s="1055">
        <v>91094.73</v>
      </c>
      <c r="D11" s="1056">
        <v>11</v>
      </c>
      <c r="E11" s="1063">
        <v>10</v>
      </c>
      <c r="F11" s="1057">
        <v>11</v>
      </c>
      <c r="G11" s="430">
        <f t="shared" si="1"/>
        <v>1</v>
      </c>
      <c r="I11" s="394">
        <f t="shared" si="2"/>
        <v>1</v>
      </c>
    </row>
    <row r="12" spans="1:9" x14ac:dyDescent="0.5">
      <c r="A12" s="374">
        <v>8</v>
      </c>
      <c r="B12" s="1054" t="s">
        <v>185</v>
      </c>
      <c r="C12" s="1055">
        <v>8310.4</v>
      </c>
      <c r="D12" s="1056">
        <v>6</v>
      </c>
      <c r="E12" s="1057">
        <v>6</v>
      </c>
      <c r="F12" s="1057">
        <v>6</v>
      </c>
      <c r="G12" s="430">
        <f t="shared" si="1"/>
        <v>0</v>
      </c>
      <c r="I12" s="394">
        <f t="shared" si="2"/>
        <v>1</v>
      </c>
    </row>
    <row r="13" spans="1:9" x14ac:dyDescent="0.5">
      <c r="A13" s="374">
        <v>9</v>
      </c>
      <c r="B13" s="1054" t="s">
        <v>196</v>
      </c>
      <c r="C13" s="1055">
        <v>130767</v>
      </c>
      <c r="D13" s="1056">
        <v>4</v>
      </c>
      <c r="E13" s="1057">
        <v>4</v>
      </c>
      <c r="F13" s="1057">
        <v>4</v>
      </c>
      <c r="G13" s="430">
        <f t="shared" si="1"/>
        <v>0</v>
      </c>
      <c r="I13" s="394">
        <f t="shared" si="2"/>
        <v>1</v>
      </c>
    </row>
    <row r="14" spans="1:9" x14ac:dyDescent="0.5">
      <c r="A14" s="374">
        <v>10</v>
      </c>
      <c r="B14" s="1054" t="s">
        <v>155</v>
      </c>
      <c r="C14" s="1055">
        <v>2</v>
      </c>
      <c r="D14" s="1056">
        <v>0</v>
      </c>
      <c r="E14" s="1057">
        <v>0</v>
      </c>
      <c r="F14" s="1057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1054" t="s">
        <v>156</v>
      </c>
      <c r="C15" s="1055">
        <v>7</v>
      </c>
      <c r="D15" s="1056">
        <v>0</v>
      </c>
      <c r="E15" s="1057">
        <v>0</v>
      </c>
      <c r="F15" s="1057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1054" t="s">
        <v>157</v>
      </c>
      <c r="C16" s="1055">
        <v>177.2</v>
      </c>
      <c r="D16" s="1056">
        <v>0</v>
      </c>
      <c r="E16" s="1057">
        <v>0</v>
      </c>
      <c r="F16" s="1057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1054" t="s">
        <v>217</v>
      </c>
      <c r="C17" s="1055">
        <v>131.84</v>
      </c>
      <c r="D17" s="1056">
        <v>0</v>
      </c>
      <c r="E17" s="1057">
        <v>0</v>
      </c>
      <c r="F17" s="1057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1054" t="s">
        <v>158</v>
      </c>
      <c r="C18" s="1055">
        <v>2</v>
      </c>
      <c r="D18" s="1056">
        <v>0</v>
      </c>
      <c r="E18" s="1057">
        <v>0</v>
      </c>
      <c r="F18" s="1057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1054" t="s">
        <v>159</v>
      </c>
      <c r="C19" s="1055">
        <v>54</v>
      </c>
      <c r="D19" s="1056">
        <v>0</v>
      </c>
      <c r="E19" s="1057">
        <v>0</v>
      </c>
      <c r="F19" s="1057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1054" t="s">
        <v>160</v>
      </c>
      <c r="C20" s="1055">
        <v>2336.75</v>
      </c>
      <c r="D20" s="1056">
        <v>0</v>
      </c>
      <c r="E20" s="1057">
        <v>0</v>
      </c>
      <c r="F20" s="1057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1070" t="s">
        <v>161</v>
      </c>
      <c r="C21" s="1071">
        <v>23.25</v>
      </c>
      <c r="D21" s="1056">
        <v>0</v>
      </c>
      <c r="E21" s="1057">
        <v>0</v>
      </c>
      <c r="F21" s="1057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1054" t="s">
        <v>162</v>
      </c>
      <c r="C22" s="1055">
        <v>54.5</v>
      </c>
      <c r="D22" s="1056">
        <v>0</v>
      </c>
      <c r="E22" s="1057">
        <v>0</v>
      </c>
      <c r="F22" s="1057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1058" t="s">
        <v>174</v>
      </c>
      <c r="C23" s="1059">
        <v>8447</v>
      </c>
      <c r="D23" s="1056">
        <v>0</v>
      </c>
      <c r="E23" s="1057">
        <v>0</v>
      </c>
      <c r="F23" s="1057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1054" t="s">
        <v>175</v>
      </c>
      <c r="C24" s="1055">
        <v>28.75</v>
      </c>
      <c r="D24" s="1056">
        <v>0</v>
      </c>
      <c r="E24" s="1057">
        <v>0</v>
      </c>
      <c r="F24" s="1057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1058" t="s">
        <v>176</v>
      </c>
      <c r="C25" s="1059">
        <v>3812</v>
      </c>
      <c r="D25" s="1081">
        <v>0</v>
      </c>
      <c r="E25" s="1084">
        <v>0</v>
      </c>
      <c r="F25" s="1057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1054" t="s">
        <v>177</v>
      </c>
      <c r="C26" s="1055">
        <v>6880.53</v>
      </c>
      <c r="D26" s="1056">
        <v>0</v>
      </c>
      <c r="E26" s="1057">
        <v>0</v>
      </c>
      <c r="F26" s="1057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1054" t="s">
        <v>178</v>
      </c>
      <c r="C27" s="1055">
        <v>2706.75</v>
      </c>
      <c r="D27" s="1056">
        <v>0</v>
      </c>
      <c r="E27" s="1057">
        <v>0</v>
      </c>
      <c r="F27" s="1057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1054" t="s">
        <v>179</v>
      </c>
      <c r="C28" s="1055">
        <v>157</v>
      </c>
      <c r="D28" s="1056">
        <v>0</v>
      </c>
      <c r="E28" s="1057">
        <v>0</v>
      </c>
      <c r="F28" s="1057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1054" t="s">
        <v>180</v>
      </c>
      <c r="C29" s="1055">
        <v>1</v>
      </c>
      <c r="D29" s="1056">
        <v>0</v>
      </c>
      <c r="E29" s="1057">
        <v>0</v>
      </c>
      <c r="F29" s="1057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1058" t="s">
        <v>181</v>
      </c>
      <c r="C30" s="1059">
        <v>18</v>
      </c>
      <c r="D30" s="1081">
        <v>0</v>
      </c>
      <c r="E30" s="1084">
        <v>0</v>
      </c>
      <c r="F30" s="1057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1054" t="s">
        <v>165</v>
      </c>
      <c r="C31" s="1055">
        <v>983</v>
      </c>
      <c r="D31" s="1056">
        <v>0</v>
      </c>
      <c r="E31" s="1057">
        <v>0</v>
      </c>
      <c r="F31" s="1057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1054" t="s">
        <v>166</v>
      </c>
      <c r="C32" s="1055">
        <v>329</v>
      </c>
      <c r="D32" s="1056">
        <v>0</v>
      </c>
      <c r="E32" s="1057">
        <v>0</v>
      </c>
      <c r="F32" s="1057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1054" t="s">
        <v>168</v>
      </c>
      <c r="C33" s="1055">
        <v>1401</v>
      </c>
      <c r="D33" s="1056">
        <v>0</v>
      </c>
      <c r="E33" s="1057">
        <v>0</v>
      </c>
      <c r="F33" s="1057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1054" t="s">
        <v>169</v>
      </c>
      <c r="C34" s="1055">
        <v>6331.25</v>
      </c>
      <c r="D34" s="1056">
        <v>0</v>
      </c>
      <c r="E34" s="1057">
        <v>0</v>
      </c>
      <c r="F34" s="1057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1054" t="s">
        <v>170</v>
      </c>
      <c r="C35" s="1055">
        <v>121550</v>
      </c>
      <c r="D35" s="1056">
        <v>0</v>
      </c>
      <c r="E35" s="1057">
        <v>0</v>
      </c>
      <c r="F35" s="1057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1054" t="s">
        <v>171</v>
      </c>
      <c r="C36" s="1055">
        <v>0.1</v>
      </c>
      <c r="D36" s="1056">
        <v>0</v>
      </c>
      <c r="E36" s="1057">
        <v>0</v>
      </c>
      <c r="F36" s="1057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1058" t="s">
        <v>172</v>
      </c>
      <c r="C37" s="1059">
        <v>830</v>
      </c>
      <c r="D37" s="1056">
        <v>0</v>
      </c>
      <c r="E37" s="1084">
        <v>0</v>
      </c>
      <c r="F37" s="1057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1064" t="s">
        <v>134</v>
      </c>
      <c r="C38" s="1055">
        <v>294.75</v>
      </c>
      <c r="D38" s="1056">
        <v>0</v>
      </c>
      <c r="E38" s="1057">
        <v>0</v>
      </c>
      <c r="F38" s="1063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1054" t="s">
        <v>135</v>
      </c>
      <c r="C39" s="1055">
        <v>35.5</v>
      </c>
      <c r="D39" s="1056">
        <v>0</v>
      </c>
      <c r="E39" s="1057">
        <v>0</v>
      </c>
      <c r="F39" s="1057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1054" t="s">
        <v>136</v>
      </c>
      <c r="C40" s="1055">
        <v>297.5</v>
      </c>
      <c r="D40" s="1056">
        <v>0</v>
      </c>
      <c r="E40" s="1057">
        <v>0</v>
      </c>
      <c r="F40" s="1057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1054" t="s">
        <v>137</v>
      </c>
      <c r="C41" s="1055">
        <v>148</v>
      </c>
      <c r="D41" s="1056">
        <v>0</v>
      </c>
      <c r="E41" s="1057">
        <v>0</v>
      </c>
      <c r="F41" s="1063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1054" t="s">
        <v>138</v>
      </c>
      <c r="C42" s="1066">
        <v>1389</v>
      </c>
      <c r="D42" s="1056">
        <v>0</v>
      </c>
      <c r="E42" s="1057">
        <v>0</v>
      </c>
      <c r="F42" s="1057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1054" t="s">
        <v>139</v>
      </c>
      <c r="C43" s="1066">
        <v>1841.25</v>
      </c>
      <c r="D43" s="1056">
        <v>0</v>
      </c>
      <c r="E43" s="1057">
        <v>0</v>
      </c>
      <c r="F43" s="1057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1054" t="s">
        <v>140</v>
      </c>
      <c r="C44" s="1055">
        <v>409</v>
      </c>
      <c r="D44" s="1056">
        <v>0</v>
      </c>
      <c r="E44" s="1057">
        <v>0</v>
      </c>
      <c r="F44" s="1057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1054" t="s">
        <v>141</v>
      </c>
      <c r="C45" s="1055">
        <v>10.5</v>
      </c>
      <c r="D45" s="1056">
        <v>0</v>
      </c>
      <c r="E45" s="1057">
        <v>0</v>
      </c>
      <c r="F45" s="1057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1054" t="s">
        <v>142</v>
      </c>
      <c r="C46" s="1055">
        <v>746.25</v>
      </c>
      <c r="D46" s="1056">
        <v>0</v>
      </c>
      <c r="E46" s="1057">
        <v>0</v>
      </c>
      <c r="F46" s="1057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1058" t="s">
        <v>143</v>
      </c>
      <c r="C47" s="1059">
        <v>177.5</v>
      </c>
      <c r="D47" s="1081">
        <v>0</v>
      </c>
      <c r="E47" s="1084">
        <v>0</v>
      </c>
      <c r="F47" s="1057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1054" t="s">
        <v>144</v>
      </c>
      <c r="C48" s="1066">
        <v>139.76</v>
      </c>
      <c r="D48" s="1056">
        <v>0</v>
      </c>
      <c r="E48" s="1057">
        <v>0</v>
      </c>
      <c r="F48" s="1057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1054" t="s">
        <v>145</v>
      </c>
      <c r="C49" s="1066">
        <v>1714.75</v>
      </c>
      <c r="D49" s="1056">
        <v>0</v>
      </c>
      <c r="E49" s="1057">
        <v>0</v>
      </c>
      <c r="F49" s="1057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1092" t="s">
        <v>146</v>
      </c>
      <c r="C50" s="1055">
        <v>17815.62</v>
      </c>
      <c r="D50" s="1056">
        <v>0</v>
      </c>
      <c r="E50" s="1084">
        <v>0</v>
      </c>
      <c r="F50" s="1084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1054" t="s">
        <v>147</v>
      </c>
      <c r="C51" s="1065">
        <v>162.29</v>
      </c>
      <c r="D51" s="1060">
        <v>0</v>
      </c>
      <c r="E51" s="1057">
        <v>0</v>
      </c>
      <c r="F51" s="1057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1054" t="s">
        <v>148</v>
      </c>
      <c r="C52" s="1066">
        <v>1371.64</v>
      </c>
      <c r="D52" s="1056">
        <v>0</v>
      </c>
      <c r="E52" s="1057">
        <v>0</v>
      </c>
      <c r="F52" s="1057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1070" t="s">
        <v>149</v>
      </c>
      <c r="C53" s="1066">
        <v>727.37</v>
      </c>
      <c r="D53" s="1056">
        <v>0</v>
      </c>
      <c r="E53" s="1057">
        <v>0</v>
      </c>
      <c r="F53" s="1057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1054" t="s">
        <v>150</v>
      </c>
      <c r="C54" s="1066">
        <v>127.75</v>
      </c>
      <c r="D54" s="1056">
        <v>0</v>
      </c>
      <c r="E54" s="1057">
        <v>0</v>
      </c>
      <c r="F54" s="1057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1054" t="s">
        <v>151</v>
      </c>
      <c r="C55" s="1066">
        <v>140.5</v>
      </c>
      <c r="D55" s="1056">
        <v>0</v>
      </c>
      <c r="E55" s="1057">
        <v>0</v>
      </c>
      <c r="F55" s="1057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1054" t="s">
        <v>152</v>
      </c>
      <c r="C56" s="1066">
        <v>418.5</v>
      </c>
      <c r="D56" s="1056">
        <v>0</v>
      </c>
      <c r="E56" s="1057">
        <v>0</v>
      </c>
      <c r="F56" s="1057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1054" t="s">
        <v>153</v>
      </c>
      <c r="C57" s="1066">
        <v>182.5</v>
      </c>
      <c r="D57" s="1056">
        <v>0</v>
      </c>
      <c r="E57" s="1057">
        <v>0</v>
      </c>
      <c r="F57" s="1057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1058" t="s">
        <v>183</v>
      </c>
      <c r="C58" s="1091">
        <v>9199</v>
      </c>
      <c r="D58" s="1081">
        <v>0</v>
      </c>
      <c r="E58" s="1057">
        <v>0</v>
      </c>
      <c r="F58" s="1084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1054" t="s">
        <v>188</v>
      </c>
      <c r="C59" s="1055">
        <v>6790.76</v>
      </c>
      <c r="D59" s="1056">
        <v>0</v>
      </c>
      <c r="E59" s="1057">
        <v>0</v>
      </c>
      <c r="F59" s="1057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1054" t="s">
        <v>189</v>
      </c>
      <c r="C60" s="1055">
        <v>6546.5</v>
      </c>
      <c r="D60" s="1056">
        <v>0</v>
      </c>
      <c r="E60" s="1057">
        <v>0</v>
      </c>
      <c r="F60" s="1057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1054" t="s">
        <v>190</v>
      </c>
      <c r="C61" s="1055">
        <v>8300.0499999999993</v>
      </c>
      <c r="D61" s="1056">
        <v>0</v>
      </c>
      <c r="E61" s="1057">
        <v>0</v>
      </c>
      <c r="F61" s="1057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1054" t="s">
        <v>191</v>
      </c>
      <c r="C62" s="1055">
        <v>2941</v>
      </c>
      <c r="D62" s="1056">
        <v>0</v>
      </c>
      <c r="E62" s="1057">
        <v>0</v>
      </c>
      <c r="F62" s="1057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1054" t="s">
        <v>193</v>
      </c>
      <c r="C63" s="1055">
        <v>47775.29</v>
      </c>
      <c r="D63" s="1056">
        <v>0</v>
      </c>
      <c r="E63" s="1057">
        <v>0</v>
      </c>
      <c r="F63" s="1057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1054" t="s">
        <v>195</v>
      </c>
      <c r="C64" s="1055">
        <v>1362</v>
      </c>
      <c r="D64" s="1056">
        <v>0</v>
      </c>
      <c r="E64" s="1057">
        <v>0</v>
      </c>
      <c r="F64" s="1063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1073" t="s">
        <v>116</v>
      </c>
      <c r="C65" s="1062">
        <v>743.14</v>
      </c>
      <c r="D65" s="1060">
        <v>0</v>
      </c>
      <c r="E65" s="1063">
        <v>0</v>
      </c>
      <c r="F65" s="1063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56">
        <v>0</v>
      </c>
      <c r="E66" s="1057">
        <v>0</v>
      </c>
      <c r="F66" s="1057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1054" t="s">
        <v>117</v>
      </c>
      <c r="C67" s="1072">
        <v>1015.85</v>
      </c>
      <c r="D67" s="1056">
        <v>0</v>
      </c>
      <c r="E67" s="1057">
        <v>0</v>
      </c>
      <c r="F67" s="1057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56">
        <v>0</v>
      </c>
      <c r="E68" s="1057">
        <v>0</v>
      </c>
      <c r="F68" s="1057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56">
        <v>0</v>
      </c>
      <c r="E69" s="1057">
        <v>0</v>
      </c>
      <c r="F69" s="1057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1224" t="s">
        <v>572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SUM(C5:C81)</f>
        <v>1332575.0000000002</v>
      </c>
      <c r="D4" s="416">
        <f>SUM(D5:D81)</f>
        <v>1114.5</v>
      </c>
      <c r="E4" s="416">
        <f>SUM(E5:E81)</f>
        <v>1100.5</v>
      </c>
      <c r="F4" s="416">
        <f>SUM(F5:F81)</f>
        <v>1114.5</v>
      </c>
      <c r="G4" s="416">
        <f>SUM(G5:G81)</f>
        <v>14</v>
      </c>
      <c r="I4" s="395">
        <f>SUM(I5:I81)</f>
        <v>8</v>
      </c>
    </row>
    <row r="5" spans="1:9" x14ac:dyDescent="0.5">
      <c r="A5" s="374">
        <v>1</v>
      </c>
      <c r="B5" s="1080" t="s">
        <v>164</v>
      </c>
      <c r="C5" s="1051">
        <v>301654.73</v>
      </c>
      <c r="D5" s="1052">
        <v>618.5</v>
      </c>
      <c r="E5" s="1053">
        <v>604.5</v>
      </c>
      <c r="F5" s="1096">
        <v>618.5</v>
      </c>
      <c r="G5" s="430">
        <f>+F5-E5</f>
        <v>14</v>
      </c>
      <c r="I5" s="394">
        <f>IF(F5&gt;0,1,0)</f>
        <v>1</v>
      </c>
    </row>
    <row r="6" spans="1:9" x14ac:dyDescent="0.5">
      <c r="A6" s="374">
        <v>2</v>
      </c>
      <c r="B6" s="1054" t="s">
        <v>184</v>
      </c>
      <c r="C6" s="1066">
        <v>260229.81</v>
      </c>
      <c r="D6" s="1056">
        <v>181</v>
      </c>
      <c r="E6" s="1057">
        <v>181</v>
      </c>
      <c r="F6" s="1057">
        <v>181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192</v>
      </c>
      <c r="C7" s="1055">
        <v>80505</v>
      </c>
      <c r="D7" s="1056">
        <v>162</v>
      </c>
      <c r="E7" s="1057">
        <v>162</v>
      </c>
      <c r="F7" s="1057">
        <v>162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4" t="s">
        <v>183</v>
      </c>
      <c r="C8" s="1055">
        <v>9199</v>
      </c>
      <c r="D8" s="1056">
        <v>53</v>
      </c>
      <c r="E8" s="1057">
        <v>53</v>
      </c>
      <c r="F8" s="1057">
        <v>53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196</v>
      </c>
      <c r="C9" s="1055">
        <v>130767</v>
      </c>
      <c r="D9" s="1056">
        <v>48</v>
      </c>
      <c r="E9" s="1057">
        <v>48</v>
      </c>
      <c r="F9" s="1057">
        <v>48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1054" t="s">
        <v>186</v>
      </c>
      <c r="C10" s="1055">
        <v>91094.73</v>
      </c>
      <c r="D10" s="1056">
        <v>32</v>
      </c>
      <c r="E10" s="1057">
        <v>32</v>
      </c>
      <c r="F10" s="1057">
        <v>32</v>
      </c>
      <c r="G10" s="430">
        <f t="shared" si="0"/>
        <v>0</v>
      </c>
      <c r="I10" s="394">
        <f t="shared" si="1"/>
        <v>1</v>
      </c>
    </row>
    <row r="11" spans="1:9" x14ac:dyDescent="0.5">
      <c r="A11" s="374">
        <v>7</v>
      </c>
      <c r="B11" s="1070" t="s">
        <v>194</v>
      </c>
      <c r="C11" s="1071">
        <v>20758.75</v>
      </c>
      <c r="D11" s="1056">
        <v>14</v>
      </c>
      <c r="E11" s="1057">
        <v>14</v>
      </c>
      <c r="F11" s="1057">
        <v>14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1054" t="s">
        <v>167</v>
      </c>
      <c r="C12" s="1055">
        <v>73576</v>
      </c>
      <c r="D12" s="1056">
        <v>6</v>
      </c>
      <c r="E12" s="1057">
        <v>6</v>
      </c>
      <c r="F12" s="1057">
        <v>6</v>
      </c>
      <c r="G12" s="430">
        <f t="shared" si="0"/>
        <v>0</v>
      </c>
      <c r="I12" s="394">
        <f t="shared" si="1"/>
        <v>1</v>
      </c>
    </row>
    <row r="13" spans="1:9" x14ac:dyDescent="0.5">
      <c r="A13" s="374">
        <v>9</v>
      </c>
      <c r="B13" s="1054" t="s">
        <v>155</v>
      </c>
      <c r="C13" s="1055">
        <v>2</v>
      </c>
      <c r="D13" s="1056">
        <v>0</v>
      </c>
      <c r="E13" s="1057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70" t="s">
        <v>156</v>
      </c>
      <c r="C14" s="1055">
        <v>7</v>
      </c>
      <c r="D14" s="1056">
        <v>0</v>
      </c>
      <c r="E14" s="1057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157</v>
      </c>
      <c r="C15" s="1055">
        <v>177.2</v>
      </c>
      <c r="D15" s="1056">
        <v>0</v>
      </c>
      <c r="E15" s="1057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217</v>
      </c>
      <c r="C16" s="1055">
        <v>131.84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4" t="s">
        <v>158</v>
      </c>
      <c r="C17" s="1055">
        <v>2</v>
      </c>
      <c r="D17" s="1060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159</v>
      </c>
      <c r="C18" s="1055">
        <v>54</v>
      </c>
      <c r="D18" s="1056">
        <v>0</v>
      </c>
      <c r="E18" s="1075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160</v>
      </c>
      <c r="C19" s="1055">
        <v>2336.75</v>
      </c>
      <c r="D19" s="1056">
        <v>0</v>
      </c>
      <c r="E19" s="1057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161</v>
      </c>
      <c r="C20" s="1055">
        <v>23.25</v>
      </c>
      <c r="D20" s="1056">
        <v>0</v>
      </c>
      <c r="E20" s="1057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162</v>
      </c>
      <c r="C21" s="1055">
        <v>54.5</v>
      </c>
      <c r="D21" s="1060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174</v>
      </c>
      <c r="C22" s="1055">
        <v>8447</v>
      </c>
      <c r="D22" s="1060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175</v>
      </c>
      <c r="C23" s="1055">
        <v>28.75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8" t="s">
        <v>176</v>
      </c>
      <c r="C24" s="1059">
        <v>3812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177</v>
      </c>
      <c r="C25" s="1059">
        <v>6880.53</v>
      </c>
      <c r="D25" s="1056">
        <v>0</v>
      </c>
      <c r="E25" s="1057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178</v>
      </c>
      <c r="C26" s="1059">
        <v>2706.75</v>
      </c>
      <c r="D26" s="1056">
        <v>0</v>
      </c>
      <c r="E26" s="1057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179</v>
      </c>
      <c r="C27" s="1059">
        <v>157</v>
      </c>
      <c r="D27" s="1056">
        <v>0</v>
      </c>
      <c r="E27" s="1057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70" t="s">
        <v>180</v>
      </c>
      <c r="C28" s="1055">
        <v>1</v>
      </c>
      <c r="D28" s="1056">
        <v>0</v>
      </c>
      <c r="E28" s="1057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181</v>
      </c>
      <c r="C29" s="1065">
        <v>18</v>
      </c>
      <c r="D29" s="1060">
        <v>0</v>
      </c>
      <c r="E29" s="1063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165</v>
      </c>
      <c r="C30" s="1066">
        <v>983</v>
      </c>
      <c r="D30" s="1056">
        <v>0</v>
      </c>
      <c r="E30" s="1057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166</v>
      </c>
      <c r="C31" s="1066">
        <v>329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168</v>
      </c>
      <c r="C32" s="1066">
        <v>1401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169</v>
      </c>
      <c r="C33" s="1066">
        <v>6331.25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1" t="s">
        <v>170</v>
      </c>
      <c r="C34" s="1065">
        <v>121550</v>
      </c>
      <c r="D34" s="1060">
        <v>0</v>
      </c>
      <c r="E34" s="1063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171</v>
      </c>
      <c r="C35" s="1066">
        <v>0.1</v>
      </c>
      <c r="D35" s="1056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172</v>
      </c>
      <c r="C36" s="1066">
        <v>830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134</v>
      </c>
      <c r="C37" s="1066">
        <v>294.75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135</v>
      </c>
      <c r="C38" s="1066">
        <v>35.5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136</v>
      </c>
      <c r="C39" s="1066">
        <v>297.5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137</v>
      </c>
      <c r="C40" s="1066">
        <v>148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138</v>
      </c>
      <c r="C41" s="1066">
        <v>1389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7" t="s">
        <v>139</v>
      </c>
      <c r="C42" s="1068">
        <v>1841.25</v>
      </c>
      <c r="D42" s="1060">
        <v>0</v>
      </c>
      <c r="E42" s="1063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140</v>
      </c>
      <c r="C43" s="1072">
        <v>409</v>
      </c>
      <c r="D43" s="1056">
        <v>0</v>
      </c>
      <c r="E43" s="1057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141</v>
      </c>
      <c r="C44" s="1055">
        <v>10.5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142</v>
      </c>
      <c r="C45" s="1055">
        <v>746.25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143</v>
      </c>
      <c r="C46" s="1055">
        <v>177.5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144</v>
      </c>
      <c r="C47" s="1055">
        <v>139.76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145</v>
      </c>
      <c r="C48" s="1055">
        <v>1714.75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146</v>
      </c>
      <c r="C49" s="1055">
        <v>17815.62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147</v>
      </c>
      <c r="C50" s="1055">
        <v>162.29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148</v>
      </c>
      <c r="C51" s="1055">
        <v>1371.64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149</v>
      </c>
      <c r="C52" s="1055">
        <v>727.37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150</v>
      </c>
      <c r="C53" s="1055">
        <v>127.75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151</v>
      </c>
      <c r="C54" s="1055">
        <v>140.5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152</v>
      </c>
      <c r="C55" s="1055">
        <v>418.5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153</v>
      </c>
      <c r="C56" s="1055">
        <v>182.5</v>
      </c>
      <c r="D56" s="1052">
        <v>0</v>
      </c>
      <c r="E56" s="1063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185</v>
      </c>
      <c r="C57" s="1062">
        <v>8310.4</v>
      </c>
      <c r="D57" s="1056">
        <v>0</v>
      </c>
      <c r="E57" s="1063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187</v>
      </c>
      <c r="C58" s="1055">
        <v>35199.5</v>
      </c>
      <c r="D58" s="1074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188</v>
      </c>
      <c r="C59" s="1055">
        <v>6790.76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70" t="s">
        <v>189</v>
      </c>
      <c r="C60" s="1055">
        <v>6546.5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190</v>
      </c>
      <c r="C61" s="1055">
        <v>8300.0499999999993</v>
      </c>
      <c r="D61" s="1056">
        <v>0</v>
      </c>
      <c r="E61" s="1057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191</v>
      </c>
      <c r="C62" s="1055">
        <v>2941</v>
      </c>
      <c r="D62" s="1056">
        <v>0</v>
      </c>
      <c r="E62" s="1057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4" t="s">
        <v>193</v>
      </c>
      <c r="C63" s="1055">
        <v>47775.29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195</v>
      </c>
      <c r="C64" s="1062">
        <v>1362</v>
      </c>
      <c r="D64" s="1060">
        <v>0</v>
      </c>
      <c r="E64" s="1063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61" t="s">
        <v>116</v>
      </c>
      <c r="C65" s="1062">
        <v>743.14</v>
      </c>
      <c r="D65" s="1060">
        <v>0</v>
      </c>
      <c r="E65" s="1063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60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117</v>
      </c>
      <c r="C67" s="1055">
        <v>1015.85</v>
      </c>
      <c r="D67" s="1060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60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60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1224" t="s">
        <v>573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SUM(C5:C81)</f>
        <v>1332575.0000000002</v>
      </c>
      <c r="D4" s="416">
        <f>SUM(D5:D81)</f>
        <v>487</v>
      </c>
      <c r="E4" s="416">
        <f>SUM(E5:E81)</f>
        <v>490</v>
      </c>
      <c r="F4" s="416">
        <f>SUM(F5:F81)</f>
        <v>487</v>
      </c>
      <c r="G4" s="416">
        <f>SUM(G5:G81)</f>
        <v>-3</v>
      </c>
      <c r="I4" s="395">
        <f>SUM(I5:I81)</f>
        <v>7</v>
      </c>
    </row>
    <row r="5" spans="1:9" x14ac:dyDescent="0.5">
      <c r="A5" s="374">
        <v>1</v>
      </c>
      <c r="B5" s="1080" t="s">
        <v>164</v>
      </c>
      <c r="C5" s="1051">
        <v>301654.73</v>
      </c>
      <c r="D5" s="1052">
        <v>186</v>
      </c>
      <c r="E5" s="1053">
        <v>187</v>
      </c>
      <c r="F5" s="1096">
        <v>186</v>
      </c>
      <c r="G5" s="430">
        <f>+F5-E5</f>
        <v>-1</v>
      </c>
      <c r="I5" s="394">
        <f>IF(F5&gt;0,1,0)</f>
        <v>1</v>
      </c>
    </row>
    <row r="6" spans="1:9" x14ac:dyDescent="0.5">
      <c r="A6" s="374">
        <v>2</v>
      </c>
      <c r="B6" s="1064" t="s">
        <v>192</v>
      </c>
      <c r="C6" s="1066">
        <v>80505</v>
      </c>
      <c r="D6" s="1056">
        <v>182</v>
      </c>
      <c r="E6" s="1057">
        <v>191</v>
      </c>
      <c r="F6" s="1057">
        <v>182</v>
      </c>
      <c r="G6" s="430">
        <f t="shared" ref="G6:G69" si="0">+F6-E6</f>
        <v>-9</v>
      </c>
      <c r="I6" s="394">
        <f>IF(F6&gt;0,1,0)</f>
        <v>1</v>
      </c>
    </row>
    <row r="7" spans="1:9" x14ac:dyDescent="0.5">
      <c r="A7" s="374">
        <v>3</v>
      </c>
      <c r="B7" s="1054" t="s">
        <v>169</v>
      </c>
      <c r="C7" s="1055">
        <v>6331.25</v>
      </c>
      <c r="D7" s="1056">
        <v>57</v>
      </c>
      <c r="E7" s="1057">
        <v>57</v>
      </c>
      <c r="F7" s="1057">
        <v>57</v>
      </c>
      <c r="G7" s="430">
        <f t="shared" si="0"/>
        <v>0</v>
      </c>
      <c r="I7" s="394">
        <f t="shared" ref="I7:I69" si="1">IF(F7&gt;0,1,0)</f>
        <v>1</v>
      </c>
    </row>
    <row r="8" spans="1:9" x14ac:dyDescent="0.5">
      <c r="A8" s="374">
        <v>4</v>
      </c>
      <c r="B8" s="1054" t="s">
        <v>184</v>
      </c>
      <c r="C8" s="1055">
        <v>260229.81</v>
      </c>
      <c r="D8" s="1056">
        <v>19</v>
      </c>
      <c r="E8" s="1057">
        <v>19</v>
      </c>
      <c r="F8" s="1057">
        <v>19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196</v>
      </c>
      <c r="C9" s="1055">
        <v>130767</v>
      </c>
      <c r="D9" s="1056">
        <v>19</v>
      </c>
      <c r="E9" s="1057">
        <v>19</v>
      </c>
      <c r="F9" s="1057">
        <v>19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1054" t="s">
        <v>167</v>
      </c>
      <c r="C10" s="1055">
        <v>73576</v>
      </c>
      <c r="D10" s="1056">
        <v>17</v>
      </c>
      <c r="E10" s="1057">
        <v>10</v>
      </c>
      <c r="F10" s="1057">
        <v>17</v>
      </c>
      <c r="G10" s="430">
        <f t="shared" si="0"/>
        <v>7</v>
      </c>
      <c r="I10" s="394">
        <f t="shared" si="1"/>
        <v>1</v>
      </c>
    </row>
    <row r="11" spans="1:9" x14ac:dyDescent="0.5">
      <c r="A11" s="374">
        <v>7</v>
      </c>
      <c r="B11" s="1054" t="s">
        <v>194</v>
      </c>
      <c r="C11" s="1055">
        <v>20758.75</v>
      </c>
      <c r="D11" s="1056">
        <v>7</v>
      </c>
      <c r="E11" s="1057">
        <v>7</v>
      </c>
      <c r="F11" s="1057">
        <v>7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1054" t="s">
        <v>155</v>
      </c>
      <c r="C12" s="1055">
        <v>2</v>
      </c>
      <c r="D12" s="1056">
        <v>0</v>
      </c>
      <c r="E12" s="1057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156</v>
      </c>
      <c r="C13" s="1055">
        <v>7</v>
      </c>
      <c r="D13" s="1056">
        <v>0</v>
      </c>
      <c r="E13" s="1057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157</v>
      </c>
      <c r="C14" s="1055">
        <v>177.2</v>
      </c>
      <c r="D14" s="1056">
        <v>0</v>
      </c>
      <c r="E14" s="1057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217</v>
      </c>
      <c r="C15" s="1055">
        <v>131.84</v>
      </c>
      <c r="D15" s="1056">
        <v>0</v>
      </c>
      <c r="E15" s="1057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158</v>
      </c>
      <c r="C16" s="1055">
        <v>2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4" t="s">
        <v>159</v>
      </c>
      <c r="C17" s="1055">
        <v>54</v>
      </c>
      <c r="D17" s="1060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160</v>
      </c>
      <c r="C18" s="1055">
        <v>2336.75</v>
      </c>
      <c r="D18" s="1056">
        <v>0</v>
      </c>
      <c r="E18" s="1075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161</v>
      </c>
      <c r="C19" s="1055">
        <v>23.25</v>
      </c>
      <c r="D19" s="1056">
        <v>0</v>
      </c>
      <c r="E19" s="1057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162</v>
      </c>
      <c r="C20" s="1055">
        <v>54.5</v>
      </c>
      <c r="D20" s="1056">
        <v>0</v>
      </c>
      <c r="E20" s="1057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174</v>
      </c>
      <c r="C21" s="1055">
        <v>8447</v>
      </c>
      <c r="D21" s="1060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175</v>
      </c>
      <c r="C22" s="1055">
        <v>28.75</v>
      </c>
      <c r="D22" s="1060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176</v>
      </c>
      <c r="C23" s="1055">
        <v>3812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8" t="s">
        <v>177</v>
      </c>
      <c r="C24" s="1059">
        <v>6880.53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178</v>
      </c>
      <c r="C25" s="1059">
        <v>2706.75</v>
      </c>
      <c r="D25" s="1056">
        <v>0</v>
      </c>
      <c r="E25" s="1057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92" t="s">
        <v>179</v>
      </c>
      <c r="C26" s="1059">
        <v>157</v>
      </c>
      <c r="D26" s="1056">
        <v>0</v>
      </c>
      <c r="E26" s="1057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180</v>
      </c>
      <c r="C27" s="1059">
        <v>1</v>
      </c>
      <c r="D27" s="1056">
        <v>0</v>
      </c>
      <c r="E27" s="1057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181</v>
      </c>
      <c r="C28" s="1055">
        <v>18</v>
      </c>
      <c r="D28" s="1056">
        <v>0</v>
      </c>
      <c r="E28" s="1057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165</v>
      </c>
      <c r="C29" s="1065">
        <v>983</v>
      </c>
      <c r="D29" s="1060">
        <v>0</v>
      </c>
      <c r="E29" s="1063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166</v>
      </c>
      <c r="C30" s="1066">
        <v>329</v>
      </c>
      <c r="D30" s="1056">
        <v>0</v>
      </c>
      <c r="E30" s="1057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168</v>
      </c>
      <c r="C31" s="1066">
        <v>1401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170</v>
      </c>
      <c r="C32" s="1066">
        <v>121550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171</v>
      </c>
      <c r="C33" s="1066">
        <v>0.1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1" t="s">
        <v>172</v>
      </c>
      <c r="C34" s="1065">
        <v>830</v>
      </c>
      <c r="D34" s="1060">
        <v>0</v>
      </c>
      <c r="E34" s="1063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134</v>
      </c>
      <c r="C35" s="1066">
        <v>294.75</v>
      </c>
      <c r="D35" s="1056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135</v>
      </c>
      <c r="C36" s="1066">
        <v>35.5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136</v>
      </c>
      <c r="C37" s="1066">
        <v>297.5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137</v>
      </c>
      <c r="C38" s="1066">
        <v>148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138</v>
      </c>
      <c r="C39" s="1066">
        <v>1389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139</v>
      </c>
      <c r="C40" s="1066">
        <v>1841.25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140</v>
      </c>
      <c r="C41" s="1066">
        <v>409</v>
      </c>
      <c r="D41" s="1056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7" t="s">
        <v>142</v>
      </c>
      <c r="C42" s="1068">
        <v>746.25</v>
      </c>
      <c r="D42" s="1060">
        <v>0</v>
      </c>
      <c r="E42" s="1063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143</v>
      </c>
      <c r="C43" s="1055">
        <v>177.5</v>
      </c>
      <c r="D43" s="1056">
        <v>0</v>
      </c>
      <c r="E43" s="1057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144</v>
      </c>
      <c r="C44" s="1055">
        <v>139.76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146</v>
      </c>
      <c r="C45" s="1055">
        <v>17815.62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70" t="s">
        <v>147</v>
      </c>
      <c r="C46" s="1055">
        <v>162.29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148</v>
      </c>
      <c r="C47" s="1055">
        <v>1371.64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149</v>
      </c>
      <c r="C48" s="1055">
        <v>727.37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150</v>
      </c>
      <c r="C49" s="1055">
        <v>127.75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152</v>
      </c>
      <c r="C50" s="1055">
        <v>418.5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153</v>
      </c>
      <c r="C51" s="1055">
        <v>182.5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183</v>
      </c>
      <c r="C52" s="1055">
        <v>9199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185</v>
      </c>
      <c r="C53" s="1055">
        <v>8310.4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186</v>
      </c>
      <c r="C54" s="1055">
        <v>91094.73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187</v>
      </c>
      <c r="C55" s="1055">
        <v>35199.5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70" t="s">
        <v>188</v>
      </c>
      <c r="C56" s="1071">
        <v>6790.76</v>
      </c>
      <c r="D56" s="1056">
        <v>0</v>
      </c>
      <c r="E56" s="1063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189</v>
      </c>
      <c r="C57" s="1062">
        <v>6546.5</v>
      </c>
      <c r="D57" s="1052">
        <v>0</v>
      </c>
      <c r="E57" s="1063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190</v>
      </c>
      <c r="C58" s="1055">
        <v>8300.0499999999993</v>
      </c>
      <c r="D58" s="1074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191</v>
      </c>
      <c r="C59" s="1055">
        <v>2941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193</v>
      </c>
      <c r="C60" s="1055">
        <v>47775.29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195</v>
      </c>
      <c r="C61" s="1055">
        <v>1362</v>
      </c>
      <c r="D61" s="1056">
        <v>0</v>
      </c>
      <c r="E61" s="1057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116</v>
      </c>
      <c r="C62" s="1055">
        <v>743.14</v>
      </c>
      <c r="D62" s="1056">
        <v>0</v>
      </c>
      <c r="E62" s="1057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118</v>
      </c>
      <c r="C63" s="1055">
        <v>981.67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117</v>
      </c>
      <c r="C64" s="1062">
        <v>1015.85</v>
      </c>
      <c r="D64" s="1060">
        <v>0</v>
      </c>
      <c r="E64" s="1063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61" t="s">
        <v>119</v>
      </c>
      <c r="C65" s="1062">
        <v>2050.81</v>
      </c>
      <c r="D65" s="1060">
        <v>0</v>
      </c>
      <c r="E65" s="1063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120</v>
      </c>
      <c r="C66" s="1055">
        <v>82</v>
      </c>
      <c r="D66" s="1060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121</v>
      </c>
      <c r="C67" s="1055">
        <v>52.52</v>
      </c>
      <c r="D67" s="1060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122</v>
      </c>
      <c r="C68" s="1055">
        <v>86</v>
      </c>
      <c r="D68" s="1060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123</v>
      </c>
      <c r="C69" s="1072">
        <v>23</v>
      </c>
      <c r="D69" s="1060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124</v>
      </c>
      <c r="C70" s="1055">
        <v>2706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70" t="s">
        <v>125</v>
      </c>
      <c r="C71" s="1055">
        <v>1898.3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126</v>
      </c>
      <c r="C72" s="1055">
        <v>1028.75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127</v>
      </c>
      <c r="C73" s="1055">
        <v>12.5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128</v>
      </c>
      <c r="C74" s="1055">
        <v>25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129</v>
      </c>
      <c r="C75" s="1055">
        <v>122.72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130</v>
      </c>
      <c r="C76" s="1055">
        <v>22177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132</v>
      </c>
      <c r="C77" s="1055">
        <v>29291.119999999999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131</v>
      </c>
      <c r="C78" s="1055">
        <v>854.25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141</v>
      </c>
      <c r="C79" s="1055">
        <v>10.5</v>
      </c>
      <c r="D79" s="1056"/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145</v>
      </c>
      <c r="C80" s="1055">
        <v>1714.75</v>
      </c>
      <c r="D80" s="1056"/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151</v>
      </c>
      <c r="C81" s="1077">
        <v>140.5</v>
      </c>
      <c r="D81" s="1078"/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1224" t="s">
        <v>574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SUM(C5:C81)</f>
        <v>1332575.0000000002</v>
      </c>
      <c r="D4" s="416">
        <f>SUM(D5:D81)</f>
        <v>400.75</v>
      </c>
      <c r="E4" s="416">
        <f>SUM(E5:E81)</f>
        <v>407.75</v>
      </c>
      <c r="F4" s="416">
        <f>SUM(F5:F81)</f>
        <v>400.75</v>
      </c>
      <c r="G4" s="416">
        <f>SUM(G5:G81)</f>
        <v>-7</v>
      </c>
      <c r="I4" s="395">
        <f>SUM(I5:I81)</f>
        <v>3</v>
      </c>
    </row>
    <row r="5" spans="1:9" x14ac:dyDescent="0.5">
      <c r="A5" s="374">
        <v>1</v>
      </c>
      <c r="B5" s="1080" t="s">
        <v>184</v>
      </c>
      <c r="C5" s="1051">
        <v>260229.81</v>
      </c>
      <c r="D5" s="1052">
        <v>174.75</v>
      </c>
      <c r="E5" s="1053">
        <v>172.75</v>
      </c>
      <c r="F5" s="1096">
        <v>174.75</v>
      </c>
      <c r="G5" s="430">
        <f>+F5-E5</f>
        <v>2</v>
      </c>
      <c r="I5" s="394">
        <f>IF(F5&gt;0,1,0)</f>
        <v>1</v>
      </c>
    </row>
    <row r="6" spans="1:9" x14ac:dyDescent="0.5">
      <c r="A6" s="374">
        <v>2</v>
      </c>
      <c r="B6" s="1054" t="s">
        <v>164</v>
      </c>
      <c r="C6" s="1066">
        <v>301654.73</v>
      </c>
      <c r="D6" s="1056">
        <v>116</v>
      </c>
      <c r="E6" s="1057">
        <v>119</v>
      </c>
      <c r="F6" s="1057">
        <v>116</v>
      </c>
      <c r="G6" s="430">
        <f t="shared" ref="G6:G69" si="0">+F6-E6</f>
        <v>-3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192</v>
      </c>
      <c r="C7" s="1055">
        <v>80505</v>
      </c>
      <c r="D7" s="1056">
        <v>110</v>
      </c>
      <c r="E7" s="1057">
        <v>116</v>
      </c>
      <c r="F7" s="1057">
        <v>110</v>
      </c>
      <c r="G7" s="430">
        <f t="shared" si="0"/>
        <v>-6</v>
      </c>
      <c r="I7" s="394">
        <f t="shared" si="1"/>
        <v>1</v>
      </c>
    </row>
    <row r="8" spans="1:9" x14ac:dyDescent="0.5">
      <c r="A8" s="374">
        <v>4</v>
      </c>
      <c r="B8" s="1054" t="s">
        <v>155</v>
      </c>
      <c r="C8" s="1055">
        <v>2</v>
      </c>
      <c r="D8" s="1056">
        <v>0</v>
      </c>
      <c r="E8" s="1057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4" t="s">
        <v>156</v>
      </c>
      <c r="C9" s="1055">
        <v>7</v>
      </c>
      <c r="D9" s="1056">
        <v>0</v>
      </c>
      <c r="E9" s="1057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157</v>
      </c>
      <c r="C10" s="1055">
        <v>177.2</v>
      </c>
      <c r="D10" s="1056">
        <v>0</v>
      </c>
      <c r="E10" s="1057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217</v>
      </c>
      <c r="C11" s="1055">
        <v>131.84</v>
      </c>
      <c r="D11" s="1056">
        <v>0</v>
      </c>
      <c r="E11" s="1057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158</v>
      </c>
      <c r="C12" s="1055">
        <v>2</v>
      </c>
      <c r="D12" s="1056">
        <v>0</v>
      </c>
      <c r="E12" s="1057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159</v>
      </c>
      <c r="C13" s="1055">
        <v>54</v>
      </c>
      <c r="D13" s="1056">
        <v>0</v>
      </c>
      <c r="E13" s="1057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160</v>
      </c>
      <c r="C14" s="1055">
        <v>2336.75</v>
      </c>
      <c r="D14" s="1056">
        <v>0</v>
      </c>
      <c r="E14" s="1057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161</v>
      </c>
      <c r="C15" s="1055">
        <v>23.25</v>
      </c>
      <c r="D15" s="1056">
        <v>0</v>
      </c>
      <c r="E15" s="1057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162</v>
      </c>
      <c r="C16" s="1055">
        <v>54.5</v>
      </c>
      <c r="D16" s="1056">
        <v>0</v>
      </c>
      <c r="E16" s="1057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4" t="s">
        <v>174</v>
      </c>
      <c r="C17" s="1055">
        <v>8447</v>
      </c>
      <c r="D17" s="1060">
        <v>0</v>
      </c>
      <c r="E17" s="1057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175</v>
      </c>
      <c r="C18" s="1055">
        <v>28.75</v>
      </c>
      <c r="D18" s="1056">
        <v>0</v>
      </c>
      <c r="E18" s="1075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176</v>
      </c>
      <c r="C19" s="1055">
        <v>3812</v>
      </c>
      <c r="D19" s="1056">
        <v>0</v>
      </c>
      <c r="E19" s="1057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177</v>
      </c>
      <c r="C20" s="1055">
        <v>6880.53</v>
      </c>
      <c r="D20" s="1056">
        <v>0</v>
      </c>
      <c r="E20" s="1057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178</v>
      </c>
      <c r="C21" s="1055">
        <v>2706.75</v>
      </c>
      <c r="D21" s="1060">
        <v>0</v>
      </c>
      <c r="E21" s="1057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70" t="s">
        <v>179</v>
      </c>
      <c r="C22" s="1055">
        <v>157</v>
      </c>
      <c r="D22" s="1060">
        <v>0</v>
      </c>
      <c r="E22" s="1057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180</v>
      </c>
      <c r="C23" s="1055">
        <v>1</v>
      </c>
      <c r="D23" s="1056">
        <v>0</v>
      </c>
      <c r="E23" s="1057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8" t="s">
        <v>181</v>
      </c>
      <c r="C24" s="1059">
        <v>18</v>
      </c>
      <c r="D24" s="1056">
        <v>0</v>
      </c>
      <c r="E24" s="1057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165</v>
      </c>
      <c r="C25" s="1059">
        <v>983</v>
      </c>
      <c r="D25" s="1056">
        <v>0</v>
      </c>
      <c r="E25" s="1057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166</v>
      </c>
      <c r="C26" s="1059">
        <v>329</v>
      </c>
      <c r="D26" s="1056">
        <v>0</v>
      </c>
      <c r="E26" s="1057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167</v>
      </c>
      <c r="C27" s="1059">
        <v>73576</v>
      </c>
      <c r="D27" s="1056">
        <v>0</v>
      </c>
      <c r="E27" s="1057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168</v>
      </c>
      <c r="C28" s="1055">
        <v>1401</v>
      </c>
      <c r="D28" s="1056">
        <v>0</v>
      </c>
      <c r="E28" s="1057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169</v>
      </c>
      <c r="C29" s="1065">
        <v>6331.25</v>
      </c>
      <c r="D29" s="1060">
        <v>0</v>
      </c>
      <c r="E29" s="1063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170</v>
      </c>
      <c r="C30" s="1066">
        <v>121550</v>
      </c>
      <c r="D30" s="1056">
        <v>0</v>
      </c>
      <c r="E30" s="1057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171</v>
      </c>
      <c r="C31" s="1066">
        <v>0.1</v>
      </c>
      <c r="D31" s="1056">
        <v>0</v>
      </c>
      <c r="E31" s="1057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172</v>
      </c>
      <c r="C32" s="1066">
        <v>830</v>
      </c>
      <c r="D32" s="1056">
        <v>0</v>
      </c>
      <c r="E32" s="1057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134</v>
      </c>
      <c r="C33" s="1066">
        <v>294.75</v>
      </c>
      <c r="D33" s="1056">
        <v>0</v>
      </c>
      <c r="E33" s="1057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1" t="s">
        <v>135</v>
      </c>
      <c r="C34" s="1065">
        <v>35.5</v>
      </c>
      <c r="D34" s="1060">
        <v>0</v>
      </c>
      <c r="E34" s="1063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136</v>
      </c>
      <c r="C35" s="1066">
        <v>297.5</v>
      </c>
      <c r="D35" s="1056">
        <v>0</v>
      </c>
      <c r="E35" s="1057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137</v>
      </c>
      <c r="C36" s="1066">
        <v>148</v>
      </c>
      <c r="D36" s="1056">
        <v>0</v>
      </c>
      <c r="E36" s="1057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138</v>
      </c>
      <c r="C37" s="1066">
        <v>1389</v>
      </c>
      <c r="D37" s="1056">
        <v>0</v>
      </c>
      <c r="E37" s="1057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139</v>
      </c>
      <c r="C38" s="1066">
        <v>1841.25</v>
      </c>
      <c r="D38" s="1056">
        <v>0</v>
      </c>
      <c r="E38" s="1057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64" t="s">
        <v>140</v>
      </c>
      <c r="C39" s="1066">
        <v>409</v>
      </c>
      <c r="D39" s="1056">
        <v>0</v>
      </c>
      <c r="E39" s="1057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141</v>
      </c>
      <c r="C40" s="1066">
        <v>10.5</v>
      </c>
      <c r="D40" s="1056">
        <v>0</v>
      </c>
      <c r="E40" s="1057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142</v>
      </c>
      <c r="C41" s="1066">
        <v>746.25</v>
      </c>
      <c r="D41" s="1060">
        <v>0</v>
      </c>
      <c r="E41" s="1057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7" t="s">
        <v>143</v>
      </c>
      <c r="C42" s="1097">
        <v>177.5</v>
      </c>
      <c r="D42" s="1060">
        <v>0</v>
      </c>
      <c r="E42" s="1063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144</v>
      </c>
      <c r="C43" s="1055">
        <v>139.76</v>
      </c>
      <c r="D43" s="1056">
        <v>0</v>
      </c>
      <c r="E43" s="1057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145</v>
      </c>
      <c r="C44" s="1055">
        <v>1714.75</v>
      </c>
      <c r="D44" s="1056">
        <v>0</v>
      </c>
      <c r="E44" s="1057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146</v>
      </c>
      <c r="C45" s="1055">
        <v>17815.62</v>
      </c>
      <c r="D45" s="1056">
        <v>0</v>
      </c>
      <c r="E45" s="1057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147</v>
      </c>
      <c r="C46" s="1055">
        <v>162.29</v>
      </c>
      <c r="D46" s="1056">
        <v>0</v>
      </c>
      <c r="E46" s="1057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70" t="s">
        <v>148</v>
      </c>
      <c r="C47" s="1071">
        <v>1371.64</v>
      </c>
      <c r="D47" s="1056">
        <v>0</v>
      </c>
      <c r="E47" s="1057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149</v>
      </c>
      <c r="C48" s="1055">
        <v>727.37</v>
      </c>
      <c r="D48" s="1056">
        <v>0</v>
      </c>
      <c r="E48" s="1057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70" t="s">
        <v>150</v>
      </c>
      <c r="C49" s="1055">
        <v>127.75</v>
      </c>
      <c r="D49" s="1056">
        <v>0</v>
      </c>
      <c r="E49" s="1057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151</v>
      </c>
      <c r="C50" s="1055">
        <v>140.5</v>
      </c>
      <c r="D50" s="1056">
        <v>0</v>
      </c>
      <c r="E50" s="1057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152</v>
      </c>
      <c r="C51" s="1055">
        <v>418.5</v>
      </c>
      <c r="D51" s="1056">
        <v>0</v>
      </c>
      <c r="E51" s="1057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153</v>
      </c>
      <c r="C52" s="1055">
        <v>182.5</v>
      </c>
      <c r="D52" s="1056">
        <v>0</v>
      </c>
      <c r="E52" s="1057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183</v>
      </c>
      <c r="C53" s="1055">
        <v>9199</v>
      </c>
      <c r="D53" s="1056">
        <v>0</v>
      </c>
      <c r="E53" s="1057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185</v>
      </c>
      <c r="C54" s="1055">
        <v>8310.4</v>
      </c>
      <c r="D54" s="1056">
        <v>0</v>
      </c>
      <c r="E54" s="1057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186</v>
      </c>
      <c r="C55" s="1055">
        <v>91094.73</v>
      </c>
      <c r="D55" s="1056">
        <v>0</v>
      </c>
      <c r="E55" s="1057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187</v>
      </c>
      <c r="C56" s="1055">
        <v>35199.5</v>
      </c>
      <c r="D56" s="1056">
        <v>0</v>
      </c>
      <c r="E56" s="1057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188</v>
      </c>
      <c r="C57" s="1062">
        <v>6790.76</v>
      </c>
      <c r="D57" s="1052">
        <v>0</v>
      </c>
      <c r="E57" s="1063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189</v>
      </c>
      <c r="C58" s="1055">
        <v>6546.5</v>
      </c>
      <c r="D58" s="1074">
        <v>0</v>
      </c>
      <c r="E58" s="1057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190</v>
      </c>
      <c r="C59" s="1055">
        <v>8300.0499999999993</v>
      </c>
      <c r="D59" s="1056">
        <v>0</v>
      </c>
      <c r="E59" s="1057">
        <v>0</v>
      </c>
      <c r="F59" s="1057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191</v>
      </c>
      <c r="C60" s="1055">
        <v>2941</v>
      </c>
      <c r="D60" s="1056">
        <v>0</v>
      </c>
      <c r="E60" s="1057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193</v>
      </c>
      <c r="C61" s="1055">
        <v>47775.29</v>
      </c>
      <c r="D61" s="1056">
        <v>0</v>
      </c>
      <c r="E61" s="1057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194</v>
      </c>
      <c r="C62" s="1055">
        <v>20758.75</v>
      </c>
      <c r="D62" s="1056">
        <v>0</v>
      </c>
      <c r="E62" s="1057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195</v>
      </c>
      <c r="C63" s="1055">
        <v>1362</v>
      </c>
      <c r="D63" s="1056">
        <v>0</v>
      </c>
      <c r="E63" s="1057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196</v>
      </c>
      <c r="C64" s="1062">
        <v>130767</v>
      </c>
      <c r="D64" s="1060">
        <v>0</v>
      </c>
      <c r="E64" s="1063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61" t="s">
        <v>116</v>
      </c>
      <c r="C65" s="1062">
        <v>743.14</v>
      </c>
      <c r="D65" s="1060">
        <v>0</v>
      </c>
      <c r="E65" s="1063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118</v>
      </c>
      <c r="C66" s="1055">
        <v>981.67</v>
      </c>
      <c r="D66" s="1060">
        <v>0</v>
      </c>
      <c r="E66" s="1057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70" t="s">
        <v>117</v>
      </c>
      <c r="C67" s="1055">
        <v>1015.85</v>
      </c>
      <c r="D67" s="1060">
        <v>0</v>
      </c>
      <c r="E67" s="1057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119</v>
      </c>
      <c r="C68" s="1055">
        <v>2050.81</v>
      </c>
      <c r="D68" s="1060">
        <v>0</v>
      </c>
      <c r="E68" s="1057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120</v>
      </c>
      <c r="C69" s="1055">
        <v>82</v>
      </c>
      <c r="D69" s="1060">
        <v>0</v>
      </c>
      <c r="E69" s="1057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121</v>
      </c>
      <c r="C70" s="1055">
        <v>52.52</v>
      </c>
      <c r="D70" s="1056">
        <v>0</v>
      </c>
      <c r="E70" s="1057">
        <v>0</v>
      </c>
      <c r="F70" s="1057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1054" t="s">
        <v>122</v>
      </c>
      <c r="C71" s="1055">
        <v>86</v>
      </c>
      <c r="D71" s="1056">
        <v>0</v>
      </c>
      <c r="E71" s="1057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4" t="s">
        <v>123</v>
      </c>
      <c r="C72" s="1055">
        <v>23</v>
      </c>
      <c r="D72" s="1056">
        <v>0</v>
      </c>
      <c r="E72" s="1057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124</v>
      </c>
      <c r="C73" s="1055">
        <v>2706</v>
      </c>
      <c r="D73" s="1056">
        <v>0</v>
      </c>
      <c r="E73" s="1057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54" t="s">
        <v>125</v>
      </c>
      <c r="C74" s="1055">
        <v>1898.3</v>
      </c>
      <c r="D74" s="1056">
        <v>0</v>
      </c>
      <c r="E74" s="1057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54" t="s">
        <v>126</v>
      </c>
      <c r="C75" s="1055">
        <v>1028.75</v>
      </c>
      <c r="D75" s="1056">
        <v>0</v>
      </c>
      <c r="E75" s="1057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127</v>
      </c>
      <c r="C76" s="1055">
        <v>12.5</v>
      </c>
      <c r="D76" s="1056">
        <v>0</v>
      </c>
      <c r="E76" s="1057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4" t="s">
        <v>128</v>
      </c>
      <c r="C77" s="1055">
        <v>25</v>
      </c>
      <c r="D77" s="1056">
        <v>0</v>
      </c>
      <c r="E77" s="1057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129</v>
      </c>
      <c r="C78" s="1055">
        <v>122.72</v>
      </c>
      <c r="D78" s="1056">
        <v>0</v>
      </c>
      <c r="E78" s="1057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54" t="s">
        <v>130</v>
      </c>
      <c r="C79" s="1055">
        <v>22177</v>
      </c>
      <c r="D79" s="1056">
        <v>0</v>
      </c>
      <c r="E79" s="1057">
        <v>0</v>
      </c>
      <c r="F79" s="1057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1054" t="s">
        <v>132</v>
      </c>
      <c r="C80" s="1055">
        <v>29291.119999999999</v>
      </c>
      <c r="D80" s="1056">
        <v>0</v>
      </c>
      <c r="E80" s="1057">
        <v>0</v>
      </c>
      <c r="F80" s="1057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1076" t="s">
        <v>131</v>
      </c>
      <c r="C81" s="1077">
        <v>854.25</v>
      </c>
      <c r="D81" s="1078">
        <v>0</v>
      </c>
      <c r="E81" s="1079">
        <v>0</v>
      </c>
      <c r="F81" s="1079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1224" t="s">
        <v>417</v>
      </c>
      <c r="B1" s="1224"/>
      <c r="C1" s="1224"/>
      <c r="D1" s="1224"/>
      <c r="E1" s="1224"/>
      <c r="F1" s="1224"/>
      <c r="G1" s="1224"/>
      <c r="H1" s="1224"/>
      <c r="I1" s="1224"/>
      <c r="K1" t="s">
        <v>318</v>
      </c>
    </row>
    <row r="2" spans="1:11" ht="21.75" x14ac:dyDescent="0.2">
      <c r="A2" s="1229" t="s">
        <v>227</v>
      </c>
      <c r="B2" s="1229" t="s">
        <v>4</v>
      </c>
      <c r="C2" s="1231" t="s">
        <v>228</v>
      </c>
      <c r="D2" s="1227" t="s">
        <v>229</v>
      </c>
      <c r="E2" s="1233"/>
      <c r="F2" s="1228"/>
      <c r="G2" s="135" t="s">
        <v>230</v>
      </c>
      <c r="H2" s="135" t="s">
        <v>230</v>
      </c>
      <c r="I2" s="1234" t="s">
        <v>231</v>
      </c>
    </row>
    <row r="3" spans="1:11" ht="21.75" x14ac:dyDescent="0.2">
      <c r="A3" s="1230"/>
      <c r="B3" s="1230"/>
      <c r="C3" s="123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1235"/>
    </row>
    <row r="4" spans="1:11" ht="21.75" x14ac:dyDescent="0.2">
      <c r="A4" s="1227" t="s">
        <v>40</v>
      </c>
      <c r="B4" s="1228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K8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2" sqref="L12"/>
    </sheetView>
  </sheetViews>
  <sheetFormatPr defaultColWidth="9.125" defaultRowHeight="24" x14ac:dyDescent="0.55000000000000004"/>
  <cols>
    <col min="1" max="1" width="8.625" style="648" bestFit="1" customWidth="1"/>
    <col min="2" max="2" width="13.75" style="648" bestFit="1" customWidth="1"/>
    <col min="3" max="3" width="12.25" style="648" bestFit="1" customWidth="1"/>
    <col min="4" max="4" width="30.875" style="648" bestFit="1" customWidth="1"/>
    <col min="5" max="5" width="14.875" style="648" bestFit="1" customWidth="1"/>
    <col min="6" max="6" width="10.875" style="648" bestFit="1" customWidth="1"/>
    <col min="7" max="7" width="18.5" style="648" bestFit="1" customWidth="1"/>
    <col min="8" max="8" width="9.125" style="648"/>
    <col min="9" max="9" width="9.125" style="649"/>
    <col min="10" max="11" width="9.125" style="648"/>
    <col min="12" max="16384" width="9.125" style="89"/>
  </cols>
  <sheetData>
    <row r="1" spans="1:9" x14ac:dyDescent="0.55000000000000004">
      <c r="A1" s="1339" t="s">
        <v>575</v>
      </c>
      <c r="B1" s="1339"/>
      <c r="C1" s="1339"/>
      <c r="D1" s="1339"/>
      <c r="E1" s="1339"/>
      <c r="F1" s="1339"/>
      <c r="G1" s="1339"/>
    </row>
    <row r="2" spans="1:9" x14ac:dyDescent="0.55000000000000004">
      <c r="I2" s="650" t="s">
        <v>318</v>
      </c>
    </row>
    <row r="3" spans="1:9" x14ac:dyDescent="0.55000000000000004">
      <c r="A3" s="1340" t="s">
        <v>227</v>
      </c>
      <c r="B3" s="1340" t="s">
        <v>4</v>
      </c>
      <c r="C3" s="1340" t="s">
        <v>228</v>
      </c>
      <c r="D3" s="651" t="s">
        <v>285</v>
      </c>
      <c r="E3" s="652" t="s">
        <v>230</v>
      </c>
      <c r="F3" s="653" t="s">
        <v>230</v>
      </c>
      <c r="G3" s="1340" t="s">
        <v>261</v>
      </c>
    </row>
    <row r="4" spans="1:9" x14ac:dyDescent="0.55000000000000004">
      <c r="A4" s="1341"/>
      <c r="B4" s="1341"/>
      <c r="C4" s="1341"/>
      <c r="D4" s="651" t="s">
        <v>286</v>
      </c>
      <c r="E4" s="654" t="s">
        <v>236</v>
      </c>
      <c r="F4" s="655" t="s">
        <v>235</v>
      </c>
      <c r="G4" s="1341"/>
      <c r="I4" s="656"/>
    </row>
    <row r="5" spans="1:9" x14ac:dyDescent="0.55000000000000004">
      <c r="A5" s="1337" t="s">
        <v>284</v>
      </c>
      <c r="B5" s="1338"/>
      <c r="C5" s="657">
        <f>SUM(C6:C82)</f>
        <v>1332575.0000000002</v>
      </c>
      <c r="D5" s="662">
        <f t="shared" ref="D5:E5" si="0">SUM(D6:D82)</f>
        <v>31</v>
      </c>
      <c r="E5" s="658">
        <f t="shared" si="0"/>
        <v>145</v>
      </c>
      <c r="F5" s="711">
        <f>SUM(F6:F82)</f>
        <v>31</v>
      </c>
      <c r="G5" s="659">
        <f>SUM(G6:G82)</f>
        <v>-114</v>
      </c>
      <c r="I5" s="650">
        <f>SUM(I6:I82)</f>
        <v>4</v>
      </c>
    </row>
    <row r="6" spans="1:9" x14ac:dyDescent="0.55000000000000004">
      <c r="A6" s="658">
        <v>1</v>
      </c>
      <c r="B6" s="1080" t="s">
        <v>164</v>
      </c>
      <c r="C6" s="1051">
        <v>301654.73</v>
      </c>
      <c r="D6" s="1052">
        <v>10</v>
      </c>
      <c r="E6" s="1053">
        <v>118</v>
      </c>
      <c r="F6" s="1096">
        <v>10</v>
      </c>
      <c r="G6" s="659">
        <f>+F6-E6</f>
        <v>-108</v>
      </c>
      <c r="I6" s="649">
        <f>IF(F6&gt;0,1,0)</f>
        <v>1</v>
      </c>
    </row>
    <row r="7" spans="1:9" x14ac:dyDescent="0.55000000000000004">
      <c r="A7" s="658">
        <v>2</v>
      </c>
      <c r="B7" s="1054" t="s">
        <v>184</v>
      </c>
      <c r="C7" s="1066">
        <v>260229.81</v>
      </c>
      <c r="D7" s="1056">
        <v>9</v>
      </c>
      <c r="E7" s="1057">
        <v>14</v>
      </c>
      <c r="F7" s="1057">
        <v>9</v>
      </c>
      <c r="G7" s="659">
        <f t="shared" ref="G7:G70" si="1">+F7-E7</f>
        <v>-5</v>
      </c>
      <c r="I7" s="649">
        <f t="shared" ref="I7:I70" si="2">IF(F7&gt;0,1,0)</f>
        <v>1</v>
      </c>
    </row>
    <row r="8" spans="1:9" x14ac:dyDescent="0.55000000000000004">
      <c r="A8" s="658">
        <v>3</v>
      </c>
      <c r="B8" s="1054" t="s">
        <v>192</v>
      </c>
      <c r="C8" s="1055">
        <v>80505</v>
      </c>
      <c r="D8" s="1056">
        <v>9</v>
      </c>
      <c r="E8" s="1057">
        <v>9</v>
      </c>
      <c r="F8" s="1057">
        <v>9</v>
      </c>
      <c r="G8" s="659">
        <f t="shared" si="1"/>
        <v>0</v>
      </c>
      <c r="I8" s="649">
        <f t="shared" si="2"/>
        <v>1</v>
      </c>
    </row>
    <row r="9" spans="1:9" x14ac:dyDescent="0.55000000000000004">
      <c r="A9" s="658">
        <v>4</v>
      </c>
      <c r="B9" s="1054" t="s">
        <v>185</v>
      </c>
      <c r="C9" s="1055">
        <v>8310.4</v>
      </c>
      <c r="D9" s="1056">
        <v>3</v>
      </c>
      <c r="E9" s="1057">
        <v>3</v>
      </c>
      <c r="F9" s="1057">
        <v>3</v>
      </c>
      <c r="G9" s="659">
        <f t="shared" si="1"/>
        <v>0</v>
      </c>
      <c r="I9" s="649">
        <f t="shared" si="2"/>
        <v>1</v>
      </c>
    </row>
    <row r="10" spans="1:9" x14ac:dyDescent="0.55000000000000004">
      <c r="A10" s="658">
        <v>5</v>
      </c>
      <c r="B10" s="1054" t="s">
        <v>155</v>
      </c>
      <c r="C10" s="1055">
        <v>2</v>
      </c>
      <c r="D10" s="1056">
        <v>0</v>
      </c>
      <c r="E10" s="1057">
        <v>0</v>
      </c>
      <c r="F10" s="1057">
        <v>0</v>
      </c>
      <c r="G10" s="659">
        <f t="shared" si="1"/>
        <v>0</v>
      </c>
      <c r="I10" s="649">
        <f t="shared" si="2"/>
        <v>0</v>
      </c>
    </row>
    <row r="11" spans="1:9" x14ac:dyDescent="0.55000000000000004">
      <c r="A11" s="658">
        <v>6</v>
      </c>
      <c r="B11" s="1054" t="s">
        <v>156</v>
      </c>
      <c r="C11" s="1055">
        <v>7</v>
      </c>
      <c r="D11" s="1056">
        <v>0</v>
      </c>
      <c r="E11" s="1057">
        <v>0</v>
      </c>
      <c r="F11" s="1057">
        <v>0</v>
      </c>
      <c r="G11" s="659">
        <f t="shared" si="1"/>
        <v>0</v>
      </c>
      <c r="I11" s="649">
        <f t="shared" si="2"/>
        <v>0</v>
      </c>
    </row>
    <row r="12" spans="1:9" x14ac:dyDescent="0.55000000000000004">
      <c r="A12" s="658">
        <v>7</v>
      </c>
      <c r="B12" s="1054" t="s">
        <v>157</v>
      </c>
      <c r="C12" s="1055">
        <v>177.2</v>
      </c>
      <c r="D12" s="1056">
        <v>0</v>
      </c>
      <c r="E12" s="1057">
        <v>0</v>
      </c>
      <c r="F12" s="1057">
        <v>0</v>
      </c>
      <c r="G12" s="659">
        <f t="shared" si="1"/>
        <v>0</v>
      </c>
      <c r="I12" s="649">
        <f t="shared" si="2"/>
        <v>0</v>
      </c>
    </row>
    <row r="13" spans="1:9" x14ac:dyDescent="0.55000000000000004">
      <c r="A13" s="658">
        <v>8</v>
      </c>
      <c r="B13" s="1054" t="s">
        <v>217</v>
      </c>
      <c r="C13" s="1055">
        <v>131.84</v>
      </c>
      <c r="D13" s="1056">
        <v>0</v>
      </c>
      <c r="E13" s="1057">
        <v>0</v>
      </c>
      <c r="F13" s="1057">
        <v>0</v>
      </c>
      <c r="G13" s="659">
        <f t="shared" si="1"/>
        <v>0</v>
      </c>
      <c r="I13" s="649">
        <f t="shared" si="2"/>
        <v>0</v>
      </c>
    </row>
    <row r="14" spans="1:9" x14ac:dyDescent="0.55000000000000004">
      <c r="A14" s="658">
        <v>9</v>
      </c>
      <c r="B14" s="1054" t="s">
        <v>158</v>
      </c>
      <c r="C14" s="1055">
        <v>2</v>
      </c>
      <c r="D14" s="1056">
        <v>0</v>
      </c>
      <c r="E14" s="1057">
        <v>0</v>
      </c>
      <c r="F14" s="1057">
        <v>0</v>
      </c>
      <c r="G14" s="659">
        <f t="shared" si="1"/>
        <v>0</v>
      </c>
      <c r="I14" s="649">
        <f t="shared" si="2"/>
        <v>0</v>
      </c>
    </row>
    <row r="15" spans="1:9" x14ac:dyDescent="0.55000000000000004">
      <c r="A15" s="658">
        <v>10</v>
      </c>
      <c r="B15" s="1054" t="s">
        <v>159</v>
      </c>
      <c r="C15" s="1055">
        <v>54</v>
      </c>
      <c r="D15" s="1056">
        <v>0</v>
      </c>
      <c r="E15" s="1057">
        <v>0</v>
      </c>
      <c r="F15" s="1057">
        <v>0</v>
      </c>
      <c r="G15" s="659">
        <f t="shared" si="1"/>
        <v>0</v>
      </c>
      <c r="I15" s="649">
        <f t="shared" si="2"/>
        <v>0</v>
      </c>
    </row>
    <row r="16" spans="1:9" x14ac:dyDescent="0.55000000000000004">
      <c r="A16" s="658">
        <v>11</v>
      </c>
      <c r="B16" s="1054" t="s">
        <v>160</v>
      </c>
      <c r="C16" s="1055">
        <v>2336.75</v>
      </c>
      <c r="D16" s="1056">
        <v>0</v>
      </c>
      <c r="E16" s="1057">
        <v>0</v>
      </c>
      <c r="F16" s="1057">
        <v>0</v>
      </c>
      <c r="G16" s="659">
        <f t="shared" si="1"/>
        <v>0</v>
      </c>
      <c r="I16" s="649">
        <f t="shared" si="2"/>
        <v>0</v>
      </c>
    </row>
    <row r="17" spans="1:9" x14ac:dyDescent="0.55000000000000004">
      <c r="A17" s="658">
        <v>12</v>
      </c>
      <c r="B17" s="1054" t="s">
        <v>161</v>
      </c>
      <c r="C17" s="1055">
        <v>23.25</v>
      </c>
      <c r="D17" s="1056">
        <v>0</v>
      </c>
      <c r="E17" s="1057">
        <v>0</v>
      </c>
      <c r="F17" s="1057">
        <v>0</v>
      </c>
      <c r="G17" s="659">
        <f t="shared" si="1"/>
        <v>0</v>
      </c>
      <c r="I17" s="649">
        <f t="shared" si="2"/>
        <v>0</v>
      </c>
    </row>
    <row r="18" spans="1:9" x14ac:dyDescent="0.55000000000000004">
      <c r="A18" s="658">
        <v>13</v>
      </c>
      <c r="B18" s="1054" t="s">
        <v>162</v>
      </c>
      <c r="C18" s="1055">
        <v>54.5</v>
      </c>
      <c r="D18" s="1060">
        <v>0</v>
      </c>
      <c r="E18" s="1057">
        <v>0</v>
      </c>
      <c r="F18" s="1057">
        <v>0</v>
      </c>
      <c r="G18" s="659">
        <f t="shared" si="1"/>
        <v>0</v>
      </c>
      <c r="I18" s="649">
        <f t="shared" si="2"/>
        <v>0</v>
      </c>
    </row>
    <row r="19" spans="1:9" x14ac:dyDescent="0.55000000000000004">
      <c r="A19" s="658">
        <v>14</v>
      </c>
      <c r="B19" s="1054" t="s">
        <v>174</v>
      </c>
      <c r="C19" s="1055">
        <v>8447</v>
      </c>
      <c r="D19" s="1056">
        <v>0</v>
      </c>
      <c r="E19" s="1075">
        <v>0</v>
      </c>
      <c r="F19" s="1057">
        <v>0</v>
      </c>
      <c r="G19" s="659">
        <f t="shared" si="1"/>
        <v>0</v>
      </c>
      <c r="I19" s="649">
        <f t="shared" si="2"/>
        <v>0</v>
      </c>
    </row>
    <row r="20" spans="1:9" x14ac:dyDescent="0.55000000000000004">
      <c r="A20" s="658">
        <v>15</v>
      </c>
      <c r="B20" s="1054" t="s">
        <v>175</v>
      </c>
      <c r="C20" s="1055">
        <v>28.75</v>
      </c>
      <c r="D20" s="1056">
        <v>0</v>
      </c>
      <c r="E20" s="1057">
        <v>0</v>
      </c>
      <c r="F20" s="1057">
        <v>0</v>
      </c>
      <c r="G20" s="659">
        <f t="shared" si="1"/>
        <v>0</v>
      </c>
      <c r="I20" s="649">
        <f t="shared" si="2"/>
        <v>0</v>
      </c>
    </row>
    <row r="21" spans="1:9" x14ac:dyDescent="0.55000000000000004">
      <c r="A21" s="658">
        <v>16</v>
      </c>
      <c r="B21" s="1054" t="s">
        <v>176</v>
      </c>
      <c r="C21" s="1055">
        <v>3812</v>
      </c>
      <c r="D21" s="1056">
        <v>0</v>
      </c>
      <c r="E21" s="1057">
        <v>0</v>
      </c>
      <c r="F21" s="1057">
        <v>0</v>
      </c>
      <c r="G21" s="659">
        <f t="shared" si="1"/>
        <v>0</v>
      </c>
      <c r="I21" s="649">
        <f t="shared" si="2"/>
        <v>0</v>
      </c>
    </row>
    <row r="22" spans="1:9" x14ac:dyDescent="0.55000000000000004">
      <c r="A22" s="658">
        <v>17</v>
      </c>
      <c r="B22" s="1054" t="s">
        <v>177</v>
      </c>
      <c r="C22" s="1055">
        <v>6880.53</v>
      </c>
      <c r="D22" s="1060">
        <v>0</v>
      </c>
      <c r="E22" s="1057">
        <v>0</v>
      </c>
      <c r="F22" s="1057">
        <v>0</v>
      </c>
      <c r="G22" s="659">
        <f t="shared" si="1"/>
        <v>0</v>
      </c>
      <c r="I22" s="649">
        <f t="shared" si="2"/>
        <v>0</v>
      </c>
    </row>
    <row r="23" spans="1:9" x14ac:dyDescent="0.55000000000000004">
      <c r="A23" s="658">
        <v>18</v>
      </c>
      <c r="B23" s="1054" t="s">
        <v>178</v>
      </c>
      <c r="C23" s="1055">
        <v>2706.75</v>
      </c>
      <c r="D23" s="1060">
        <v>0</v>
      </c>
      <c r="E23" s="1057">
        <v>0</v>
      </c>
      <c r="F23" s="1057">
        <v>0</v>
      </c>
      <c r="G23" s="659">
        <f t="shared" si="1"/>
        <v>0</v>
      </c>
      <c r="I23" s="649">
        <f t="shared" si="2"/>
        <v>0</v>
      </c>
    </row>
    <row r="24" spans="1:9" x14ac:dyDescent="0.55000000000000004">
      <c r="A24" s="658">
        <v>19</v>
      </c>
      <c r="B24" s="1054" t="s">
        <v>179</v>
      </c>
      <c r="C24" s="1055">
        <v>157</v>
      </c>
      <c r="D24" s="1056">
        <v>0</v>
      </c>
      <c r="E24" s="1057">
        <v>0</v>
      </c>
      <c r="F24" s="1057">
        <v>0</v>
      </c>
      <c r="G24" s="659">
        <f t="shared" si="1"/>
        <v>0</v>
      </c>
      <c r="I24" s="649">
        <f t="shared" si="2"/>
        <v>0</v>
      </c>
    </row>
    <row r="25" spans="1:9" x14ac:dyDescent="0.55000000000000004">
      <c r="A25" s="658">
        <v>20</v>
      </c>
      <c r="B25" s="1095" t="s">
        <v>180</v>
      </c>
      <c r="C25" s="1059">
        <v>1</v>
      </c>
      <c r="D25" s="1056">
        <v>0</v>
      </c>
      <c r="E25" s="1057">
        <v>0</v>
      </c>
      <c r="F25" s="1057">
        <v>0</v>
      </c>
      <c r="G25" s="659">
        <f t="shared" si="1"/>
        <v>0</v>
      </c>
      <c r="I25" s="649">
        <f t="shared" si="2"/>
        <v>0</v>
      </c>
    </row>
    <row r="26" spans="1:9" x14ac:dyDescent="0.55000000000000004">
      <c r="A26" s="658">
        <v>21</v>
      </c>
      <c r="B26" s="1058" t="s">
        <v>181</v>
      </c>
      <c r="C26" s="1059">
        <v>18</v>
      </c>
      <c r="D26" s="1056">
        <v>0</v>
      </c>
      <c r="E26" s="1057">
        <v>0</v>
      </c>
      <c r="F26" s="1057">
        <v>0</v>
      </c>
      <c r="G26" s="659">
        <f t="shared" si="1"/>
        <v>0</v>
      </c>
      <c r="I26" s="649">
        <f t="shared" si="2"/>
        <v>0</v>
      </c>
    </row>
    <row r="27" spans="1:9" x14ac:dyDescent="0.55000000000000004">
      <c r="A27" s="658">
        <v>22</v>
      </c>
      <c r="B27" s="1058" t="s">
        <v>165</v>
      </c>
      <c r="C27" s="1059">
        <v>983</v>
      </c>
      <c r="D27" s="1056">
        <v>0</v>
      </c>
      <c r="E27" s="1057">
        <v>0</v>
      </c>
      <c r="F27" s="1057">
        <v>0</v>
      </c>
      <c r="G27" s="659">
        <f t="shared" si="1"/>
        <v>0</v>
      </c>
      <c r="I27" s="649">
        <f t="shared" si="2"/>
        <v>0</v>
      </c>
    </row>
    <row r="28" spans="1:9" x14ac:dyDescent="0.55000000000000004">
      <c r="A28" s="658">
        <v>23</v>
      </c>
      <c r="B28" s="1058" t="s">
        <v>166</v>
      </c>
      <c r="C28" s="1059">
        <v>329</v>
      </c>
      <c r="D28" s="1056">
        <v>0</v>
      </c>
      <c r="E28" s="1057">
        <v>0</v>
      </c>
      <c r="F28" s="1057">
        <v>0</v>
      </c>
      <c r="G28" s="659">
        <f t="shared" si="1"/>
        <v>0</v>
      </c>
      <c r="I28" s="649">
        <f t="shared" si="2"/>
        <v>0</v>
      </c>
    </row>
    <row r="29" spans="1:9" x14ac:dyDescent="0.55000000000000004">
      <c r="A29" s="658">
        <v>24</v>
      </c>
      <c r="B29" s="1054" t="s">
        <v>167</v>
      </c>
      <c r="C29" s="1055">
        <v>73576</v>
      </c>
      <c r="D29" s="1056">
        <v>0</v>
      </c>
      <c r="E29" s="1057">
        <v>0</v>
      </c>
      <c r="F29" s="1057">
        <v>0</v>
      </c>
      <c r="G29" s="659">
        <f t="shared" si="1"/>
        <v>0</v>
      </c>
      <c r="I29" s="649">
        <f t="shared" si="2"/>
        <v>0</v>
      </c>
    </row>
    <row r="30" spans="1:9" x14ac:dyDescent="0.55000000000000004">
      <c r="A30" s="658">
        <v>25</v>
      </c>
      <c r="B30" s="1061" t="s">
        <v>168</v>
      </c>
      <c r="C30" s="1065">
        <v>1401</v>
      </c>
      <c r="D30" s="1060">
        <v>0</v>
      </c>
      <c r="E30" s="1063">
        <v>0</v>
      </c>
      <c r="F30" s="1057">
        <v>0</v>
      </c>
      <c r="G30" s="659">
        <f t="shared" si="1"/>
        <v>0</v>
      </c>
      <c r="I30" s="649">
        <f t="shared" si="2"/>
        <v>0</v>
      </c>
    </row>
    <row r="31" spans="1:9" x14ac:dyDescent="0.55000000000000004">
      <c r="A31" s="658">
        <v>26</v>
      </c>
      <c r="B31" s="1054" t="s">
        <v>169</v>
      </c>
      <c r="C31" s="1066">
        <v>6331.25</v>
      </c>
      <c r="D31" s="1056">
        <v>0</v>
      </c>
      <c r="E31" s="1057">
        <v>0</v>
      </c>
      <c r="F31" s="1057">
        <v>0</v>
      </c>
      <c r="G31" s="659">
        <f t="shared" si="1"/>
        <v>0</v>
      </c>
      <c r="I31" s="649">
        <f t="shared" si="2"/>
        <v>0</v>
      </c>
    </row>
    <row r="32" spans="1:9" x14ac:dyDescent="0.55000000000000004">
      <c r="A32" s="658">
        <v>27</v>
      </c>
      <c r="B32" s="1054" t="s">
        <v>170</v>
      </c>
      <c r="C32" s="1066">
        <v>121550</v>
      </c>
      <c r="D32" s="1056">
        <v>0</v>
      </c>
      <c r="E32" s="1057">
        <v>0</v>
      </c>
      <c r="F32" s="1057">
        <v>0</v>
      </c>
      <c r="G32" s="659">
        <f t="shared" si="1"/>
        <v>0</v>
      </c>
      <c r="I32" s="649">
        <f t="shared" si="2"/>
        <v>0</v>
      </c>
    </row>
    <row r="33" spans="1:9" x14ac:dyDescent="0.55000000000000004">
      <c r="A33" s="658">
        <v>28</v>
      </c>
      <c r="B33" s="1054" t="s">
        <v>171</v>
      </c>
      <c r="C33" s="1066">
        <v>0.1</v>
      </c>
      <c r="D33" s="1056">
        <v>0</v>
      </c>
      <c r="E33" s="1057">
        <v>0</v>
      </c>
      <c r="F33" s="1057">
        <v>0</v>
      </c>
      <c r="G33" s="659">
        <f t="shared" si="1"/>
        <v>0</v>
      </c>
      <c r="I33" s="649">
        <f t="shared" si="2"/>
        <v>0</v>
      </c>
    </row>
    <row r="34" spans="1:9" x14ac:dyDescent="0.55000000000000004">
      <c r="A34" s="658">
        <v>29</v>
      </c>
      <c r="B34" s="1070" t="s">
        <v>172</v>
      </c>
      <c r="C34" s="1098">
        <v>830</v>
      </c>
      <c r="D34" s="1056">
        <v>0</v>
      </c>
      <c r="E34" s="1057">
        <v>0</v>
      </c>
      <c r="F34" s="1057">
        <v>0</v>
      </c>
      <c r="G34" s="659">
        <f t="shared" si="1"/>
        <v>0</v>
      </c>
      <c r="I34" s="649">
        <f t="shared" si="2"/>
        <v>0</v>
      </c>
    </row>
    <row r="35" spans="1:9" x14ac:dyDescent="0.55000000000000004">
      <c r="A35" s="658">
        <v>30</v>
      </c>
      <c r="B35" s="1061" t="s">
        <v>134</v>
      </c>
      <c r="C35" s="1065">
        <v>294.75</v>
      </c>
      <c r="D35" s="1060">
        <v>0</v>
      </c>
      <c r="E35" s="1063">
        <v>0</v>
      </c>
      <c r="F35" s="1057">
        <v>0</v>
      </c>
      <c r="G35" s="659">
        <f t="shared" si="1"/>
        <v>0</v>
      </c>
      <c r="I35" s="649">
        <f t="shared" si="2"/>
        <v>0</v>
      </c>
    </row>
    <row r="36" spans="1:9" x14ac:dyDescent="0.55000000000000004">
      <c r="A36" s="658">
        <v>31</v>
      </c>
      <c r="B36" s="1054" t="s">
        <v>135</v>
      </c>
      <c r="C36" s="1066">
        <v>35.5</v>
      </c>
      <c r="D36" s="1056">
        <v>0</v>
      </c>
      <c r="E36" s="1057">
        <v>0</v>
      </c>
      <c r="F36" s="1057">
        <v>0</v>
      </c>
      <c r="G36" s="659">
        <f t="shared" si="1"/>
        <v>0</v>
      </c>
      <c r="I36" s="649">
        <f t="shared" si="2"/>
        <v>0</v>
      </c>
    </row>
    <row r="37" spans="1:9" x14ac:dyDescent="0.55000000000000004">
      <c r="A37" s="658">
        <v>32</v>
      </c>
      <c r="B37" s="1070" t="s">
        <v>136</v>
      </c>
      <c r="C37" s="1066">
        <v>297.5</v>
      </c>
      <c r="D37" s="1056">
        <v>0</v>
      </c>
      <c r="E37" s="1057">
        <v>0</v>
      </c>
      <c r="F37" s="1057">
        <v>0</v>
      </c>
      <c r="G37" s="659">
        <f t="shared" si="1"/>
        <v>0</v>
      </c>
      <c r="I37" s="649">
        <f t="shared" si="2"/>
        <v>0</v>
      </c>
    </row>
    <row r="38" spans="1:9" x14ac:dyDescent="0.55000000000000004">
      <c r="A38" s="658">
        <v>33</v>
      </c>
      <c r="B38" s="1054" t="s">
        <v>137</v>
      </c>
      <c r="C38" s="1066">
        <v>148</v>
      </c>
      <c r="D38" s="1056">
        <v>0</v>
      </c>
      <c r="E38" s="1057">
        <v>0</v>
      </c>
      <c r="F38" s="1057">
        <v>0</v>
      </c>
      <c r="G38" s="659">
        <f t="shared" si="1"/>
        <v>0</v>
      </c>
      <c r="I38" s="649">
        <f t="shared" si="2"/>
        <v>0</v>
      </c>
    </row>
    <row r="39" spans="1:9" x14ac:dyDescent="0.55000000000000004">
      <c r="A39" s="658">
        <v>34</v>
      </c>
      <c r="B39" s="1054" t="s">
        <v>138</v>
      </c>
      <c r="C39" s="1066">
        <v>1389</v>
      </c>
      <c r="D39" s="1056">
        <v>0</v>
      </c>
      <c r="E39" s="1057">
        <v>0</v>
      </c>
      <c r="F39" s="1057">
        <v>0</v>
      </c>
      <c r="G39" s="659">
        <f t="shared" si="1"/>
        <v>0</v>
      </c>
      <c r="I39" s="649">
        <f t="shared" si="2"/>
        <v>0</v>
      </c>
    </row>
    <row r="40" spans="1:9" x14ac:dyDescent="0.55000000000000004">
      <c r="A40" s="658">
        <v>35</v>
      </c>
      <c r="B40" s="1054" t="s">
        <v>139</v>
      </c>
      <c r="C40" s="1066">
        <v>1841.25</v>
      </c>
      <c r="D40" s="1056">
        <v>0</v>
      </c>
      <c r="E40" s="1057">
        <v>0</v>
      </c>
      <c r="F40" s="1057">
        <v>0</v>
      </c>
      <c r="G40" s="659">
        <f t="shared" si="1"/>
        <v>0</v>
      </c>
      <c r="I40" s="649">
        <f t="shared" si="2"/>
        <v>0</v>
      </c>
    </row>
    <row r="41" spans="1:9" x14ac:dyDescent="0.55000000000000004">
      <c r="A41" s="658">
        <v>36</v>
      </c>
      <c r="B41" s="1054" t="s">
        <v>140</v>
      </c>
      <c r="C41" s="1066">
        <v>409</v>
      </c>
      <c r="D41" s="1056">
        <v>0</v>
      </c>
      <c r="E41" s="1057">
        <v>0</v>
      </c>
      <c r="F41" s="1057">
        <v>0</v>
      </c>
      <c r="G41" s="659">
        <f t="shared" si="1"/>
        <v>0</v>
      </c>
      <c r="I41" s="649">
        <f t="shared" si="2"/>
        <v>0</v>
      </c>
    </row>
    <row r="42" spans="1:9" x14ac:dyDescent="0.55000000000000004">
      <c r="A42" s="658">
        <v>37</v>
      </c>
      <c r="B42" s="1054" t="s">
        <v>141</v>
      </c>
      <c r="C42" s="1066">
        <v>10.5</v>
      </c>
      <c r="D42" s="1060">
        <v>0</v>
      </c>
      <c r="E42" s="1057">
        <v>0</v>
      </c>
      <c r="F42" s="1057">
        <v>0</v>
      </c>
      <c r="G42" s="659">
        <f t="shared" si="1"/>
        <v>0</v>
      </c>
      <c r="I42" s="649">
        <f t="shared" si="2"/>
        <v>0</v>
      </c>
    </row>
    <row r="43" spans="1:9" x14ac:dyDescent="0.55000000000000004">
      <c r="A43" s="658">
        <v>38</v>
      </c>
      <c r="B43" s="1067" t="s">
        <v>142</v>
      </c>
      <c r="C43" s="1097">
        <v>746.25</v>
      </c>
      <c r="D43" s="1060">
        <v>0</v>
      </c>
      <c r="E43" s="1063">
        <v>0</v>
      </c>
      <c r="F43" s="1057">
        <v>0</v>
      </c>
      <c r="G43" s="659">
        <f t="shared" si="1"/>
        <v>0</v>
      </c>
      <c r="I43" s="649">
        <f t="shared" si="2"/>
        <v>0</v>
      </c>
    </row>
    <row r="44" spans="1:9" x14ac:dyDescent="0.55000000000000004">
      <c r="A44" s="658">
        <v>39</v>
      </c>
      <c r="B44" s="1054" t="s">
        <v>143</v>
      </c>
      <c r="C44" s="1055">
        <v>177.5</v>
      </c>
      <c r="D44" s="1056">
        <v>0</v>
      </c>
      <c r="E44" s="1057">
        <v>0</v>
      </c>
      <c r="F44" s="1057">
        <v>0</v>
      </c>
      <c r="G44" s="659">
        <f t="shared" si="1"/>
        <v>0</v>
      </c>
      <c r="I44" s="649">
        <f t="shared" si="2"/>
        <v>0</v>
      </c>
    </row>
    <row r="45" spans="1:9" x14ac:dyDescent="0.55000000000000004">
      <c r="A45" s="658">
        <v>40</v>
      </c>
      <c r="B45" s="1054" t="s">
        <v>144</v>
      </c>
      <c r="C45" s="1055">
        <v>139.76</v>
      </c>
      <c r="D45" s="1056">
        <v>0</v>
      </c>
      <c r="E45" s="1057">
        <v>0</v>
      </c>
      <c r="F45" s="1057">
        <v>0</v>
      </c>
      <c r="G45" s="659">
        <f t="shared" si="1"/>
        <v>0</v>
      </c>
      <c r="I45" s="649">
        <f t="shared" si="2"/>
        <v>0</v>
      </c>
    </row>
    <row r="46" spans="1:9" x14ac:dyDescent="0.55000000000000004">
      <c r="A46" s="658">
        <v>41</v>
      </c>
      <c r="B46" s="1054" t="s">
        <v>145</v>
      </c>
      <c r="C46" s="1055">
        <v>1714.75</v>
      </c>
      <c r="D46" s="1056">
        <v>0</v>
      </c>
      <c r="E46" s="1057">
        <v>0</v>
      </c>
      <c r="F46" s="1057">
        <v>0</v>
      </c>
      <c r="G46" s="659">
        <f t="shared" si="1"/>
        <v>0</v>
      </c>
      <c r="I46" s="649">
        <f t="shared" si="2"/>
        <v>0</v>
      </c>
    </row>
    <row r="47" spans="1:9" x14ac:dyDescent="0.55000000000000004">
      <c r="A47" s="658">
        <v>42</v>
      </c>
      <c r="B47" s="1054" t="s">
        <v>146</v>
      </c>
      <c r="C47" s="1055">
        <v>17815.62</v>
      </c>
      <c r="D47" s="1056">
        <v>0</v>
      </c>
      <c r="E47" s="1057">
        <v>0</v>
      </c>
      <c r="F47" s="1057">
        <v>0</v>
      </c>
      <c r="G47" s="659">
        <f t="shared" si="1"/>
        <v>0</v>
      </c>
      <c r="I47" s="649">
        <f t="shared" si="2"/>
        <v>0</v>
      </c>
    </row>
    <row r="48" spans="1:9" x14ac:dyDescent="0.55000000000000004">
      <c r="A48" s="658">
        <v>43</v>
      </c>
      <c r="B48" s="1054" t="s">
        <v>147</v>
      </c>
      <c r="C48" s="1055">
        <v>162.29</v>
      </c>
      <c r="D48" s="1056">
        <v>0</v>
      </c>
      <c r="E48" s="1057">
        <v>0</v>
      </c>
      <c r="F48" s="1057">
        <v>0</v>
      </c>
      <c r="G48" s="659">
        <f t="shared" si="1"/>
        <v>0</v>
      </c>
      <c r="I48" s="649">
        <f t="shared" si="2"/>
        <v>0</v>
      </c>
    </row>
    <row r="49" spans="1:9" x14ac:dyDescent="0.55000000000000004">
      <c r="A49" s="658">
        <v>44</v>
      </c>
      <c r="B49" s="1054" t="s">
        <v>148</v>
      </c>
      <c r="C49" s="1055">
        <v>1371.64</v>
      </c>
      <c r="D49" s="1056">
        <v>0</v>
      </c>
      <c r="E49" s="1057">
        <v>0</v>
      </c>
      <c r="F49" s="1057">
        <v>0</v>
      </c>
      <c r="G49" s="659">
        <f t="shared" si="1"/>
        <v>0</v>
      </c>
      <c r="I49" s="649">
        <f t="shared" si="2"/>
        <v>0</v>
      </c>
    </row>
    <row r="50" spans="1:9" x14ac:dyDescent="0.55000000000000004">
      <c r="A50" s="658">
        <v>45</v>
      </c>
      <c r="B50" s="1070" t="s">
        <v>149</v>
      </c>
      <c r="C50" s="1055">
        <v>727.37</v>
      </c>
      <c r="D50" s="1056">
        <v>0</v>
      </c>
      <c r="E50" s="1057">
        <v>0</v>
      </c>
      <c r="F50" s="1057">
        <v>0</v>
      </c>
      <c r="G50" s="659">
        <f t="shared" si="1"/>
        <v>0</v>
      </c>
      <c r="I50" s="649">
        <f t="shared" si="2"/>
        <v>0</v>
      </c>
    </row>
    <row r="51" spans="1:9" x14ac:dyDescent="0.55000000000000004">
      <c r="A51" s="658">
        <v>46</v>
      </c>
      <c r="B51" s="1054" t="s">
        <v>150</v>
      </c>
      <c r="C51" s="1055">
        <v>127.75</v>
      </c>
      <c r="D51" s="1056">
        <v>0</v>
      </c>
      <c r="E51" s="1057">
        <v>0</v>
      </c>
      <c r="F51" s="1057">
        <v>0</v>
      </c>
      <c r="G51" s="659">
        <f t="shared" si="1"/>
        <v>0</v>
      </c>
      <c r="I51" s="649">
        <f t="shared" si="2"/>
        <v>0</v>
      </c>
    </row>
    <row r="52" spans="1:9" x14ac:dyDescent="0.55000000000000004">
      <c r="A52" s="658">
        <v>47</v>
      </c>
      <c r="B52" s="1054" t="s">
        <v>151</v>
      </c>
      <c r="C52" s="1055">
        <v>140.5</v>
      </c>
      <c r="D52" s="1056">
        <v>0</v>
      </c>
      <c r="E52" s="1057">
        <v>0</v>
      </c>
      <c r="F52" s="1057">
        <v>0</v>
      </c>
      <c r="G52" s="659">
        <f t="shared" si="1"/>
        <v>0</v>
      </c>
      <c r="I52" s="649">
        <f t="shared" si="2"/>
        <v>0</v>
      </c>
    </row>
    <row r="53" spans="1:9" x14ac:dyDescent="0.55000000000000004">
      <c r="A53" s="658">
        <v>48</v>
      </c>
      <c r="B53" s="1054" t="s">
        <v>152</v>
      </c>
      <c r="C53" s="1055">
        <v>418.5</v>
      </c>
      <c r="D53" s="1056">
        <v>0</v>
      </c>
      <c r="E53" s="1057">
        <v>0</v>
      </c>
      <c r="F53" s="1057">
        <v>0</v>
      </c>
      <c r="G53" s="659">
        <f t="shared" si="1"/>
        <v>0</v>
      </c>
      <c r="I53" s="649">
        <f t="shared" si="2"/>
        <v>0</v>
      </c>
    </row>
    <row r="54" spans="1:9" x14ac:dyDescent="0.55000000000000004">
      <c r="A54" s="658">
        <v>49</v>
      </c>
      <c r="B54" s="1054" t="s">
        <v>153</v>
      </c>
      <c r="C54" s="1055">
        <v>182.5</v>
      </c>
      <c r="D54" s="1056">
        <v>0</v>
      </c>
      <c r="E54" s="1057">
        <v>0</v>
      </c>
      <c r="F54" s="1057">
        <v>0</v>
      </c>
      <c r="G54" s="659">
        <f t="shared" si="1"/>
        <v>0</v>
      </c>
      <c r="I54" s="649">
        <f t="shared" si="2"/>
        <v>0</v>
      </c>
    </row>
    <row r="55" spans="1:9" x14ac:dyDescent="0.55000000000000004">
      <c r="A55" s="658">
        <v>50</v>
      </c>
      <c r="B55" s="1054" t="s">
        <v>183</v>
      </c>
      <c r="C55" s="1055">
        <v>9199</v>
      </c>
      <c r="D55" s="1056">
        <v>0</v>
      </c>
      <c r="E55" s="1057">
        <v>0</v>
      </c>
      <c r="F55" s="1057">
        <v>0</v>
      </c>
      <c r="G55" s="659">
        <f t="shared" si="1"/>
        <v>0</v>
      </c>
      <c r="I55" s="649">
        <f t="shared" si="2"/>
        <v>0</v>
      </c>
    </row>
    <row r="56" spans="1:9" x14ac:dyDescent="0.55000000000000004">
      <c r="A56" s="658">
        <v>51</v>
      </c>
      <c r="B56" s="1054" t="s">
        <v>186</v>
      </c>
      <c r="C56" s="1055">
        <v>91094.73</v>
      </c>
      <c r="D56" s="1056">
        <v>0</v>
      </c>
      <c r="E56" s="1057">
        <v>0</v>
      </c>
      <c r="F56" s="1057">
        <v>0</v>
      </c>
      <c r="G56" s="659">
        <f t="shared" si="1"/>
        <v>0</v>
      </c>
      <c r="I56" s="649">
        <f t="shared" si="2"/>
        <v>0</v>
      </c>
    </row>
    <row r="57" spans="1:9" x14ac:dyDescent="0.55000000000000004">
      <c r="A57" s="658">
        <v>52</v>
      </c>
      <c r="B57" s="1054" t="s">
        <v>187</v>
      </c>
      <c r="C57" s="1055">
        <v>35199.5</v>
      </c>
      <c r="D57" s="1056">
        <v>0</v>
      </c>
      <c r="E57" s="1057">
        <v>0</v>
      </c>
      <c r="F57" s="1057">
        <v>0</v>
      </c>
      <c r="G57" s="659">
        <f t="shared" si="1"/>
        <v>0</v>
      </c>
      <c r="I57" s="649">
        <f t="shared" si="2"/>
        <v>0</v>
      </c>
    </row>
    <row r="58" spans="1:9" x14ac:dyDescent="0.55000000000000004">
      <c r="A58" s="658">
        <v>53</v>
      </c>
      <c r="B58" s="1061" t="s">
        <v>188</v>
      </c>
      <c r="C58" s="1062">
        <v>6790.76</v>
      </c>
      <c r="D58" s="1052">
        <v>0</v>
      </c>
      <c r="E58" s="1063">
        <v>0</v>
      </c>
      <c r="F58" s="1057">
        <v>0</v>
      </c>
      <c r="G58" s="659">
        <f t="shared" si="1"/>
        <v>0</v>
      </c>
      <c r="I58" s="649">
        <f t="shared" si="2"/>
        <v>0</v>
      </c>
    </row>
    <row r="59" spans="1:9" x14ac:dyDescent="0.55000000000000004">
      <c r="A59" s="658">
        <v>54</v>
      </c>
      <c r="B59" s="1054" t="s">
        <v>189</v>
      </c>
      <c r="C59" s="1055">
        <v>6546.5</v>
      </c>
      <c r="D59" s="1074">
        <v>0</v>
      </c>
      <c r="E59" s="1057">
        <v>0</v>
      </c>
      <c r="F59" s="1057">
        <v>0</v>
      </c>
      <c r="G59" s="659">
        <f t="shared" si="1"/>
        <v>0</v>
      </c>
      <c r="I59" s="649">
        <f t="shared" si="2"/>
        <v>0</v>
      </c>
    </row>
    <row r="60" spans="1:9" x14ac:dyDescent="0.55000000000000004">
      <c r="A60" s="658">
        <v>55</v>
      </c>
      <c r="B60" s="1054" t="s">
        <v>190</v>
      </c>
      <c r="C60" s="1055">
        <v>8300.0499999999993</v>
      </c>
      <c r="D60" s="1056">
        <v>0</v>
      </c>
      <c r="E60" s="1057">
        <v>0</v>
      </c>
      <c r="F60" s="1057">
        <v>0</v>
      </c>
      <c r="G60" s="659">
        <f t="shared" si="1"/>
        <v>0</v>
      </c>
      <c r="I60" s="649">
        <f t="shared" si="2"/>
        <v>0</v>
      </c>
    </row>
    <row r="61" spans="1:9" x14ac:dyDescent="0.55000000000000004">
      <c r="A61" s="658">
        <v>56</v>
      </c>
      <c r="B61" s="1054" t="s">
        <v>191</v>
      </c>
      <c r="C61" s="1055">
        <v>2941</v>
      </c>
      <c r="D61" s="1056">
        <v>0</v>
      </c>
      <c r="E61" s="1057">
        <v>0</v>
      </c>
      <c r="F61" s="1057">
        <v>0</v>
      </c>
      <c r="G61" s="659">
        <f t="shared" si="1"/>
        <v>0</v>
      </c>
      <c r="I61" s="649">
        <f t="shared" si="2"/>
        <v>0</v>
      </c>
    </row>
    <row r="62" spans="1:9" x14ac:dyDescent="0.55000000000000004">
      <c r="A62" s="658">
        <v>57</v>
      </c>
      <c r="B62" s="1054" t="s">
        <v>193</v>
      </c>
      <c r="C62" s="1055">
        <v>47775.29</v>
      </c>
      <c r="D62" s="1056">
        <v>0</v>
      </c>
      <c r="E62" s="1057">
        <v>0</v>
      </c>
      <c r="F62" s="1057">
        <v>0</v>
      </c>
      <c r="G62" s="659">
        <f t="shared" si="1"/>
        <v>0</v>
      </c>
      <c r="I62" s="649">
        <f t="shared" si="2"/>
        <v>0</v>
      </c>
    </row>
    <row r="63" spans="1:9" x14ac:dyDescent="0.55000000000000004">
      <c r="A63" s="658">
        <v>58</v>
      </c>
      <c r="B63" s="1054" t="s">
        <v>194</v>
      </c>
      <c r="C63" s="1055">
        <v>20758.75</v>
      </c>
      <c r="D63" s="1056">
        <v>0</v>
      </c>
      <c r="E63" s="1057">
        <v>0</v>
      </c>
      <c r="F63" s="1057">
        <v>0</v>
      </c>
      <c r="G63" s="659">
        <f t="shared" si="1"/>
        <v>0</v>
      </c>
      <c r="I63" s="649">
        <f t="shared" si="2"/>
        <v>0</v>
      </c>
    </row>
    <row r="64" spans="1:9" x14ac:dyDescent="0.55000000000000004">
      <c r="A64" s="658">
        <v>59</v>
      </c>
      <c r="B64" s="1054" t="s">
        <v>195</v>
      </c>
      <c r="C64" s="1055">
        <v>1362</v>
      </c>
      <c r="D64" s="1056">
        <v>0</v>
      </c>
      <c r="E64" s="1057">
        <v>0</v>
      </c>
      <c r="F64" s="1057">
        <v>0</v>
      </c>
      <c r="G64" s="659">
        <f t="shared" si="1"/>
        <v>0</v>
      </c>
      <c r="I64" s="649">
        <f t="shared" si="2"/>
        <v>0</v>
      </c>
    </row>
    <row r="65" spans="1:9" x14ac:dyDescent="0.55000000000000004">
      <c r="A65" s="658">
        <v>60</v>
      </c>
      <c r="B65" s="1061" t="s">
        <v>196</v>
      </c>
      <c r="C65" s="1062">
        <v>130767</v>
      </c>
      <c r="D65" s="1060">
        <v>0</v>
      </c>
      <c r="E65" s="1063">
        <v>1</v>
      </c>
      <c r="F65" s="1057">
        <v>0</v>
      </c>
      <c r="G65" s="659">
        <f t="shared" si="1"/>
        <v>-1</v>
      </c>
      <c r="I65" s="649">
        <f t="shared" si="2"/>
        <v>0</v>
      </c>
    </row>
    <row r="66" spans="1:9" x14ac:dyDescent="0.55000000000000004">
      <c r="A66" s="658">
        <v>61</v>
      </c>
      <c r="B66" s="1061" t="s">
        <v>116</v>
      </c>
      <c r="C66" s="1062">
        <v>743.14</v>
      </c>
      <c r="D66" s="1060">
        <v>0</v>
      </c>
      <c r="E66" s="1063">
        <v>0</v>
      </c>
      <c r="F66" s="1057">
        <v>0</v>
      </c>
      <c r="G66" s="659">
        <f t="shared" si="1"/>
        <v>0</v>
      </c>
      <c r="I66" s="649">
        <f t="shared" si="2"/>
        <v>0</v>
      </c>
    </row>
    <row r="67" spans="1:9" x14ac:dyDescent="0.55000000000000004">
      <c r="A67" s="658">
        <v>62</v>
      </c>
      <c r="B67" s="1054" t="s">
        <v>118</v>
      </c>
      <c r="C67" s="1055">
        <v>981.67</v>
      </c>
      <c r="D67" s="1060">
        <v>0</v>
      </c>
      <c r="E67" s="1057">
        <v>0</v>
      </c>
      <c r="F67" s="1057">
        <v>0</v>
      </c>
      <c r="G67" s="659">
        <f t="shared" si="1"/>
        <v>0</v>
      </c>
      <c r="I67" s="649">
        <f t="shared" si="2"/>
        <v>0</v>
      </c>
    </row>
    <row r="68" spans="1:9" x14ac:dyDescent="0.55000000000000004">
      <c r="A68" s="658">
        <v>63</v>
      </c>
      <c r="B68" s="1070" t="s">
        <v>117</v>
      </c>
      <c r="C68" s="1055">
        <v>1015.85</v>
      </c>
      <c r="D68" s="1060">
        <v>0</v>
      </c>
      <c r="E68" s="1057">
        <v>0</v>
      </c>
      <c r="F68" s="1057">
        <v>0</v>
      </c>
      <c r="G68" s="659">
        <f t="shared" si="1"/>
        <v>0</v>
      </c>
      <c r="I68" s="649">
        <f t="shared" si="2"/>
        <v>0</v>
      </c>
    </row>
    <row r="69" spans="1:9" x14ac:dyDescent="0.55000000000000004">
      <c r="A69" s="658">
        <v>64</v>
      </c>
      <c r="B69" s="1054" t="s">
        <v>119</v>
      </c>
      <c r="C69" s="1055">
        <v>2050.81</v>
      </c>
      <c r="D69" s="1060">
        <v>0</v>
      </c>
      <c r="E69" s="1057">
        <v>0</v>
      </c>
      <c r="F69" s="1057">
        <v>0</v>
      </c>
      <c r="G69" s="659">
        <f t="shared" si="1"/>
        <v>0</v>
      </c>
      <c r="I69" s="649">
        <f t="shared" si="2"/>
        <v>0</v>
      </c>
    </row>
    <row r="70" spans="1:9" x14ac:dyDescent="0.55000000000000004">
      <c r="A70" s="658">
        <v>65</v>
      </c>
      <c r="B70" s="1054" t="s">
        <v>120</v>
      </c>
      <c r="C70" s="1055">
        <v>82</v>
      </c>
      <c r="D70" s="1060">
        <v>0</v>
      </c>
      <c r="E70" s="1057">
        <v>0</v>
      </c>
      <c r="F70" s="1057">
        <v>0</v>
      </c>
      <c r="G70" s="659">
        <f t="shared" si="1"/>
        <v>0</v>
      </c>
      <c r="I70" s="649">
        <f t="shared" si="2"/>
        <v>0</v>
      </c>
    </row>
    <row r="71" spans="1:9" x14ac:dyDescent="0.55000000000000004">
      <c r="A71" s="658">
        <v>66</v>
      </c>
      <c r="B71" s="1054" t="s">
        <v>121</v>
      </c>
      <c r="C71" s="1055">
        <v>52.52</v>
      </c>
      <c r="D71" s="1056">
        <v>0</v>
      </c>
      <c r="E71" s="1057">
        <v>0</v>
      </c>
      <c r="F71" s="1057">
        <v>0</v>
      </c>
      <c r="G71" s="659">
        <f t="shared" ref="G71:G82" si="3">+F71-E71</f>
        <v>0</v>
      </c>
      <c r="I71" s="649">
        <f t="shared" ref="I71:I82" si="4">IF(F71&gt;0,1,0)</f>
        <v>0</v>
      </c>
    </row>
    <row r="72" spans="1:9" x14ac:dyDescent="0.55000000000000004">
      <c r="A72" s="658">
        <v>67</v>
      </c>
      <c r="B72" s="1054" t="s">
        <v>122</v>
      </c>
      <c r="C72" s="1055">
        <v>86</v>
      </c>
      <c r="D72" s="1056">
        <v>0</v>
      </c>
      <c r="E72" s="1057">
        <v>0</v>
      </c>
      <c r="F72" s="1057">
        <v>0</v>
      </c>
      <c r="G72" s="659">
        <f t="shared" si="3"/>
        <v>0</v>
      </c>
      <c r="I72" s="649">
        <f t="shared" si="4"/>
        <v>0</v>
      </c>
    </row>
    <row r="73" spans="1:9" x14ac:dyDescent="0.55000000000000004">
      <c r="A73" s="658">
        <v>68</v>
      </c>
      <c r="B73" s="1054" t="s">
        <v>123</v>
      </c>
      <c r="C73" s="1055">
        <v>23</v>
      </c>
      <c r="D73" s="1056">
        <v>0</v>
      </c>
      <c r="E73" s="1057">
        <v>0</v>
      </c>
      <c r="F73" s="1057">
        <v>0</v>
      </c>
      <c r="G73" s="659">
        <f t="shared" si="3"/>
        <v>0</v>
      </c>
      <c r="I73" s="649">
        <f t="shared" si="4"/>
        <v>0</v>
      </c>
    </row>
    <row r="74" spans="1:9" x14ac:dyDescent="0.55000000000000004">
      <c r="A74" s="658">
        <v>69</v>
      </c>
      <c r="B74" s="1054" t="s">
        <v>124</v>
      </c>
      <c r="C74" s="1055">
        <v>2706</v>
      </c>
      <c r="D74" s="1056">
        <v>0</v>
      </c>
      <c r="E74" s="1057">
        <v>0</v>
      </c>
      <c r="F74" s="1057">
        <v>0</v>
      </c>
      <c r="G74" s="659">
        <f t="shared" si="3"/>
        <v>0</v>
      </c>
      <c r="I74" s="649">
        <f t="shared" si="4"/>
        <v>0</v>
      </c>
    </row>
    <row r="75" spans="1:9" x14ac:dyDescent="0.55000000000000004">
      <c r="A75" s="658">
        <v>70</v>
      </c>
      <c r="B75" s="1054" t="s">
        <v>125</v>
      </c>
      <c r="C75" s="1055">
        <v>1898.3</v>
      </c>
      <c r="D75" s="1056">
        <v>0</v>
      </c>
      <c r="E75" s="1057">
        <v>0</v>
      </c>
      <c r="F75" s="1057">
        <v>0</v>
      </c>
      <c r="G75" s="659">
        <f t="shared" si="3"/>
        <v>0</v>
      </c>
      <c r="I75" s="649">
        <f t="shared" si="4"/>
        <v>0</v>
      </c>
    </row>
    <row r="76" spans="1:9" x14ac:dyDescent="0.55000000000000004">
      <c r="A76" s="658">
        <v>71</v>
      </c>
      <c r="B76" s="1054" t="s">
        <v>126</v>
      </c>
      <c r="C76" s="1055">
        <v>1028.75</v>
      </c>
      <c r="D76" s="1056">
        <v>0</v>
      </c>
      <c r="E76" s="1057">
        <v>0</v>
      </c>
      <c r="F76" s="1057">
        <v>0</v>
      </c>
      <c r="G76" s="659">
        <f t="shared" si="3"/>
        <v>0</v>
      </c>
      <c r="I76" s="649">
        <f t="shared" si="4"/>
        <v>0</v>
      </c>
    </row>
    <row r="77" spans="1:9" x14ac:dyDescent="0.55000000000000004">
      <c r="A77" s="658">
        <v>72</v>
      </c>
      <c r="B77" s="1054" t="s">
        <v>127</v>
      </c>
      <c r="C77" s="1055">
        <v>12.5</v>
      </c>
      <c r="D77" s="1056">
        <v>0</v>
      </c>
      <c r="E77" s="1057">
        <v>0</v>
      </c>
      <c r="F77" s="1057">
        <v>0</v>
      </c>
      <c r="G77" s="659">
        <f t="shared" si="3"/>
        <v>0</v>
      </c>
      <c r="I77" s="649">
        <f t="shared" si="4"/>
        <v>0</v>
      </c>
    </row>
    <row r="78" spans="1:9" x14ac:dyDescent="0.55000000000000004">
      <c r="A78" s="658">
        <v>73</v>
      </c>
      <c r="B78" s="1054" t="s">
        <v>128</v>
      </c>
      <c r="C78" s="1055">
        <v>25</v>
      </c>
      <c r="D78" s="1056">
        <v>0</v>
      </c>
      <c r="E78" s="1057">
        <v>0</v>
      </c>
      <c r="F78" s="1057">
        <v>0</v>
      </c>
      <c r="G78" s="659">
        <f t="shared" si="3"/>
        <v>0</v>
      </c>
      <c r="I78" s="649">
        <f t="shared" si="4"/>
        <v>0</v>
      </c>
    </row>
    <row r="79" spans="1:9" x14ac:dyDescent="0.55000000000000004">
      <c r="A79" s="658">
        <v>74</v>
      </c>
      <c r="B79" s="1054" t="s">
        <v>129</v>
      </c>
      <c r="C79" s="1055">
        <v>122.72</v>
      </c>
      <c r="D79" s="1056">
        <v>0</v>
      </c>
      <c r="E79" s="1057">
        <v>0</v>
      </c>
      <c r="F79" s="1057">
        <v>0</v>
      </c>
      <c r="G79" s="659">
        <f t="shared" si="3"/>
        <v>0</v>
      </c>
      <c r="I79" s="649">
        <f t="shared" si="4"/>
        <v>0</v>
      </c>
    </row>
    <row r="80" spans="1:9" x14ac:dyDescent="0.55000000000000004">
      <c r="A80" s="658">
        <v>75</v>
      </c>
      <c r="B80" s="1054" t="s">
        <v>130</v>
      </c>
      <c r="C80" s="1055">
        <v>22177</v>
      </c>
      <c r="D80" s="1056">
        <v>0</v>
      </c>
      <c r="E80" s="1057">
        <v>0</v>
      </c>
      <c r="F80" s="1057">
        <v>0</v>
      </c>
      <c r="G80" s="659">
        <f t="shared" si="3"/>
        <v>0</v>
      </c>
      <c r="I80" s="649">
        <f t="shared" si="4"/>
        <v>0</v>
      </c>
    </row>
    <row r="81" spans="1:9" x14ac:dyDescent="0.55000000000000004">
      <c r="A81" s="658">
        <v>76</v>
      </c>
      <c r="B81" s="1054" t="s">
        <v>132</v>
      </c>
      <c r="C81" s="1055">
        <v>29291.119999999999</v>
      </c>
      <c r="D81" s="1056">
        <v>0</v>
      </c>
      <c r="E81" s="1057">
        <v>0</v>
      </c>
      <c r="F81" s="1057">
        <v>0</v>
      </c>
      <c r="G81" s="659">
        <f t="shared" si="3"/>
        <v>0</v>
      </c>
      <c r="I81" s="649">
        <f t="shared" si="4"/>
        <v>0</v>
      </c>
    </row>
    <row r="82" spans="1:9" x14ac:dyDescent="0.55000000000000004">
      <c r="A82" s="658">
        <v>77</v>
      </c>
      <c r="B82" s="1076" t="s">
        <v>131</v>
      </c>
      <c r="C82" s="1077">
        <v>854.25</v>
      </c>
      <c r="D82" s="1078">
        <v>0</v>
      </c>
      <c r="E82" s="1079">
        <v>0</v>
      </c>
      <c r="F82" s="1079">
        <v>0</v>
      </c>
      <c r="G82" s="659">
        <f t="shared" si="3"/>
        <v>0</v>
      </c>
      <c r="I82" s="649">
        <f t="shared" si="4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875" style="394" customWidth="1"/>
    <col min="3" max="3" width="13.125" style="394" customWidth="1"/>
    <col min="4" max="4" width="12.75" style="394" customWidth="1"/>
    <col min="5" max="5" width="13.75" style="394" customWidth="1"/>
    <col min="6" max="6" width="14" style="394" customWidth="1"/>
    <col min="7" max="7" width="13.25" style="394" customWidth="1"/>
    <col min="8" max="16384" width="9" style="394"/>
  </cols>
  <sheetData>
    <row r="1" spans="1:9" x14ac:dyDescent="0.5">
      <c r="A1" s="1224" t="s">
        <v>576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4">
        <f>SUM(C5:C79)</f>
        <v>1172863.17</v>
      </c>
      <c r="D4" s="414">
        <f>SUM(D5:D79)</f>
        <v>78.5</v>
      </c>
      <c r="E4" s="414">
        <f>SUM(E5:E79)</f>
        <v>78.5</v>
      </c>
      <c r="F4" s="414">
        <f>SUM(F5:F79)</f>
        <v>78.5</v>
      </c>
      <c r="G4" s="414">
        <f>SUM(G5:G79)</f>
        <v>0</v>
      </c>
      <c r="I4" s="395">
        <f>SUM(I5:I79)</f>
        <v>3</v>
      </c>
    </row>
    <row r="5" spans="1:9" x14ac:dyDescent="0.5">
      <c r="A5" s="374">
        <v>1</v>
      </c>
      <c r="B5" s="1054" t="s">
        <v>117</v>
      </c>
      <c r="C5" s="1099">
        <v>229128.79</v>
      </c>
      <c r="D5" s="1056">
        <v>46</v>
      </c>
      <c r="E5" s="1100">
        <v>46</v>
      </c>
      <c r="F5" s="1096">
        <v>46</v>
      </c>
      <c r="G5" s="603">
        <f>+F5-E5</f>
        <v>0</v>
      </c>
      <c r="I5" s="394">
        <f>IF(F5&gt;0,1,0)</f>
        <v>1</v>
      </c>
    </row>
    <row r="6" spans="1:9" x14ac:dyDescent="0.5">
      <c r="A6" s="374">
        <v>2</v>
      </c>
      <c r="B6" s="1058" t="s">
        <v>164</v>
      </c>
      <c r="C6" s="1101">
        <v>257106.98</v>
      </c>
      <c r="D6" s="1056">
        <v>23.5</v>
      </c>
      <c r="E6" s="1102">
        <v>23.5</v>
      </c>
      <c r="F6" s="1057">
        <v>23.5</v>
      </c>
      <c r="G6" s="603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8" t="s">
        <v>172</v>
      </c>
      <c r="C7" s="1101">
        <v>69817.5</v>
      </c>
      <c r="D7" s="1056">
        <v>9</v>
      </c>
      <c r="E7" s="1102">
        <v>9</v>
      </c>
      <c r="F7" s="1057">
        <v>9</v>
      </c>
      <c r="G7" s="603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4" t="s">
        <v>155</v>
      </c>
      <c r="C8" s="1101">
        <v>10.75</v>
      </c>
      <c r="D8" s="1056">
        <v>0</v>
      </c>
      <c r="E8" s="1071">
        <v>0</v>
      </c>
      <c r="F8" s="1057">
        <v>0</v>
      </c>
      <c r="G8" s="603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4" t="s">
        <v>156</v>
      </c>
      <c r="C9" s="1101">
        <v>1</v>
      </c>
      <c r="D9" s="1056">
        <v>0</v>
      </c>
      <c r="E9" s="1102">
        <v>0</v>
      </c>
      <c r="F9" s="1057">
        <v>0</v>
      </c>
      <c r="G9" s="603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157</v>
      </c>
      <c r="C10" s="1101">
        <v>3</v>
      </c>
      <c r="D10" s="1056">
        <v>0</v>
      </c>
      <c r="E10" s="1102">
        <v>0</v>
      </c>
      <c r="F10" s="1057">
        <v>0</v>
      </c>
      <c r="G10" s="603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61" t="s">
        <v>217</v>
      </c>
      <c r="C11" s="1101">
        <v>101.13</v>
      </c>
      <c r="D11" s="1056">
        <v>0</v>
      </c>
      <c r="E11" s="1071">
        <v>0</v>
      </c>
      <c r="F11" s="1057">
        <v>0</v>
      </c>
      <c r="G11" s="603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158</v>
      </c>
      <c r="C12" s="1101">
        <v>3.5</v>
      </c>
      <c r="D12" s="1056">
        <v>0</v>
      </c>
      <c r="E12" s="1102">
        <v>0</v>
      </c>
      <c r="F12" s="1057">
        <v>0</v>
      </c>
      <c r="G12" s="603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8" t="s">
        <v>159</v>
      </c>
      <c r="C13" s="1101">
        <v>46</v>
      </c>
      <c r="D13" s="1056">
        <v>0</v>
      </c>
      <c r="E13" s="1102">
        <v>0</v>
      </c>
      <c r="F13" s="1057">
        <v>0</v>
      </c>
      <c r="G13" s="603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160</v>
      </c>
      <c r="C14" s="1101">
        <v>275</v>
      </c>
      <c r="D14" s="1056">
        <v>0</v>
      </c>
      <c r="E14" s="1102">
        <v>0</v>
      </c>
      <c r="F14" s="1057">
        <v>0</v>
      </c>
      <c r="G14" s="603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161</v>
      </c>
      <c r="C15" s="1101">
        <v>3.13</v>
      </c>
      <c r="D15" s="1056">
        <v>0</v>
      </c>
      <c r="E15" s="1102">
        <v>0</v>
      </c>
      <c r="F15" s="1057">
        <v>0</v>
      </c>
      <c r="G15" s="603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162</v>
      </c>
      <c r="C16" s="1101">
        <v>4.33</v>
      </c>
      <c r="D16" s="1056">
        <v>0</v>
      </c>
      <c r="E16" s="1102">
        <v>0</v>
      </c>
      <c r="F16" s="1057">
        <v>0</v>
      </c>
      <c r="G16" s="603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174</v>
      </c>
      <c r="C17" s="1101">
        <v>495.5</v>
      </c>
      <c r="D17" s="1081">
        <v>0</v>
      </c>
      <c r="E17" s="1102">
        <v>0</v>
      </c>
      <c r="F17" s="1084">
        <v>0</v>
      </c>
      <c r="G17" s="603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175</v>
      </c>
      <c r="C18" s="1099">
        <v>2261.75</v>
      </c>
      <c r="D18" s="1081">
        <v>0</v>
      </c>
      <c r="E18" s="1102">
        <v>0</v>
      </c>
      <c r="F18" s="1084">
        <v>0</v>
      </c>
      <c r="G18" s="603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176</v>
      </c>
      <c r="C19" s="1101">
        <v>11.5</v>
      </c>
      <c r="D19" s="1056">
        <v>0</v>
      </c>
      <c r="E19" s="1071">
        <v>0</v>
      </c>
      <c r="F19" s="1057">
        <v>0</v>
      </c>
      <c r="G19" s="603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177</v>
      </c>
      <c r="C20" s="1101">
        <v>879.95</v>
      </c>
      <c r="D20" s="1056">
        <v>0</v>
      </c>
      <c r="E20" s="1071">
        <v>0</v>
      </c>
      <c r="F20" s="1057">
        <v>0</v>
      </c>
      <c r="G20" s="603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61" t="s">
        <v>178</v>
      </c>
      <c r="C21" s="1103">
        <v>3922.5</v>
      </c>
      <c r="D21" s="1056">
        <v>0</v>
      </c>
      <c r="E21" s="1104">
        <v>0</v>
      </c>
      <c r="F21" s="1057">
        <v>0</v>
      </c>
      <c r="G21" s="603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61" t="s">
        <v>179</v>
      </c>
      <c r="C22" s="1103">
        <v>2</v>
      </c>
      <c r="D22" s="1056">
        <v>0</v>
      </c>
      <c r="E22" s="1104">
        <v>0</v>
      </c>
      <c r="F22" s="1057">
        <v>0</v>
      </c>
      <c r="G22" s="603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61" t="s">
        <v>180</v>
      </c>
      <c r="C23" s="1103">
        <v>4117.75</v>
      </c>
      <c r="D23" s="1056">
        <v>0</v>
      </c>
      <c r="E23" s="1104">
        <v>0</v>
      </c>
      <c r="F23" s="1057">
        <v>0</v>
      </c>
      <c r="G23" s="603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61" t="s">
        <v>181</v>
      </c>
      <c r="C24" s="1103">
        <v>551</v>
      </c>
      <c r="D24" s="1056">
        <v>0</v>
      </c>
      <c r="E24" s="1104">
        <v>0</v>
      </c>
      <c r="F24" s="1057">
        <v>0</v>
      </c>
      <c r="G24" s="603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165</v>
      </c>
      <c r="C25" s="1105">
        <v>1718.27</v>
      </c>
      <c r="D25" s="1081">
        <v>0</v>
      </c>
      <c r="E25" s="1071">
        <v>0</v>
      </c>
      <c r="F25" s="1084">
        <v>0</v>
      </c>
      <c r="G25" s="603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166</v>
      </c>
      <c r="C26" s="1101">
        <v>705.5</v>
      </c>
      <c r="D26" s="1056">
        <v>0</v>
      </c>
      <c r="E26" s="1071">
        <v>0</v>
      </c>
      <c r="F26" s="1057">
        <v>0</v>
      </c>
      <c r="G26" s="603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167</v>
      </c>
      <c r="C27" s="1103">
        <v>89.5</v>
      </c>
      <c r="D27" s="1056">
        <v>0</v>
      </c>
      <c r="E27" s="1102">
        <v>0</v>
      </c>
      <c r="F27" s="1057">
        <v>0</v>
      </c>
      <c r="G27" s="603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168</v>
      </c>
      <c r="C28" s="1101">
        <v>92</v>
      </c>
      <c r="D28" s="1056">
        <v>0</v>
      </c>
      <c r="E28" s="1102">
        <v>0</v>
      </c>
      <c r="F28" s="1057">
        <v>0</v>
      </c>
      <c r="G28" s="603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7" t="s">
        <v>169</v>
      </c>
      <c r="C29" s="1101">
        <v>2053</v>
      </c>
      <c r="D29" s="1056">
        <v>0</v>
      </c>
      <c r="E29" s="1102">
        <v>0</v>
      </c>
      <c r="F29" s="1057">
        <v>0</v>
      </c>
      <c r="G29" s="603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170</v>
      </c>
      <c r="C30" s="1101">
        <v>892.5</v>
      </c>
      <c r="D30" s="1056">
        <v>0</v>
      </c>
      <c r="E30" s="1102">
        <v>0</v>
      </c>
      <c r="F30" s="1057">
        <v>0</v>
      </c>
      <c r="G30" s="603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171</v>
      </c>
      <c r="C31" s="1105">
        <v>1.18</v>
      </c>
      <c r="D31" s="1081">
        <v>0</v>
      </c>
      <c r="E31" s="1102">
        <v>0</v>
      </c>
      <c r="F31" s="1084">
        <v>0</v>
      </c>
      <c r="G31" s="603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134</v>
      </c>
      <c r="C32" s="1101">
        <v>63.25</v>
      </c>
      <c r="D32" s="1081">
        <v>0</v>
      </c>
      <c r="E32" s="1102">
        <v>0</v>
      </c>
      <c r="F32" s="1057">
        <v>0</v>
      </c>
      <c r="G32" s="603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61" t="s">
        <v>135</v>
      </c>
      <c r="C33" s="1103">
        <v>1045</v>
      </c>
      <c r="D33" s="1056">
        <v>0</v>
      </c>
      <c r="E33" s="1071">
        <v>0</v>
      </c>
      <c r="F33" s="1063">
        <v>0</v>
      </c>
      <c r="G33" s="603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1" t="s">
        <v>136</v>
      </c>
      <c r="C34" s="1101">
        <v>207.75</v>
      </c>
      <c r="D34" s="1056">
        <v>0</v>
      </c>
      <c r="E34" s="1071">
        <v>0</v>
      </c>
      <c r="F34" s="1057">
        <v>0</v>
      </c>
      <c r="G34" s="603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137</v>
      </c>
      <c r="C35" s="1101">
        <v>16.87</v>
      </c>
      <c r="D35" s="1056">
        <v>0</v>
      </c>
      <c r="E35" s="1106">
        <v>0</v>
      </c>
      <c r="F35" s="1057">
        <v>0</v>
      </c>
      <c r="G35" s="603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138</v>
      </c>
      <c r="C36" s="1101">
        <v>26.5</v>
      </c>
      <c r="D36" s="1056">
        <v>0</v>
      </c>
      <c r="E36" s="1081">
        <v>0</v>
      </c>
      <c r="F36" s="1056">
        <v>0</v>
      </c>
      <c r="G36" s="603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1" t="s">
        <v>139</v>
      </c>
      <c r="C37" s="1103">
        <v>39.75</v>
      </c>
      <c r="D37" s="1056">
        <v>0</v>
      </c>
      <c r="E37" s="1071">
        <v>0</v>
      </c>
      <c r="F37" s="1057">
        <v>0</v>
      </c>
      <c r="G37" s="603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1" t="s">
        <v>140</v>
      </c>
      <c r="C38" s="1103">
        <v>197.5</v>
      </c>
      <c r="D38" s="1056">
        <v>0</v>
      </c>
      <c r="E38" s="1071">
        <v>0</v>
      </c>
      <c r="F38" s="1057">
        <v>0</v>
      </c>
      <c r="G38" s="603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8" t="s">
        <v>141</v>
      </c>
      <c r="C39" s="1101">
        <v>4.25</v>
      </c>
      <c r="D39" s="1056">
        <v>0</v>
      </c>
      <c r="E39" s="1071">
        <v>0</v>
      </c>
      <c r="F39" s="1057">
        <v>0</v>
      </c>
      <c r="G39" s="603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8" t="s">
        <v>142</v>
      </c>
      <c r="C40" s="1101">
        <v>62.75</v>
      </c>
      <c r="D40" s="1056">
        <v>0</v>
      </c>
      <c r="E40" s="1071">
        <v>0</v>
      </c>
      <c r="F40" s="1057">
        <v>0</v>
      </c>
      <c r="G40" s="603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8" t="s">
        <v>143</v>
      </c>
      <c r="C41" s="1101">
        <v>111</v>
      </c>
      <c r="D41" s="1056">
        <v>0</v>
      </c>
      <c r="E41" s="1071">
        <v>0</v>
      </c>
      <c r="F41" s="1057">
        <v>0</v>
      </c>
      <c r="G41" s="603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4" t="s">
        <v>144</v>
      </c>
      <c r="C42" s="1101">
        <v>3</v>
      </c>
      <c r="D42" s="1056">
        <v>0</v>
      </c>
      <c r="E42" s="1071">
        <v>0</v>
      </c>
      <c r="F42" s="1057">
        <v>0</v>
      </c>
      <c r="G42" s="603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145</v>
      </c>
      <c r="C43" s="1101">
        <v>10089.18</v>
      </c>
      <c r="D43" s="1056">
        <v>0</v>
      </c>
      <c r="E43" s="1071">
        <v>0</v>
      </c>
      <c r="F43" s="1057">
        <v>0</v>
      </c>
      <c r="G43" s="603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146</v>
      </c>
      <c r="C44" s="1101">
        <v>130.25</v>
      </c>
      <c r="D44" s="1056">
        <v>0</v>
      </c>
      <c r="E44" s="1106">
        <v>0</v>
      </c>
      <c r="F44" s="1057">
        <v>0</v>
      </c>
      <c r="G44" s="603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1" t="s">
        <v>147</v>
      </c>
      <c r="C45" s="1101">
        <v>734.37</v>
      </c>
      <c r="D45" s="1056">
        <v>0</v>
      </c>
      <c r="E45" s="1071">
        <v>0</v>
      </c>
      <c r="F45" s="1057">
        <v>0</v>
      </c>
      <c r="G45" s="603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148</v>
      </c>
      <c r="C46" s="1101">
        <v>109</v>
      </c>
      <c r="D46" s="1056">
        <v>0</v>
      </c>
      <c r="E46" s="1071">
        <v>0</v>
      </c>
      <c r="F46" s="1057">
        <v>0</v>
      </c>
      <c r="G46" s="603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8" t="s">
        <v>149</v>
      </c>
      <c r="C47" s="1101">
        <v>180.5</v>
      </c>
      <c r="D47" s="1056">
        <v>0</v>
      </c>
      <c r="E47" s="1071">
        <v>0</v>
      </c>
      <c r="F47" s="1057">
        <v>0</v>
      </c>
      <c r="G47" s="603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150</v>
      </c>
      <c r="C48" s="1101">
        <v>500.5</v>
      </c>
      <c r="D48" s="1056">
        <v>0</v>
      </c>
      <c r="E48" s="1071">
        <v>0</v>
      </c>
      <c r="F48" s="1057">
        <v>0</v>
      </c>
      <c r="G48" s="603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8" t="s">
        <v>151</v>
      </c>
      <c r="C49" s="1101">
        <v>407.75</v>
      </c>
      <c r="D49" s="1056">
        <v>0</v>
      </c>
      <c r="E49" s="1071">
        <v>0</v>
      </c>
      <c r="F49" s="1057">
        <v>0</v>
      </c>
      <c r="G49" s="603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152</v>
      </c>
      <c r="C50" s="1101">
        <v>85</v>
      </c>
      <c r="D50" s="1056">
        <v>0</v>
      </c>
      <c r="E50" s="1106">
        <v>0</v>
      </c>
      <c r="F50" s="1057">
        <v>0</v>
      </c>
      <c r="G50" s="603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153</v>
      </c>
      <c r="C51" s="1101">
        <v>268.5</v>
      </c>
      <c r="D51" s="1056">
        <v>0</v>
      </c>
      <c r="E51" s="1071">
        <v>0</v>
      </c>
      <c r="F51" s="1057">
        <v>0</v>
      </c>
      <c r="G51" s="603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183</v>
      </c>
      <c r="C52" s="1101">
        <v>7.4</v>
      </c>
      <c r="D52" s="1056">
        <v>0</v>
      </c>
      <c r="E52" s="1071">
        <v>0</v>
      </c>
      <c r="F52" s="1057">
        <v>0</v>
      </c>
      <c r="G52" s="603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67" t="s">
        <v>184</v>
      </c>
      <c r="C53" s="1103">
        <v>25.5</v>
      </c>
      <c r="D53" s="1056">
        <v>0</v>
      </c>
      <c r="E53" s="1071">
        <v>0</v>
      </c>
      <c r="F53" s="1057">
        <v>0</v>
      </c>
      <c r="G53" s="603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8" t="s">
        <v>185</v>
      </c>
      <c r="C54" s="1101">
        <v>19.28</v>
      </c>
      <c r="D54" s="1081">
        <v>0</v>
      </c>
      <c r="E54" s="1106">
        <v>0</v>
      </c>
      <c r="F54" s="1084">
        <v>0</v>
      </c>
      <c r="G54" s="603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186</v>
      </c>
      <c r="C55" s="1103">
        <v>2</v>
      </c>
      <c r="D55" s="1056">
        <v>0</v>
      </c>
      <c r="E55" s="1071">
        <v>0</v>
      </c>
      <c r="F55" s="1057">
        <v>0</v>
      </c>
      <c r="G55" s="603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187</v>
      </c>
      <c r="C56" s="1099">
        <v>3</v>
      </c>
      <c r="D56" s="1081">
        <v>0</v>
      </c>
      <c r="E56" s="1071">
        <v>0</v>
      </c>
      <c r="F56" s="1057">
        <v>0</v>
      </c>
      <c r="G56" s="603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188</v>
      </c>
      <c r="C57" s="1101">
        <v>25.1</v>
      </c>
      <c r="D57" s="1081">
        <v>0</v>
      </c>
      <c r="E57" s="1071">
        <v>0</v>
      </c>
      <c r="F57" s="1057">
        <v>0</v>
      </c>
      <c r="G57" s="603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190</v>
      </c>
      <c r="C58" s="1103">
        <v>37.94</v>
      </c>
      <c r="D58" s="1081">
        <v>0</v>
      </c>
      <c r="E58" s="1104">
        <v>0</v>
      </c>
      <c r="F58" s="1063">
        <v>0</v>
      </c>
      <c r="G58" s="603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191</v>
      </c>
      <c r="C59" s="1103">
        <v>2</v>
      </c>
      <c r="D59" s="1081">
        <v>0</v>
      </c>
      <c r="E59" s="1104">
        <v>0</v>
      </c>
      <c r="F59" s="1063">
        <v>0</v>
      </c>
      <c r="G59" s="603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192</v>
      </c>
      <c r="C60" s="1103">
        <v>30.56</v>
      </c>
      <c r="D60" s="1081">
        <v>0</v>
      </c>
      <c r="E60" s="1104">
        <v>0</v>
      </c>
      <c r="F60" s="1063">
        <v>0</v>
      </c>
      <c r="G60" s="603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194</v>
      </c>
      <c r="C61" s="1103">
        <v>154</v>
      </c>
      <c r="D61" s="1081">
        <v>0</v>
      </c>
      <c r="E61" s="1071">
        <v>0</v>
      </c>
      <c r="F61" s="1057">
        <v>0</v>
      </c>
      <c r="G61" s="603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195</v>
      </c>
      <c r="C62" s="1103">
        <v>11.36</v>
      </c>
      <c r="D62" s="1081">
        <v>0</v>
      </c>
      <c r="E62" s="1071">
        <v>0</v>
      </c>
      <c r="F62" s="1057">
        <v>0</v>
      </c>
      <c r="G62" s="603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196</v>
      </c>
      <c r="C63" s="1103">
        <v>33.479999999999997</v>
      </c>
      <c r="D63" s="1081">
        <v>0</v>
      </c>
      <c r="E63" s="1071">
        <v>0</v>
      </c>
      <c r="F63" s="1057">
        <v>0</v>
      </c>
      <c r="G63" s="603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116</v>
      </c>
      <c r="C64" s="1101">
        <v>4147</v>
      </c>
      <c r="D64" s="1081">
        <v>0</v>
      </c>
      <c r="E64" s="1071">
        <v>0</v>
      </c>
      <c r="F64" s="1057">
        <v>0</v>
      </c>
      <c r="G64" s="603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8" t="s">
        <v>118</v>
      </c>
      <c r="C65" s="1103">
        <v>67509.53</v>
      </c>
      <c r="D65" s="1081">
        <v>0</v>
      </c>
      <c r="E65" s="1106">
        <v>0</v>
      </c>
      <c r="F65" s="1057">
        <v>0</v>
      </c>
      <c r="G65" s="603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103">
        <v>20165.61</v>
      </c>
      <c r="D66" s="1081">
        <v>0</v>
      </c>
      <c r="E66" s="1071">
        <v>0</v>
      </c>
      <c r="F66" s="1057">
        <v>0</v>
      </c>
      <c r="G66" s="603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8" t="s">
        <v>120</v>
      </c>
      <c r="C67" s="1099">
        <v>615</v>
      </c>
      <c r="D67" s="1081">
        <v>0</v>
      </c>
      <c r="E67" s="1071">
        <v>0</v>
      </c>
      <c r="F67" s="1084">
        <v>0</v>
      </c>
      <c r="G67" s="603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121</v>
      </c>
      <c r="C68" s="1105">
        <v>8867.5300000000007</v>
      </c>
      <c r="D68" s="1081">
        <v>0</v>
      </c>
      <c r="E68" s="1106">
        <v>0</v>
      </c>
      <c r="F68" s="1057">
        <v>0</v>
      </c>
      <c r="G68" s="603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7" t="s">
        <v>122</v>
      </c>
      <c r="C69" s="1101">
        <v>82116</v>
      </c>
      <c r="D69" s="1056">
        <v>0</v>
      </c>
      <c r="E69" s="1071">
        <v>0</v>
      </c>
      <c r="F69" s="1063">
        <v>0</v>
      </c>
      <c r="G69" s="603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1">
        <v>194.75</v>
      </c>
      <c r="D70" s="1056">
        <v>0</v>
      </c>
      <c r="E70" s="1104">
        <v>0</v>
      </c>
      <c r="F70" s="1057">
        <v>0</v>
      </c>
      <c r="G70" s="603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70" t="s">
        <v>124</v>
      </c>
      <c r="C71" s="1101">
        <v>4733</v>
      </c>
      <c r="D71" s="1056">
        <v>0</v>
      </c>
      <c r="E71" s="1104">
        <v>0</v>
      </c>
      <c r="F71" s="1057">
        <v>0</v>
      </c>
      <c r="G71" s="603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92" t="s">
        <v>125</v>
      </c>
      <c r="C72" s="1101">
        <v>358</v>
      </c>
      <c r="D72" s="1056">
        <v>0</v>
      </c>
      <c r="E72" s="1106">
        <v>0</v>
      </c>
      <c r="F72" s="1057">
        <v>0</v>
      </c>
      <c r="G72" s="603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8" t="s">
        <v>126</v>
      </c>
      <c r="C73" s="1101">
        <v>3078.57</v>
      </c>
      <c r="D73" s="1056">
        <v>0</v>
      </c>
      <c r="E73" s="1071">
        <v>0</v>
      </c>
      <c r="F73" s="1057">
        <v>0</v>
      </c>
      <c r="G73" s="603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70" t="s">
        <v>127</v>
      </c>
      <c r="C74" s="1101">
        <v>164.15</v>
      </c>
      <c r="D74" s="1056">
        <v>0</v>
      </c>
      <c r="E74" s="1104">
        <v>0</v>
      </c>
      <c r="F74" s="1057">
        <v>0</v>
      </c>
      <c r="G74" s="603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3" t="s">
        <v>128</v>
      </c>
      <c r="C75" s="1101">
        <v>19841.689999999999</v>
      </c>
      <c r="D75" s="1056">
        <v>0</v>
      </c>
      <c r="E75" s="1104">
        <v>0</v>
      </c>
      <c r="F75" s="1057">
        <v>0</v>
      </c>
      <c r="G75" s="603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8" t="s">
        <v>129</v>
      </c>
      <c r="C76" s="1101">
        <v>370082.79</v>
      </c>
      <c r="D76" s="1056">
        <v>0</v>
      </c>
      <c r="E76" s="1104">
        <v>0</v>
      </c>
      <c r="F76" s="1057">
        <v>0</v>
      </c>
      <c r="G76" s="603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58" t="s">
        <v>130</v>
      </c>
      <c r="C77" s="1101">
        <v>1879</v>
      </c>
      <c r="D77" s="1056">
        <v>0</v>
      </c>
      <c r="E77" s="1106">
        <v>0</v>
      </c>
      <c r="F77" s="1057">
        <v>0</v>
      </c>
      <c r="G77" s="615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71">
        <v>0</v>
      </c>
      <c r="F78" s="1057">
        <v>0</v>
      </c>
      <c r="G78" s="615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1" t="s">
        <v>131</v>
      </c>
      <c r="C79" s="1107">
        <v>136.25</v>
      </c>
      <c r="D79" s="1078">
        <v>0</v>
      </c>
      <c r="E79" s="1108">
        <v>0</v>
      </c>
      <c r="F79" s="1079">
        <v>0</v>
      </c>
      <c r="G79" s="615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577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25</v>
      </c>
      <c r="E4" s="416">
        <f>SUM(E5:E79)</f>
        <v>25</v>
      </c>
      <c r="F4" s="416">
        <f>SUM(F5:F79)</f>
        <v>25</v>
      </c>
      <c r="G4" s="416">
        <f>SUM(G5:G79)</f>
        <v>0</v>
      </c>
      <c r="I4" s="395">
        <f>SUM(I5:I79)</f>
        <v>1</v>
      </c>
    </row>
    <row r="5" spans="1:9" x14ac:dyDescent="0.5">
      <c r="A5" s="374">
        <v>1</v>
      </c>
      <c r="B5" s="1054" t="s">
        <v>164</v>
      </c>
      <c r="C5" s="1099">
        <v>257106.98</v>
      </c>
      <c r="D5" s="1056">
        <v>25</v>
      </c>
      <c r="E5" s="1056">
        <v>25</v>
      </c>
      <c r="F5" s="1096">
        <v>25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4" t="s">
        <v>155</v>
      </c>
      <c r="C6" s="1101">
        <v>10.75</v>
      </c>
      <c r="D6" s="1056">
        <v>0</v>
      </c>
      <c r="E6" s="1056">
        <v>0</v>
      </c>
      <c r="F6" s="1057">
        <v>0</v>
      </c>
      <c r="G6" s="430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1061" t="s">
        <v>156</v>
      </c>
      <c r="C7" s="1101">
        <v>1</v>
      </c>
      <c r="D7" s="1056">
        <v>0</v>
      </c>
      <c r="E7" s="1056">
        <v>0</v>
      </c>
      <c r="F7" s="1057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058" t="s">
        <v>157</v>
      </c>
      <c r="C8" s="1101">
        <v>3</v>
      </c>
      <c r="D8" s="1056">
        <v>0</v>
      </c>
      <c r="E8" s="1056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4" t="s">
        <v>217</v>
      </c>
      <c r="C9" s="1101">
        <v>101.13</v>
      </c>
      <c r="D9" s="1056">
        <v>0</v>
      </c>
      <c r="E9" s="1056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8" t="s">
        <v>158</v>
      </c>
      <c r="C10" s="1101">
        <v>3.5</v>
      </c>
      <c r="D10" s="1056">
        <v>0</v>
      </c>
      <c r="E10" s="1056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159</v>
      </c>
      <c r="C11" s="1101">
        <v>46</v>
      </c>
      <c r="D11" s="1056">
        <v>0</v>
      </c>
      <c r="E11" s="1056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160</v>
      </c>
      <c r="C12" s="1101">
        <v>275</v>
      </c>
      <c r="D12" s="1056">
        <v>0</v>
      </c>
      <c r="E12" s="1056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8" t="s">
        <v>161</v>
      </c>
      <c r="C13" s="1101">
        <v>3.13</v>
      </c>
      <c r="D13" s="1056">
        <v>0</v>
      </c>
      <c r="E13" s="1056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162</v>
      </c>
      <c r="C14" s="1101">
        <v>4.33</v>
      </c>
      <c r="D14" s="1056">
        <v>0</v>
      </c>
      <c r="E14" s="1056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174</v>
      </c>
      <c r="C15" s="1101">
        <v>495.5</v>
      </c>
      <c r="D15" s="1056">
        <v>0</v>
      </c>
      <c r="E15" s="1056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175</v>
      </c>
      <c r="C16" s="1101">
        <v>2261.75</v>
      </c>
      <c r="D16" s="1056">
        <v>0</v>
      </c>
      <c r="E16" s="1056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176</v>
      </c>
      <c r="C17" s="1101">
        <v>11.5</v>
      </c>
      <c r="D17" s="1056">
        <v>0</v>
      </c>
      <c r="E17" s="1056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177</v>
      </c>
      <c r="C18" s="1101">
        <v>879.95</v>
      </c>
      <c r="D18" s="1056">
        <v>0</v>
      </c>
      <c r="E18" s="1081">
        <v>0</v>
      </c>
      <c r="F18" s="1084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178</v>
      </c>
      <c r="C19" s="1101">
        <v>3922.5</v>
      </c>
      <c r="D19" s="1056">
        <v>0</v>
      </c>
      <c r="E19" s="1081">
        <v>0</v>
      </c>
      <c r="F19" s="1084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179</v>
      </c>
      <c r="C20" s="1101">
        <v>2</v>
      </c>
      <c r="D20" s="1056">
        <v>0</v>
      </c>
      <c r="E20" s="1081">
        <v>0</v>
      </c>
      <c r="F20" s="1084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8" t="s">
        <v>180</v>
      </c>
      <c r="C21" s="1101">
        <v>4117.75</v>
      </c>
      <c r="D21" s="1056">
        <v>0</v>
      </c>
      <c r="E21" s="1081">
        <v>0</v>
      </c>
      <c r="F21" s="1084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8" t="s">
        <v>181</v>
      </c>
      <c r="C22" s="1101">
        <v>551</v>
      </c>
      <c r="D22" s="1056">
        <v>0</v>
      </c>
      <c r="E22" s="1081">
        <v>0</v>
      </c>
      <c r="F22" s="1084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165</v>
      </c>
      <c r="C23" s="1103">
        <v>1718.27</v>
      </c>
      <c r="D23" s="1056">
        <v>0</v>
      </c>
      <c r="E23" s="1056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61" t="s">
        <v>166</v>
      </c>
      <c r="C24" s="1103">
        <v>705.5</v>
      </c>
      <c r="D24" s="1056">
        <v>0</v>
      </c>
      <c r="E24" s="1056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167</v>
      </c>
      <c r="C25" s="1101">
        <v>89.5</v>
      </c>
      <c r="D25" s="1056">
        <v>0</v>
      </c>
      <c r="E25" s="1056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61" t="s">
        <v>168</v>
      </c>
      <c r="C26" s="1103">
        <v>92</v>
      </c>
      <c r="D26" s="1060">
        <v>0</v>
      </c>
      <c r="E26" s="1060">
        <v>0</v>
      </c>
      <c r="F26" s="1063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70" t="s">
        <v>169</v>
      </c>
      <c r="C27" s="1101">
        <v>2053</v>
      </c>
      <c r="D27" s="1056">
        <v>0</v>
      </c>
      <c r="E27" s="1056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61" t="s">
        <v>170</v>
      </c>
      <c r="C28" s="1103">
        <v>892.5</v>
      </c>
      <c r="D28" s="1056">
        <v>0</v>
      </c>
      <c r="E28" s="1056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171</v>
      </c>
      <c r="C29" s="1101">
        <v>1.18</v>
      </c>
      <c r="D29" s="1056">
        <v>0</v>
      </c>
      <c r="E29" s="1056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172</v>
      </c>
      <c r="C30" s="1101">
        <v>69817.5</v>
      </c>
      <c r="D30" s="1056">
        <v>0</v>
      </c>
      <c r="E30" s="1056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134</v>
      </c>
      <c r="C31" s="1101">
        <v>63.25</v>
      </c>
      <c r="D31" s="1056">
        <v>0</v>
      </c>
      <c r="E31" s="1056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135</v>
      </c>
      <c r="C32" s="1101">
        <v>1045</v>
      </c>
      <c r="D32" s="1056">
        <v>0</v>
      </c>
      <c r="E32" s="1056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136</v>
      </c>
      <c r="C33" s="1101">
        <v>207.75</v>
      </c>
      <c r="D33" s="1056">
        <v>0</v>
      </c>
      <c r="E33" s="1056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137</v>
      </c>
      <c r="C34" s="1105">
        <v>16.87</v>
      </c>
      <c r="D34" s="1081">
        <v>0</v>
      </c>
      <c r="E34" s="1081">
        <v>0</v>
      </c>
      <c r="F34" s="1084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138</v>
      </c>
      <c r="C35" s="1101">
        <v>26.5</v>
      </c>
      <c r="D35" s="1056">
        <v>0</v>
      </c>
      <c r="E35" s="1056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73" t="s">
        <v>139</v>
      </c>
      <c r="C36" s="1103">
        <v>39.75</v>
      </c>
      <c r="D36" s="1060">
        <v>0</v>
      </c>
      <c r="E36" s="1060">
        <v>0</v>
      </c>
      <c r="F36" s="1063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73" t="s">
        <v>140</v>
      </c>
      <c r="C37" s="1101">
        <v>197.5</v>
      </c>
      <c r="D37" s="1056">
        <v>0</v>
      </c>
      <c r="E37" s="1056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141</v>
      </c>
      <c r="C38" s="1101">
        <v>4.25</v>
      </c>
      <c r="D38" s="1056">
        <v>0</v>
      </c>
      <c r="E38" s="1056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142</v>
      </c>
      <c r="C39" s="1101">
        <v>62.75</v>
      </c>
      <c r="D39" s="1056">
        <v>0</v>
      </c>
      <c r="E39" s="1056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61" t="s">
        <v>143</v>
      </c>
      <c r="C40" s="1103">
        <v>111</v>
      </c>
      <c r="D40" s="1056">
        <v>0</v>
      </c>
      <c r="E40" s="1056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144</v>
      </c>
      <c r="C41" s="1103">
        <v>3</v>
      </c>
      <c r="D41" s="1056">
        <v>0</v>
      </c>
      <c r="E41" s="1056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8" t="s">
        <v>145</v>
      </c>
      <c r="C42" s="1101">
        <v>10089.18</v>
      </c>
      <c r="D42" s="1056">
        <v>0</v>
      </c>
      <c r="E42" s="1056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146</v>
      </c>
      <c r="C43" s="1101">
        <v>130.25</v>
      </c>
      <c r="D43" s="1056">
        <v>0</v>
      </c>
      <c r="E43" s="105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147</v>
      </c>
      <c r="C44" s="1101">
        <v>734.37</v>
      </c>
      <c r="D44" s="1056">
        <v>0</v>
      </c>
      <c r="E44" s="1056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148</v>
      </c>
      <c r="C45" s="1101">
        <v>109</v>
      </c>
      <c r="D45" s="1056">
        <v>0</v>
      </c>
      <c r="E45" s="1056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61" t="s">
        <v>149</v>
      </c>
      <c r="C46" s="1101">
        <v>180.5</v>
      </c>
      <c r="D46" s="1056">
        <v>0</v>
      </c>
      <c r="E46" s="1056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150</v>
      </c>
      <c r="C47" s="1101">
        <v>500.5</v>
      </c>
      <c r="D47" s="1056">
        <v>0</v>
      </c>
      <c r="E47" s="1056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8" t="s">
        <v>151</v>
      </c>
      <c r="C48" s="1101">
        <v>407.75</v>
      </c>
      <c r="D48" s="1056">
        <v>0</v>
      </c>
      <c r="E48" s="1056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152</v>
      </c>
      <c r="C49" s="1101">
        <v>85</v>
      </c>
      <c r="D49" s="1056">
        <v>0</v>
      </c>
      <c r="E49" s="1056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8" t="s">
        <v>153</v>
      </c>
      <c r="C50" s="1101">
        <v>268.5</v>
      </c>
      <c r="D50" s="1056">
        <v>0</v>
      </c>
      <c r="E50" s="105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183</v>
      </c>
      <c r="C51" s="1101">
        <v>7.4</v>
      </c>
      <c r="D51" s="1056">
        <v>0</v>
      </c>
      <c r="E51" s="1056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184</v>
      </c>
      <c r="C52" s="1101">
        <v>25.5</v>
      </c>
      <c r="D52" s="1056">
        <v>0</v>
      </c>
      <c r="E52" s="1056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185</v>
      </c>
      <c r="C53" s="1101">
        <v>19.28</v>
      </c>
      <c r="D53" s="1056">
        <v>0</v>
      </c>
      <c r="E53" s="1056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8" t="s">
        <v>186</v>
      </c>
      <c r="C54" s="1101">
        <v>2</v>
      </c>
      <c r="D54" s="1081">
        <v>0</v>
      </c>
      <c r="E54" s="1081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187</v>
      </c>
      <c r="C55" s="1103">
        <v>3</v>
      </c>
      <c r="D55" s="1056">
        <v>0</v>
      </c>
      <c r="E55" s="1056">
        <v>0</v>
      </c>
      <c r="F55" s="1063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188</v>
      </c>
      <c r="C56" s="1099">
        <v>25.1</v>
      </c>
      <c r="D56" s="1056">
        <v>0</v>
      </c>
      <c r="E56" s="1056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190</v>
      </c>
      <c r="C57" s="1101">
        <v>37.94</v>
      </c>
      <c r="D57" s="1060">
        <v>0</v>
      </c>
      <c r="E57" s="1060">
        <v>0</v>
      </c>
      <c r="F57" s="1063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191</v>
      </c>
      <c r="C58" s="1103">
        <v>2</v>
      </c>
      <c r="D58" s="1060">
        <v>0</v>
      </c>
      <c r="E58" s="1060">
        <v>0</v>
      </c>
      <c r="F58" s="1063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192</v>
      </c>
      <c r="C59" s="1103">
        <v>30.56</v>
      </c>
      <c r="D59" s="1060">
        <v>0</v>
      </c>
      <c r="E59" s="1060">
        <v>0</v>
      </c>
      <c r="F59" s="106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194</v>
      </c>
      <c r="C60" s="1103">
        <v>154</v>
      </c>
      <c r="D60" s="1060">
        <v>0</v>
      </c>
      <c r="E60" s="1060">
        <v>0</v>
      </c>
      <c r="F60" s="1063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195</v>
      </c>
      <c r="C61" s="1103">
        <v>11.36</v>
      </c>
      <c r="D61" s="1056">
        <v>0</v>
      </c>
      <c r="E61" s="1056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196</v>
      </c>
      <c r="C62" s="1103">
        <v>33.479999999999997</v>
      </c>
      <c r="D62" s="1056">
        <v>0</v>
      </c>
      <c r="E62" s="1056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116</v>
      </c>
      <c r="C63" s="1103">
        <v>4147</v>
      </c>
      <c r="D63" s="1056">
        <v>0</v>
      </c>
      <c r="E63" s="1056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118</v>
      </c>
      <c r="C64" s="1101">
        <v>67509.53</v>
      </c>
      <c r="D64" s="1056">
        <v>0</v>
      </c>
      <c r="E64" s="1056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8" t="s">
        <v>117</v>
      </c>
      <c r="C65" s="1103">
        <v>229128.79</v>
      </c>
      <c r="D65" s="1056">
        <v>0</v>
      </c>
      <c r="E65" s="1056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103">
        <v>20165.61</v>
      </c>
      <c r="D66" s="1056">
        <v>0</v>
      </c>
      <c r="E66" s="1056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8" t="s">
        <v>120</v>
      </c>
      <c r="C67" s="1099">
        <v>615</v>
      </c>
      <c r="D67" s="1081">
        <v>0</v>
      </c>
      <c r="E67" s="1081">
        <v>0</v>
      </c>
      <c r="F67" s="1084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121</v>
      </c>
      <c r="C68" s="1101">
        <v>8867.5300000000007</v>
      </c>
      <c r="D68" s="1056">
        <v>0</v>
      </c>
      <c r="E68" s="1056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7" t="s">
        <v>122</v>
      </c>
      <c r="C69" s="1103">
        <v>82116</v>
      </c>
      <c r="D69" s="1060">
        <v>0</v>
      </c>
      <c r="E69" s="1060">
        <v>0</v>
      </c>
      <c r="F69" s="1063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1">
        <v>194.75</v>
      </c>
      <c r="D70" s="1056">
        <v>0</v>
      </c>
      <c r="E70" s="1056">
        <v>0</v>
      </c>
      <c r="F70" s="1057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056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05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56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56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056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73" t="s">
        <v>129</v>
      </c>
      <c r="C76" s="1103">
        <v>370082.79</v>
      </c>
      <c r="D76" s="1056">
        <v>0</v>
      </c>
      <c r="E76" s="1056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056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56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07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578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48.25</v>
      </c>
      <c r="E4" s="416">
        <f>SUM(E5:E79)</f>
        <v>48.25</v>
      </c>
      <c r="F4" s="416">
        <f>SUM(F5:F79)</f>
        <v>48.25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1054" t="s">
        <v>164</v>
      </c>
      <c r="C5" s="1101">
        <v>257106.98</v>
      </c>
      <c r="D5" s="1056">
        <v>47.25</v>
      </c>
      <c r="E5" s="1056">
        <v>47.25</v>
      </c>
      <c r="F5" s="1096">
        <v>47.25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8" t="s">
        <v>117</v>
      </c>
      <c r="C6" s="1103">
        <v>229128.79</v>
      </c>
      <c r="D6" s="1056">
        <v>1</v>
      </c>
      <c r="E6" s="1056">
        <v>1</v>
      </c>
      <c r="F6" s="1057">
        <v>1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155</v>
      </c>
      <c r="C7" s="1101">
        <v>10.75</v>
      </c>
      <c r="D7" s="1056">
        <v>0</v>
      </c>
      <c r="E7" s="1056">
        <v>0</v>
      </c>
      <c r="F7" s="1057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061" t="s">
        <v>156</v>
      </c>
      <c r="C8" s="1101">
        <v>1</v>
      </c>
      <c r="D8" s="1056">
        <v>0</v>
      </c>
      <c r="E8" s="1056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8" t="s">
        <v>157</v>
      </c>
      <c r="C9" s="1101">
        <v>3</v>
      </c>
      <c r="D9" s="1056">
        <v>0</v>
      </c>
      <c r="E9" s="1056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217</v>
      </c>
      <c r="C10" s="1101">
        <v>101.13</v>
      </c>
      <c r="D10" s="1056">
        <v>0</v>
      </c>
      <c r="E10" s="1056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158</v>
      </c>
      <c r="C11" s="1101">
        <v>3.5</v>
      </c>
      <c r="D11" s="1056">
        <v>0</v>
      </c>
      <c r="E11" s="1056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159</v>
      </c>
      <c r="C12" s="1101">
        <v>46</v>
      </c>
      <c r="D12" s="1056">
        <v>0</v>
      </c>
      <c r="E12" s="1056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160</v>
      </c>
      <c r="C13" s="1101">
        <v>275</v>
      </c>
      <c r="D13" s="1056">
        <v>0</v>
      </c>
      <c r="E13" s="1056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161</v>
      </c>
      <c r="C14" s="1101">
        <v>3.13</v>
      </c>
      <c r="D14" s="1056">
        <v>0</v>
      </c>
      <c r="E14" s="1056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162</v>
      </c>
      <c r="C15" s="1101">
        <v>4.33</v>
      </c>
      <c r="D15" s="1056">
        <v>0</v>
      </c>
      <c r="E15" s="1056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174</v>
      </c>
      <c r="C16" s="1101">
        <v>495.5</v>
      </c>
      <c r="D16" s="1056">
        <v>0</v>
      </c>
      <c r="E16" s="1056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175</v>
      </c>
      <c r="C17" s="1101">
        <v>2261.75</v>
      </c>
      <c r="D17" s="1056">
        <v>0</v>
      </c>
      <c r="E17" s="1056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176</v>
      </c>
      <c r="C18" s="1101">
        <v>11.5</v>
      </c>
      <c r="D18" s="1056">
        <v>0</v>
      </c>
      <c r="E18" s="1056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177</v>
      </c>
      <c r="C19" s="1101">
        <v>879.95</v>
      </c>
      <c r="D19" s="1056">
        <v>0</v>
      </c>
      <c r="E19" s="1081">
        <v>0</v>
      </c>
      <c r="F19" s="1084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178</v>
      </c>
      <c r="C20" s="1101">
        <v>3922.5</v>
      </c>
      <c r="D20" s="1056">
        <v>0</v>
      </c>
      <c r="E20" s="1081">
        <v>0</v>
      </c>
      <c r="F20" s="1084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8" t="s">
        <v>179</v>
      </c>
      <c r="C21" s="1101">
        <v>2</v>
      </c>
      <c r="D21" s="1056">
        <v>0</v>
      </c>
      <c r="E21" s="1081">
        <v>0</v>
      </c>
      <c r="F21" s="1084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8" t="s">
        <v>180</v>
      </c>
      <c r="C22" s="1101">
        <v>4117.75</v>
      </c>
      <c r="D22" s="1056">
        <v>0</v>
      </c>
      <c r="E22" s="1081">
        <v>0</v>
      </c>
      <c r="F22" s="1084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8" t="s">
        <v>181</v>
      </c>
      <c r="C23" s="1101">
        <v>551</v>
      </c>
      <c r="D23" s="1056">
        <v>0</v>
      </c>
      <c r="E23" s="1081">
        <v>0</v>
      </c>
      <c r="F23" s="1084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03">
        <v>1718.27</v>
      </c>
      <c r="D24" s="1056">
        <v>0</v>
      </c>
      <c r="E24" s="1056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61" t="s">
        <v>166</v>
      </c>
      <c r="C25" s="1103">
        <v>705.5</v>
      </c>
      <c r="D25" s="1056">
        <v>0</v>
      </c>
      <c r="E25" s="1056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167</v>
      </c>
      <c r="C26" s="1101">
        <v>89.5</v>
      </c>
      <c r="D26" s="1056">
        <v>0</v>
      </c>
      <c r="E26" s="1056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168</v>
      </c>
      <c r="C27" s="1103">
        <v>92</v>
      </c>
      <c r="D27" s="1060">
        <v>0</v>
      </c>
      <c r="E27" s="1060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169</v>
      </c>
      <c r="C28" s="1101">
        <v>2053</v>
      </c>
      <c r="D28" s="1056">
        <v>0</v>
      </c>
      <c r="E28" s="1056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170</v>
      </c>
      <c r="C29" s="1103">
        <v>892.5</v>
      </c>
      <c r="D29" s="1056">
        <v>0</v>
      </c>
      <c r="E29" s="1056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171</v>
      </c>
      <c r="C30" s="1101">
        <v>1.18</v>
      </c>
      <c r="D30" s="1056">
        <v>0</v>
      </c>
      <c r="E30" s="1056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172</v>
      </c>
      <c r="C31" s="1101">
        <v>69817.5</v>
      </c>
      <c r="D31" s="1056">
        <v>0</v>
      </c>
      <c r="E31" s="1056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134</v>
      </c>
      <c r="C32" s="1101">
        <v>63.25</v>
      </c>
      <c r="D32" s="1056">
        <v>0</v>
      </c>
      <c r="E32" s="1056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135</v>
      </c>
      <c r="C33" s="1101">
        <v>1045</v>
      </c>
      <c r="D33" s="1056">
        <v>0</v>
      </c>
      <c r="E33" s="1056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136</v>
      </c>
      <c r="C34" s="1101">
        <v>207.75</v>
      </c>
      <c r="D34" s="1056">
        <v>0</v>
      </c>
      <c r="E34" s="1056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137</v>
      </c>
      <c r="C35" s="1105">
        <v>16.87</v>
      </c>
      <c r="D35" s="1081">
        <v>0</v>
      </c>
      <c r="E35" s="1081">
        <v>0</v>
      </c>
      <c r="F35" s="1084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138</v>
      </c>
      <c r="C36" s="1101">
        <v>26.5</v>
      </c>
      <c r="D36" s="1056">
        <v>0</v>
      </c>
      <c r="E36" s="1056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1" t="s">
        <v>139</v>
      </c>
      <c r="C37" s="1103">
        <v>39.75</v>
      </c>
      <c r="D37" s="1060">
        <v>0</v>
      </c>
      <c r="E37" s="1060">
        <v>0</v>
      </c>
      <c r="F37" s="1063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1" t="s">
        <v>140</v>
      </c>
      <c r="C38" s="1101">
        <v>197.5</v>
      </c>
      <c r="D38" s="1056">
        <v>0</v>
      </c>
      <c r="E38" s="1056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141</v>
      </c>
      <c r="C39" s="1101">
        <v>4.25</v>
      </c>
      <c r="D39" s="1056">
        <v>0</v>
      </c>
      <c r="E39" s="1056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142</v>
      </c>
      <c r="C40" s="1101">
        <v>62.75</v>
      </c>
      <c r="D40" s="1056">
        <v>0</v>
      </c>
      <c r="E40" s="1056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143</v>
      </c>
      <c r="C41" s="1103">
        <v>111</v>
      </c>
      <c r="D41" s="1056">
        <v>0</v>
      </c>
      <c r="E41" s="1056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1" t="s">
        <v>144</v>
      </c>
      <c r="C42" s="1103">
        <v>3</v>
      </c>
      <c r="D42" s="1056">
        <v>0</v>
      </c>
      <c r="E42" s="1056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8" t="s">
        <v>145</v>
      </c>
      <c r="C43" s="1101">
        <v>10089.18</v>
      </c>
      <c r="D43" s="1056">
        <v>0</v>
      </c>
      <c r="E43" s="105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146</v>
      </c>
      <c r="C44" s="1101">
        <v>130.25</v>
      </c>
      <c r="D44" s="1056">
        <v>0</v>
      </c>
      <c r="E44" s="1056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147</v>
      </c>
      <c r="C45" s="1101">
        <v>734.37</v>
      </c>
      <c r="D45" s="1056">
        <v>0</v>
      </c>
      <c r="E45" s="1056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70" t="s">
        <v>148</v>
      </c>
      <c r="C46" s="1101">
        <v>109</v>
      </c>
      <c r="D46" s="1056">
        <v>0</v>
      </c>
      <c r="E46" s="1056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1" t="s">
        <v>149</v>
      </c>
      <c r="C47" s="1101">
        <v>180.5</v>
      </c>
      <c r="D47" s="1056">
        <v>0</v>
      </c>
      <c r="E47" s="1056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150</v>
      </c>
      <c r="C48" s="1101">
        <v>500.5</v>
      </c>
      <c r="D48" s="1056">
        <v>0</v>
      </c>
      <c r="E48" s="1056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8" t="s">
        <v>151</v>
      </c>
      <c r="C49" s="1101">
        <v>407.75</v>
      </c>
      <c r="D49" s="1056">
        <v>0</v>
      </c>
      <c r="E49" s="1056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152</v>
      </c>
      <c r="C50" s="1101">
        <v>85</v>
      </c>
      <c r="D50" s="1056">
        <v>0</v>
      </c>
      <c r="E50" s="105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8" t="s">
        <v>153</v>
      </c>
      <c r="C51" s="1101">
        <v>268.5</v>
      </c>
      <c r="D51" s="1056">
        <v>0</v>
      </c>
      <c r="E51" s="1056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183</v>
      </c>
      <c r="C52" s="1101">
        <v>7.4</v>
      </c>
      <c r="D52" s="1056">
        <v>0</v>
      </c>
      <c r="E52" s="1056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184</v>
      </c>
      <c r="C53" s="1101">
        <v>25.5</v>
      </c>
      <c r="D53" s="1056">
        <v>0</v>
      </c>
      <c r="E53" s="1056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185</v>
      </c>
      <c r="C54" s="1101">
        <v>19.28</v>
      </c>
      <c r="D54" s="1056">
        <v>0</v>
      </c>
      <c r="E54" s="1056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92" t="s">
        <v>186</v>
      </c>
      <c r="C55" s="1101">
        <v>2</v>
      </c>
      <c r="D55" s="1081">
        <v>0</v>
      </c>
      <c r="E55" s="1081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70" t="s">
        <v>187</v>
      </c>
      <c r="C56" s="1103">
        <v>3</v>
      </c>
      <c r="D56" s="1056">
        <v>0</v>
      </c>
      <c r="E56" s="1056">
        <v>0</v>
      </c>
      <c r="F56" s="1063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188</v>
      </c>
      <c r="C57" s="1099">
        <v>25.1</v>
      </c>
      <c r="D57" s="1056">
        <v>0</v>
      </c>
      <c r="E57" s="1056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190</v>
      </c>
      <c r="C58" s="1101">
        <v>37.94</v>
      </c>
      <c r="D58" s="1060">
        <v>0</v>
      </c>
      <c r="E58" s="1060">
        <v>0</v>
      </c>
      <c r="F58" s="1063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191</v>
      </c>
      <c r="C59" s="1103">
        <v>2</v>
      </c>
      <c r="D59" s="1060">
        <v>0</v>
      </c>
      <c r="E59" s="1060">
        <v>0</v>
      </c>
      <c r="F59" s="106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192</v>
      </c>
      <c r="C60" s="1103">
        <v>30.56</v>
      </c>
      <c r="D60" s="1060">
        <v>0</v>
      </c>
      <c r="E60" s="1060">
        <v>0</v>
      </c>
      <c r="F60" s="1063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194</v>
      </c>
      <c r="C61" s="1103">
        <v>154</v>
      </c>
      <c r="D61" s="1060">
        <v>0</v>
      </c>
      <c r="E61" s="1060">
        <v>0</v>
      </c>
      <c r="F61" s="1063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195</v>
      </c>
      <c r="C62" s="1103">
        <v>11.36</v>
      </c>
      <c r="D62" s="1056">
        <v>0</v>
      </c>
      <c r="E62" s="1056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196</v>
      </c>
      <c r="C63" s="1103">
        <v>33.479999999999997</v>
      </c>
      <c r="D63" s="1056">
        <v>0</v>
      </c>
      <c r="E63" s="1056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116</v>
      </c>
      <c r="C64" s="1103">
        <v>4147</v>
      </c>
      <c r="D64" s="1056">
        <v>0</v>
      </c>
      <c r="E64" s="1056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118</v>
      </c>
      <c r="C65" s="1101">
        <v>67509.53</v>
      </c>
      <c r="D65" s="1056">
        <v>0</v>
      </c>
      <c r="E65" s="1056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103">
        <v>20165.61</v>
      </c>
      <c r="D66" s="1056">
        <v>0</v>
      </c>
      <c r="E66" s="1056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8" t="s">
        <v>120</v>
      </c>
      <c r="C67" s="1099">
        <v>615</v>
      </c>
      <c r="D67" s="1081">
        <v>0</v>
      </c>
      <c r="E67" s="1081">
        <v>0</v>
      </c>
      <c r="F67" s="1084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121</v>
      </c>
      <c r="C68" s="1101">
        <v>8867.5300000000007</v>
      </c>
      <c r="D68" s="1056">
        <v>0</v>
      </c>
      <c r="E68" s="1056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7" t="s">
        <v>122</v>
      </c>
      <c r="C69" s="1103">
        <v>82116</v>
      </c>
      <c r="D69" s="1060">
        <v>0</v>
      </c>
      <c r="E69" s="1060">
        <v>0</v>
      </c>
      <c r="F69" s="1063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1">
        <v>194.75</v>
      </c>
      <c r="D70" s="1056">
        <v>0</v>
      </c>
      <c r="E70" s="1056">
        <v>0</v>
      </c>
      <c r="F70" s="1057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056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05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56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56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056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73" t="s">
        <v>129</v>
      </c>
      <c r="C76" s="1103">
        <v>370082.79</v>
      </c>
      <c r="D76" s="1056">
        <v>0</v>
      </c>
      <c r="E76" s="1056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056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56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07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579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41.25</v>
      </c>
      <c r="E4" s="416">
        <f>SUM(E5:E79)</f>
        <v>41.25</v>
      </c>
      <c r="F4" s="416">
        <f>SUM(F5:F79)</f>
        <v>41.25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1054" t="s">
        <v>164</v>
      </c>
      <c r="C5" s="1101">
        <v>257106.98</v>
      </c>
      <c r="D5" s="1056">
        <v>30.25</v>
      </c>
      <c r="E5" s="1056">
        <v>30.25</v>
      </c>
      <c r="F5" s="1096">
        <v>30.25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8" t="s">
        <v>117</v>
      </c>
      <c r="C6" s="1103">
        <v>229128.79</v>
      </c>
      <c r="D6" s="1056">
        <v>11</v>
      </c>
      <c r="E6" s="1056">
        <v>11</v>
      </c>
      <c r="F6" s="1057">
        <v>11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155</v>
      </c>
      <c r="C7" s="1101">
        <v>10.75</v>
      </c>
      <c r="D7" s="1056">
        <v>0</v>
      </c>
      <c r="E7" s="1056">
        <v>0</v>
      </c>
      <c r="F7" s="1057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061" t="s">
        <v>156</v>
      </c>
      <c r="C8" s="1101">
        <v>1</v>
      </c>
      <c r="D8" s="1056">
        <v>0</v>
      </c>
      <c r="E8" s="1056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8" t="s">
        <v>157</v>
      </c>
      <c r="C9" s="1101">
        <v>3</v>
      </c>
      <c r="D9" s="1056">
        <v>0</v>
      </c>
      <c r="E9" s="1056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217</v>
      </c>
      <c r="C10" s="1101">
        <v>101.13</v>
      </c>
      <c r="D10" s="1056">
        <v>0</v>
      </c>
      <c r="E10" s="1056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158</v>
      </c>
      <c r="C11" s="1101">
        <v>3.5</v>
      </c>
      <c r="D11" s="1056">
        <v>0</v>
      </c>
      <c r="E11" s="1056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159</v>
      </c>
      <c r="C12" s="1101">
        <v>46</v>
      </c>
      <c r="D12" s="1056">
        <v>0</v>
      </c>
      <c r="E12" s="1056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160</v>
      </c>
      <c r="C13" s="1101">
        <v>275</v>
      </c>
      <c r="D13" s="1056">
        <v>0</v>
      </c>
      <c r="E13" s="1056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161</v>
      </c>
      <c r="C14" s="1101">
        <v>3.13</v>
      </c>
      <c r="D14" s="1056">
        <v>0</v>
      </c>
      <c r="E14" s="1056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162</v>
      </c>
      <c r="C15" s="1101">
        <v>4.33</v>
      </c>
      <c r="D15" s="1056">
        <v>0</v>
      </c>
      <c r="E15" s="1056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174</v>
      </c>
      <c r="C16" s="1101">
        <v>495.5</v>
      </c>
      <c r="D16" s="1056">
        <v>0</v>
      </c>
      <c r="E16" s="1056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175</v>
      </c>
      <c r="C17" s="1101">
        <v>2261.75</v>
      </c>
      <c r="D17" s="1056">
        <v>0</v>
      </c>
      <c r="E17" s="1056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176</v>
      </c>
      <c r="C18" s="1101">
        <v>11.5</v>
      </c>
      <c r="D18" s="1056">
        <v>0</v>
      </c>
      <c r="E18" s="1056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177</v>
      </c>
      <c r="C19" s="1101">
        <v>879.95</v>
      </c>
      <c r="D19" s="1056">
        <v>0</v>
      </c>
      <c r="E19" s="1081">
        <v>0</v>
      </c>
      <c r="F19" s="1084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178</v>
      </c>
      <c r="C20" s="1101">
        <v>3922.5</v>
      </c>
      <c r="D20" s="1056">
        <v>0</v>
      </c>
      <c r="E20" s="1081">
        <v>0</v>
      </c>
      <c r="F20" s="1084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8" t="s">
        <v>179</v>
      </c>
      <c r="C21" s="1101">
        <v>2</v>
      </c>
      <c r="D21" s="1056">
        <v>0</v>
      </c>
      <c r="E21" s="1081">
        <v>0</v>
      </c>
      <c r="F21" s="1084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8" t="s">
        <v>180</v>
      </c>
      <c r="C22" s="1101">
        <v>4117.75</v>
      </c>
      <c r="D22" s="1056">
        <v>0</v>
      </c>
      <c r="E22" s="1081">
        <v>0</v>
      </c>
      <c r="F22" s="1084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8" t="s">
        <v>181</v>
      </c>
      <c r="C23" s="1101">
        <v>551</v>
      </c>
      <c r="D23" s="1056">
        <v>0</v>
      </c>
      <c r="E23" s="1081">
        <v>0</v>
      </c>
      <c r="F23" s="1084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03">
        <v>1718.27</v>
      </c>
      <c r="D24" s="1056">
        <v>0</v>
      </c>
      <c r="E24" s="1056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61" t="s">
        <v>166</v>
      </c>
      <c r="C25" s="1103">
        <v>705.5</v>
      </c>
      <c r="D25" s="1056">
        <v>0</v>
      </c>
      <c r="E25" s="1056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167</v>
      </c>
      <c r="C26" s="1101">
        <v>89.5</v>
      </c>
      <c r="D26" s="1056">
        <v>0</v>
      </c>
      <c r="E26" s="1056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168</v>
      </c>
      <c r="C27" s="1103">
        <v>92</v>
      </c>
      <c r="D27" s="1060">
        <v>0</v>
      </c>
      <c r="E27" s="1060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169</v>
      </c>
      <c r="C28" s="1101">
        <v>2053</v>
      </c>
      <c r="D28" s="1056">
        <v>0</v>
      </c>
      <c r="E28" s="1056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170</v>
      </c>
      <c r="C29" s="1103">
        <v>892.5</v>
      </c>
      <c r="D29" s="1056">
        <v>0</v>
      </c>
      <c r="E29" s="1056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171</v>
      </c>
      <c r="C30" s="1101">
        <v>1.18</v>
      </c>
      <c r="D30" s="1056">
        <v>0</v>
      </c>
      <c r="E30" s="1056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172</v>
      </c>
      <c r="C31" s="1101">
        <v>69817.5</v>
      </c>
      <c r="D31" s="1056">
        <v>0</v>
      </c>
      <c r="E31" s="1056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134</v>
      </c>
      <c r="C32" s="1101">
        <v>63.25</v>
      </c>
      <c r="D32" s="1056">
        <v>0</v>
      </c>
      <c r="E32" s="1056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135</v>
      </c>
      <c r="C33" s="1101">
        <v>1045</v>
      </c>
      <c r="D33" s="1056">
        <v>0</v>
      </c>
      <c r="E33" s="1056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136</v>
      </c>
      <c r="C34" s="1101">
        <v>207.75</v>
      </c>
      <c r="D34" s="1056">
        <v>0</v>
      </c>
      <c r="E34" s="1056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137</v>
      </c>
      <c r="C35" s="1105">
        <v>16.87</v>
      </c>
      <c r="D35" s="1081">
        <v>0</v>
      </c>
      <c r="E35" s="1081">
        <v>0</v>
      </c>
      <c r="F35" s="1084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138</v>
      </c>
      <c r="C36" s="1101">
        <v>26.5</v>
      </c>
      <c r="D36" s="1056">
        <v>0</v>
      </c>
      <c r="E36" s="1056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1" t="s">
        <v>139</v>
      </c>
      <c r="C37" s="1103">
        <v>39.75</v>
      </c>
      <c r="D37" s="1060">
        <v>0</v>
      </c>
      <c r="E37" s="1060">
        <v>0</v>
      </c>
      <c r="F37" s="1063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1" t="s">
        <v>140</v>
      </c>
      <c r="C38" s="1101">
        <v>197.5</v>
      </c>
      <c r="D38" s="1056">
        <v>0</v>
      </c>
      <c r="E38" s="1056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141</v>
      </c>
      <c r="C39" s="1101">
        <v>4.25</v>
      </c>
      <c r="D39" s="1056">
        <v>0</v>
      </c>
      <c r="E39" s="1056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142</v>
      </c>
      <c r="C40" s="1101">
        <v>62.75</v>
      </c>
      <c r="D40" s="1056">
        <v>0</v>
      </c>
      <c r="E40" s="1056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143</v>
      </c>
      <c r="C41" s="1103">
        <v>111</v>
      </c>
      <c r="D41" s="1056">
        <v>0</v>
      </c>
      <c r="E41" s="1056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1" t="s">
        <v>144</v>
      </c>
      <c r="C42" s="1103">
        <v>3</v>
      </c>
      <c r="D42" s="1056">
        <v>0</v>
      </c>
      <c r="E42" s="1056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8" t="s">
        <v>145</v>
      </c>
      <c r="C43" s="1101">
        <v>10089.18</v>
      </c>
      <c r="D43" s="1056">
        <v>0</v>
      </c>
      <c r="E43" s="105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146</v>
      </c>
      <c r="C44" s="1101">
        <v>130.25</v>
      </c>
      <c r="D44" s="1056">
        <v>0</v>
      </c>
      <c r="E44" s="1056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147</v>
      </c>
      <c r="C45" s="1101">
        <v>734.37</v>
      </c>
      <c r="D45" s="1056">
        <v>0</v>
      </c>
      <c r="E45" s="1056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70" t="s">
        <v>148</v>
      </c>
      <c r="C46" s="1101">
        <v>109</v>
      </c>
      <c r="D46" s="1056">
        <v>0</v>
      </c>
      <c r="E46" s="1056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1" t="s">
        <v>149</v>
      </c>
      <c r="C47" s="1101">
        <v>180.5</v>
      </c>
      <c r="D47" s="1056">
        <v>0</v>
      </c>
      <c r="E47" s="1056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150</v>
      </c>
      <c r="C48" s="1101">
        <v>500.5</v>
      </c>
      <c r="D48" s="1056">
        <v>0</v>
      </c>
      <c r="E48" s="1056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8" t="s">
        <v>151</v>
      </c>
      <c r="C49" s="1101">
        <v>407.75</v>
      </c>
      <c r="D49" s="1056">
        <v>0</v>
      </c>
      <c r="E49" s="1056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152</v>
      </c>
      <c r="C50" s="1101">
        <v>85</v>
      </c>
      <c r="D50" s="1056">
        <v>0</v>
      </c>
      <c r="E50" s="105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8" t="s">
        <v>153</v>
      </c>
      <c r="C51" s="1101">
        <v>268.5</v>
      </c>
      <c r="D51" s="1056">
        <v>0</v>
      </c>
      <c r="E51" s="1056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183</v>
      </c>
      <c r="C52" s="1101">
        <v>7.4</v>
      </c>
      <c r="D52" s="1056">
        <v>0</v>
      </c>
      <c r="E52" s="1056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184</v>
      </c>
      <c r="C53" s="1101">
        <v>25.5</v>
      </c>
      <c r="D53" s="1056">
        <v>0</v>
      </c>
      <c r="E53" s="1056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185</v>
      </c>
      <c r="C54" s="1101">
        <v>19.28</v>
      </c>
      <c r="D54" s="1056">
        <v>0</v>
      </c>
      <c r="E54" s="1056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92" t="s">
        <v>186</v>
      </c>
      <c r="C55" s="1101">
        <v>2</v>
      </c>
      <c r="D55" s="1081">
        <v>0</v>
      </c>
      <c r="E55" s="1081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70" t="s">
        <v>187</v>
      </c>
      <c r="C56" s="1103">
        <v>3</v>
      </c>
      <c r="D56" s="1056">
        <v>0</v>
      </c>
      <c r="E56" s="1056">
        <v>0</v>
      </c>
      <c r="F56" s="1063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188</v>
      </c>
      <c r="C57" s="1099">
        <v>25.1</v>
      </c>
      <c r="D57" s="1056">
        <v>0</v>
      </c>
      <c r="E57" s="1056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190</v>
      </c>
      <c r="C58" s="1101">
        <v>37.94</v>
      </c>
      <c r="D58" s="1060">
        <v>0</v>
      </c>
      <c r="E58" s="1060">
        <v>0</v>
      </c>
      <c r="F58" s="1063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191</v>
      </c>
      <c r="C59" s="1103">
        <v>2</v>
      </c>
      <c r="D59" s="1060">
        <v>0</v>
      </c>
      <c r="E59" s="1060">
        <v>0</v>
      </c>
      <c r="F59" s="106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192</v>
      </c>
      <c r="C60" s="1103">
        <v>30.56</v>
      </c>
      <c r="D60" s="1060">
        <v>0</v>
      </c>
      <c r="E60" s="1060">
        <v>0</v>
      </c>
      <c r="F60" s="1063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194</v>
      </c>
      <c r="C61" s="1103">
        <v>154</v>
      </c>
      <c r="D61" s="1060">
        <v>0</v>
      </c>
      <c r="E61" s="1060">
        <v>0</v>
      </c>
      <c r="F61" s="1063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195</v>
      </c>
      <c r="C62" s="1103">
        <v>11.36</v>
      </c>
      <c r="D62" s="1056">
        <v>0</v>
      </c>
      <c r="E62" s="1056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196</v>
      </c>
      <c r="C63" s="1103">
        <v>33.479999999999997</v>
      </c>
      <c r="D63" s="1056">
        <v>0</v>
      </c>
      <c r="E63" s="1056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116</v>
      </c>
      <c r="C64" s="1103">
        <v>4147</v>
      </c>
      <c r="D64" s="1056">
        <v>0</v>
      </c>
      <c r="E64" s="1056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118</v>
      </c>
      <c r="C65" s="1101">
        <v>67509.53</v>
      </c>
      <c r="D65" s="1056">
        <v>0</v>
      </c>
      <c r="E65" s="1056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103">
        <v>20165.61</v>
      </c>
      <c r="D66" s="1056">
        <v>0</v>
      </c>
      <c r="E66" s="1056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8" t="s">
        <v>120</v>
      </c>
      <c r="C67" s="1099">
        <v>615</v>
      </c>
      <c r="D67" s="1081">
        <v>0</v>
      </c>
      <c r="E67" s="1081">
        <v>0</v>
      </c>
      <c r="F67" s="1084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121</v>
      </c>
      <c r="C68" s="1101">
        <v>8867.5300000000007</v>
      </c>
      <c r="D68" s="1056">
        <v>0</v>
      </c>
      <c r="E68" s="1056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7" t="s">
        <v>122</v>
      </c>
      <c r="C69" s="1103">
        <v>82116</v>
      </c>
      <c r="D69" s="1060">
        <v>0</v>
      </c>
      <c r="E69" s="1060">
        <v>0</v>
      </c>
      <c r="F69" s="1063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1">
        <v>194.75</v>
      </c>
      <c r="D70" s="1056">
        <v>0</v>
      </c>
      <c r="E70" s="1056">
        <v>0</v>
      </c>
      <c r="F70" s="1057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056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05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56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56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056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73" t="s">
        <v>129</v>
      </c>
      <c r="C76" s="1103">
        <v>370082.79</v>
      </c>
      <c r="D76" s="1056">
        <v>0</v>
      </c>
      <c r="E76" s="1056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056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56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07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79"/>
  <sheetViews>
    <sheetView workbookViewId="0">
      <pane xSplit="2" ySplit="4" topLeftCell="C23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580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14.75</v>
      </c>
      <c r="E4" s="416">
        <f>SUM(E5:E79)</f>
        <v>14.75</v>
      </c>
      <c r="F4" s="416">
        <f>SUM(F5:F79)</f>
        <v>14.75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1054" t="s">
        <v>117</v>
      </c>
      <c r="C5" s="1101">
        <v>229128.79</v>
      </c>
      <c r="D5" s="1056">
        <v>8</v>
      </c>
      <c r="E5" s="1056">
        <v>8</v>
      </c>
      <c r="F5" s="1096">
        <v>8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8" t="s">
        <v>164</v>
      </c>
      <c r="C6" s="1103">
        <v>257106.98</v>
      </c>
      <c r="D6" s="1056">
        <v>6.75</v>
      </c>
      <c r="E6" s="1056">
        <v>6.75</v>
      </c>
      <c r="F6" s="1057">
        <v>6.75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155</v>
      </c>
      <c r="C7" s="1101">
        <v>10.75</v>
      </c>
      <c r="D7" s="1056">
        <v>0</v>
      </c>
      <c r="E7" s="1056">
        <v>0</v>
      </c>
      <c r="F7" s="1057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061" t="s">
        <v>156</v>
      </c>
      <c r="C8" s="1101">
        <v>1</v>
      </c>
      <c r="D8" s="1056">
        <v>0</v>
      </c>
      <c r="E8" s="1056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8" t="s">
        <v>157</v>
      </c>
      <c r="C9" s="1101">
        <v>3</v>
      </c>
      <c r="D9" s="1056">
        <v>0</v>
      </c>
      <c r="E9" s="1056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217</v>
      </c>
      <c r="C10" s="1101">
        <v>101.13</v>
      </c>
      <c r="D10" s="1056">
        <v>0</v>
      </c>
      <c r="E10" s="1056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158</v>
      </c>
      <c r="C11" s="1101">
        <v>3.5</v>
      </c>
      <c r="D11" s="1056">
        <v>0</v>
      </c>
      <c r="E11" s="1056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159</v>
      </c>
      <c r="C12" s="1101">
        <v>46</v>
      </c>
      <c r="D12" s="1056">
        <v>0</v>
      </c>
      <c r="E12" s="1056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160</v>
      </c>
      <c r="C13" s="1101">
        <v>275</v>
      </c>
      <c r="D13" s="1056">
        <v>0</v>
      </c>
      <c r="E13" s="1056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161</v>
      </c>
      <c r="C14" s="1101">
        <v>3.13</v>
      </c>
      <c r="D14" s="1056">
        <v>0</v>
      </c>
      <c r="E14" s="1056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162</v>
      </c>
      <c r="C15" s="1101">
        <v>4.33</v>
      </c>
      <c r="D15" s="1056">
        <v>0</v>
      </c>
      <c r="E15" s="1056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174</v>
      </c>
      <c r="C16" s="1101">
        <v>495.5</v>
      </c>
      <c r="D16" s="1056">
        <v>0</v>
      </c>
      <c r="E16" s="1056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175</v>
      </c>
      <c r="C17" s="1101">
        <v>2261.75</v>
      </c>
      <c r="D17" s="1056">
        <v>0</v>
      </c>
      <c r="E17" s="1056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176</v>
      </c>
      <c r="C18" s="1101">
        <v>11.5</v>
      </c>
      <c r="D18" s="1056">
        <v>0</v>
      </c>
      <c r="E18" s="1056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177</v>
      </c>
      <c r="C19" s="1101">
        <v>879.95</v>
      </c>
      <c r="D19" s="1056">
        <v>0</v>
      </c>
      <c r="E19" s="1081">
        <v>0</v>
      </c>
      <c r="F19" s="1084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178</v>
      </c>
      <c r="C20" s="1101">
        <v>3922.5</v>
      </c>
      <c r="D20" s="1056">
        <v>0</v>
      </c>
      <c r="E20" s="1081">
        <v>0</v>
      </c>
      <c r="F20" s="1084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8" t="s">
        <v>179</v>
      </c>
      <c r="C21" s="1101">
        <v>2</v>
      </c>
      <c r="D21" s="1056">
        <v>0</v>
      </c>
      <c r="E21" s="1081">
        <v>0</v>
      </c>
      <c r="F21" s="1084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8" t="s">
        <v>180</v>
      </c>
      <c r="C22" s="1101">
        <v>4117.75</v>
      </c>
      <c r="D22" s="1056">
        <v>0</v>
      </c>
      <c r="E22" s="1081">
        <v>0</v>
      </c>
      <c r="F22" s="1084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8" t="s">
        <v>181</v>
      </c>
      <c r="C23" s="1101">
        <v>551</v>
      </c>
      <c r="D23" s="1056">
        <v>0</v>
      </c>
      <c r="E23" s="1081">
        <v>0</v>
      </c>
      <c r="F23" s="1084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03">
        <v>1718.27</v>
      </c>
      <c r="D24" s="1056">
        <v>0</v>
      </c>
      <c r="E24" s="1056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61" t="s">
        <v>166</v>
      </c>
      <c r="C25" s="1103">
        <v>705.5</v>
      </c>
      <c r="D25" s="1056">
        <v>0</v>
      </c>
      <c r="E25" s="1056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167</v>
      </c>
      <c r="C26" s="1101">
        <v>89.5</v>
      </c>
      <c r="D26" s="1056">
        <v>0</v>
      </c>
      <c r="E26" s="1056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168</v>
      </c>
      <c r="C27" s="1103">
        <v>92</v>
      </c>
      <c r="D27" s="1060">
        <v>0</v>
      </c>
      <c r="E27" s="1060">
        <v>0</v>
      </c>
      <c r="F27" s="1063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169</v>
      </c>
      <c r="C28" s="1101">
        <v>2053</v>
      </c>
      <c r="D28" s="1056">
        <v>0</v>
      </c>
      <c r="E28" s="1056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170</v>
      </c>
      <c r="C29" s="1103">
        <v>892.5</v>
      </c>
      <c r="D29" s="1056">
        <v>0</v>
      </c>
      <c r="E29" s="1056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171</v>
      </c>
      <c r="C30" s="1101">
        <v>1.18</v>
      </c>
      <c r="D30" s="1056">
        <v>0</v>
      </c>
      <c r="E30" s="1056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172</v>
      </c>
      <c r="C31" s="1101">
        <v>69817.5</v>
      </c>
      <c r="D31" s="1056">
        <v>0</v>
      </c>
      <c r="E31" s="1056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134</v>
      </c>
      <c r="C32" s="1101">
        <v>63.25</v>
      </c>
      <c r="D32" s="1056">
        <v>0</v>
      </c>
      <c r="E32" s="1056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135</v>
      </c>
      <c r="C33" s="1101">
        <v>1045</v>
      </c>
      <c r="D33" s="1056">
        <v>0</v>
      </c>
      <c r="E33" s="1056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136</v>
      </c>
      <c r="C34" s="1101">
        <v>207.75</v>
      </c>
      <c r="D34" s="1056">
        <v>0</v>
      </c>
      <c r="E34" s="1056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137</v>
      </c>
      <c r="C35" s="1105">
        <v>16.87</v>
      </c>
      <c r="D35" s="1081">
        <v>0</v>
      </c>
      <c r="E35" s="1081">
        <v>0</v>
      </c>
      <c r="F35" s="1084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138</v>
      </c>
      <c r="C36" s="1101">
        <v>26.5</v>
      </c>
      <c r="D36" s="1056">
        <v>0</v>
      </c>
      <c r="E36" s="1056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1" t="s">
        <v>139</v>
      </c>
      <c r="C37" s="1103">
        <v>39.75</v>
      </c>
      <c r="D37" s="1060">
        <v>0</v>
      </c>
      <c r="E37" s="1060">
        <v>0</v>
      </c>
      <c r="F37" s="1063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1" t="s">
        <v>140</v>
      </c>
      <c r="C38" s="1101">
        <v>197.5</v>
      </c>
      <c r="D38" s="1056">
        <v>0</v>
      </c>
      <c r="E38" s="1056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141</v>
      </c>
      <c r="C39" s="1101">
        <v>4.25</v>
      </c>
      <c r="D39" s="1056">
        <v>0</v>
      </c>
      <c r="E39" s="1056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142</v>
      </c>
      <c r="C40" s="1101">
        <v>62.75</v>
      </c>
      <c r="D40" s="1056">
        <v>0</v>
      </c>
      <c r="E40" s="1056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143</v>
      </c>
      <c r="C41" s="1103">
        <v>111</v>
      </c>
      <c r="D41" s="1056">
        <v>0</v>
      </c>
      <c r="E41" s="1056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1" t="s">
        <v>144</v>
      </c>
      <c r="C42" s="1103">
        <v>3</v>
      </c>
      <c r="D42" s="1056">
        <v>0</v>
      </c>
      <c r="E42" s="1056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8" t="s">
        <v>145</v>
      </c>
      <c r="C43" s="1101">
        <v>10089.18</v>
      </c>
      <c r="D43" s="1056">
        <v>0</v>
      </c>
      <c r="E43" s="105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146</v>
      </c>
      <c r="C44" s="1101">
        <v>130.25</v>
      </c>
      <c r="D44" s="1056">
        <v>0</v>
      </c>
      <c r="E44" s="1056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147</v>
      </c>
      <c r="C45" s="1101">
        <v>734.37</v>
      </c>
      <c r="D45" s="1056">
        <v>0</v>
      </c>
      <c r="E45" s="1056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70" t="s">
        <v>148</v>
      </c>
      <c r="C46" s="1101">
        <v>109</v>
      </c>
      <c r="D46" s="1056">
        <v>0</v>
      </c>
      <c r="E46" s="1056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1" t="s">
        <v>149</v>
      </c>
      <c r="C47" s="1101">
        <v>180.5</v>
      </c>
      <c r="D47" s="1056">
        <v>0</v>
      </c>
      <c r="E47" s="1056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150</v>
      </c>
      <c r="C48" s="1101">
        <v>500.5</v>
      </c>
      <c r="D48" s="1056">
        <v>0</v>
      </c>
      <c r="E48" s="1056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8" t="s">
        <v>151</v>
      </c>
      <c r="C49" s="1101">
        <v>407.75</v>
      </c>
      <c r="D49" s="1056">
        <v>0</v>
      </c>
      <c r="E49" s="1056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152</v>
      </c>
      <c r="C50" s="1101">
        <v>85</v>
      </c>
      <c r="D50" s="1056">
        <v>0</v>
      </c>
      <c r="E50" s="105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8" t="s">
        <v>153</v>
      </c>
      <c r="C51" s="1101">
        <v>268.5</v>
      </c>
      <c r="D51" s="1056">
        <v>0</v>
      </c>
      <c r="E51" s="1056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183</v>
      </c>
      <c r="C52" s="1101">
        <v>7.4</v>
      </c>
      <c r="D52" s="1056">
        <v>0</v>
      </c>
      <c r="E52" s="1056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184</v>
      </c>
      <c r="C53" s="1101">
        <v>25.5</v>
      </c>
      <c r="D53" s="1056">
        <v>0</v>
      </c>
      <c r="E53" s="1056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185</v>
      </c>
      <c r="C54" s="1101">
        <v>19.28</v>
      </c>
      <c r="D54" s="1056">
        <v>0</v>
      </c>
      <c r="E54" s="1056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92" t="s">
        <v>186</v>
      </c>
      <c r="C55" s="1101">
        <v>2</v>
      </c>
      <c r="D55" s="1081">
        <v>0</v>
      </c>
      <c r="E55" s="1081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70" t="s">
        <v>187</v>
      </c>
      <c r="C56" s="1103">
        <v>3</v>
      </c>
      <c r="D56" s="1056">
        <v>0</v>
      </c>
      <c r="E56" s="1056">
        <v>0</v>
      </c>
      <c r="F56" s="1063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188</v>
      </c>
      <c r="C57" s="1099">
        <v>25.1</v>
      </c>
      <c r="D57" s="1056">
        <v>0</v>
      </c>
      <c r="E57" s="1056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190</v>
      </c>
      <c r="C58" s="1101">
        <v>37.94</v>
      </c>
      <c r="D58" s="1060">
        <v>0</v>
      </c>
      <c r="E58" s="1060">
        <v>0</v>
      </c>
      <c r="F58" s="1063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191</v>
      </c>
      <c r="C59" s="1103">
        <v>2</v>
      </c>
      <c r="D59" s="1060">
        <v>0</v>
      </c>
      <c r="E59" s="1060">
        <v>0</v>
      </c>
      <c r="F59" s="106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192</v>
      </c>
      <c r="C60" s="1103">
        <v>30.56</v>
      </c>
      <c r="D60" s="1060">
        <v>0</v>
      </c>
      <c r="E60" s="1060">
        <v>0</v>
      </c>
      <c r="F60" s="1063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194</v>
      </c>
      <c r="C61" s="1103">
        <v>154</v>
      </c>
      <c r="D61" s="1060">
        <v>0</v>
      </c>
      <c r="E61" s="1060">
        <v>0</v>
      </c>
      <c r="F61" s="1063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195</v>
      </c>
      <c r="C62" s="1103">
        <v>11.36</v>
      </c>
      <c r="D62" s="1056">
        <v>0</v>
      </c>
      <c r="E62" s="1056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196</v>
      </c>
      <c r="C63" s="1103">
        <v>33.479999999999997</v>
      </c>
      <c r="D63" s="1056">
        <v>0</v>
      </c>
      <c r="E63" s="1056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116</v>
      </c>
      <c r="C64" s="1103">
        <v>4147</v>
      </c>
      <c r="D64" s="1056">
        <v>0</v>
      </c>
      <c r="E64" s="1056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118</v>
      </c>
      <c r="C65" s="1101">
        <v>67509.53</v>
      </c>
      <c r="D65" s="1056">
        <v>0</v>
      </c>
      <c r="E65" s="1056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103">
        <v>20165.61</v>
      </c>
      <c r="D66" s="1056">
        <v>0</v>
      </c>
      <c r="E66" s="1056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8" t="s">
        <v>120</v>
      </c>
      <c r="C67" s="1099">
        <v>615</v>
      </c>
      <c r="D67" s="1081">
        <v>0</v>
      </c>
      <c r="E67" s="1081">
        <v>0</v>
      </c>
      <c r="F67" s="1084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121</v>
      </c>
      <c r="C68" s="1101">
        <v>8867.5300000000007</v>
      </c>
      <c r="D68" s="1056">
        <v>0</v>
      </c>
      <c r="E68" s="1056">
        <v>0</v>
      </c>
      <c r="F68" s="1057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7" t="s">
        <v>122</v>
      </c>
      <c r="C69" s="1103">
        <v>82116</v>
      </c>
      <c r="D69" s="1060">
        <v>0</v>
      </c>
      <c r="E69" s="1060">
        <v>0</v>
      </c>
      <c r="F69" s="1063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1">
        <v>194.75</v>
      </c>
      <c r="D70" s="1056">
        <v>0</v>
      </c>
      <c r="E70" s="1056">
        <v>0</v>
      </c>
      <c r="F70" s="1057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056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05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56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56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056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73" t="s">
        <v>129</v>
      </c>
      <c r="C76" s="1103">
        <v>370082.79</v>
      </c>
      <c r="D76" s="1056">
        <v>0</v>
      </c>
      <c r="E76" s="1056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056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56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07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504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SUM(C5:C80)</f>
        <v>0</v>
      </c>
      <c r="D4" s="416">
        <f>SUM(D5:D80)</f>
        <v>0</v>
      </c>
      <c r="E4" s="416">
        <f>SUM(E5:E80)</f>
        <v>0</v>
      </c>
      <c r="F4" s="416">
        <f>SUM(F5:F80)</f>
        <v>0</v>
      </c>
      <c r="G4" s="416">
        <f t="shared" ref="G4" si="0">SUM(G5:G80)</f>
        <v>0</v>
      </c>
      <c r="I4" s="395">
        <f>SUM(I5:I80)</f>
        <v>0</v>
      </c>
    </row>
    <row r="5" spans="1:9" x14ac:dyDescent="0.5">
      <c r="A5" s="374">
        <v>1</v>
      </c>
      <c r="B5" s="599"/>
      <c r="C5" s="602"/>
      <c r="D5" s="597"/>
      <c r="E5" s="597"/>
      <c r="F5" s="598"/>
      <c r="G5" s="430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602"/>
      <c r="D6" s="597"/>
      <c r="E6" s="597"/>
      <c r="F6" s="598"/>
      <c r="G6" s="430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9"/>
      <c r="C7" s="602"/>
      <c r="D7" s="597"/>
      <c r="E7" s="597"/>
      <c r="F7" s="598"/>
      <c r="G7" s="430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9"/>
      <c r="C8" s="602"/>
      <c r="D8" s="597"/>
      <c r="E8" s="597"/>
      <c r="F8" s="598"/>
      <c r="G8" s="430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9"/>
      <c r="C9" s="602"/>
      <c r="D9" s="597"/>
      <c r="E9" s="597"/>
      <c r="F9" s="598"/>
      <c r="G9" s="430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9"/>
      <c r="C10" s="602"/>
      <c r="D10" s="597"/>
      <c r="E10" s="597"/>
      <c r="F10" s="598"/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9"/>
      <c r="C11" s="602"/>
      <c r="D11" s="597"/>
      <c r="E11" s="597"/>
      <c r="F11" s="598"/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9"/>
      <c r="C12" s="602"/>
      <c r="D12" s="597"/>
      <c r="E12" s="597"/>
      <c r="F12" s="598"/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9"/>
      <c r="C13" s="602"/>
      <c r="D13" s="597"/>
      <c r="E13" s="597"/>
      <c r="F13" s="598"/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9"/>
      <c r="C14" s="602"/>
      <c r="D14" s="597"/>
      <c r="E14" s="597"/>
      <c r="F14" s="598"/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9"/>
      <c r="C15" s="602"/>
      <c r="D15" s="597"/>
      <c r="E15" s="597"/>
      <c r="F15" s="598"/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9"/>
      <c r="C16" s="602"/>
      <c r="D16" s="597"/>
      <c r="E16" s="597"/>
      <c r="F16" s="598"/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9"/>
      <c r="C17" s="602"/>
      <c r="D17" s="597"/>
      <c r="E17" s="597"/>
      <c r="F17" s="598"/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9"/>
      <c r="C18" s="602"/>
      <c r="D18" s="597"/>
      <c r="E18" s="597"/>
      <c r="F18" s="598"/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9"/>
      <c r="C19" s="602"/>
      <c r="D19" s="597"/>
      <c r="E19" s="597"/>
      <c r="F19" s="598"/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9"/>
      <c r="C20" s="602"/>
      <c r="D20" s="597"/>
      <c r="E20" s="597"/>
      <c r="F20" s="598"/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9"/>
      <c r="C21" s="602"/>
      <c r="D21" s="597"/>
      <c r="E21" s="597"/>
      <c r="F21" s="598"/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9"/>
      <c r="C22" s="602"/>
      <c r="D22" s="597"/>
      <c r="E22" s="597"/>
      <c r="F22" s="598"/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9"/>
      <c r="C23" s="602"/>
      <c r="D23" s="597"/>
      <c r="E23" s="597"/>
      <c r="F23" s="598"/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9"/>
      <c r="C24" s="602"/>
      <c r="D24" s="597"/>
      <c r="E24" s="597"/>
      <c r="F24" s="598"/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9"/>
      <c r="C25" s="602"/>
      <c r="D25" s="597"/>
      <c r="E25" s="597"/>
      <c r="F25" s="598"/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9"/>
      <c r="C26" s="602"/>
      <c r="D26" s="597"/>
      <c r="E26" s="597"/>
      <c r="F26" s="598"/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5"/>
      <c r="C27" s="602"/>
      <c r="D27" s="597"/>
      <c r="E27" s="597"/>
      <c r="F27" s="598"/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9"/>
      <c r="C28" s="602"/>
      <c r="D28" s="597"/>
      <c r="E28" s="597"/>
      <c r="F28" s="598"/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9"/>
      <c r="C29" s="602"/>
      <c r="D29" s="597"/>
      <c r="E29" s="597"/>
      <c r="F29" s="598"/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9"/>
      <c r="C30" s="602"/>
      <c r="D30" s="597"/>
      <c r="E30" s="597"/>
      <c r="F30" s="598"/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9"/>
      <c r="C31" s="602"/>
      <c r="D31" s="597"/>
      <c r="E31" s="597"/>
      <c r="F31" s="598"/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9"/>
      <c r="C32" s="602"/>
      <c r="D32" s="597"/>
      <c r="E32" s="597"/>
      <c r="F32" s="598"/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9"/>
      <c r="C33" s="602"/>
      <c r="D33" s="597"/>
      <c r="E33" s="597"/>
      <c r="F33" s="598"/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9"/>
      <c r="C34" s="602"/>
      <c r="D34" s="597"/>
      <c r="E34" s="597"/>
      <c r="F34" s="598"/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9"/>
      <c r="C35" s="602"/>
      <c r="D35" s="597"/>
      <c r="E35" s="597"/>
      <c r="F35" s="598"/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5"/>
      <c r="C36" s="602"/>
      <c r="D36" s="597"/>
      <c r="E36" s="597"/>
      <c r="F36" s="598"/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5"/>
      <c r="C37" s="602"/>
      <c r="D37" s="597"/>
      <c r="E37" s="597"/>
      <c r="F37" s="598"/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9"/>
      <c r="C38" s="602"/>
      <c r="D38" s="597"/>
      <c r="E38" s="597"/>
      <c r="F38" s="598"/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9"/>
      <c r="C39" s="602"/>
      <c r="D39" s="597"/>
      <c r="E39" s="597"/>
      <c r="F39" s="598"/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9"/>
      <c r="C40" s="602"/>
      <c r="D40" s="597"/>
      <c r="E40" s="597"/>
      <c r="F40" s="598"/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9"/>
      <c r="C41" s="602"/>
      <c r="D41" s="597"/>
      <c r="E41" s="597"/>
      <c r="F41" s="598"/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9"/>
      <c r="C42" s="602"/>
      <c r="D42" s="597"/>
      <c r="E42" s="597"/>
      <c r="F42" s="598"/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9"/>
      <c r="C43" s="602"/>
      <c r="D43" s="597"/>
      <c r="E43" s="597"/>
      <c r="F43" s="598"/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9"/>
      <c r="C44" s="602"/>
      <c r="D44" s="597"/>
      <c r="E44" s="597"/>
      <c r="F44" s="598"/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9"/>
      <c r="C45" s="602"/>
      <c r="D45" s="597"/>
      <c r="E45" s="597"/>
      <c r="F45" s="598"/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9"/>
      <c r="C46" s="602"/>
      <c r="D46" s="597"/>
      <c r="E46" s="597"/>
      <c r="F46" s="598"/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9"/>
      <c r="C47" s="602"/>
      <c r="D47" s="597"/>
      <c r="E47" s="597"/>
      <c r="F47" s="598"/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9"/>
      <c r="C48" s="602"/>
      <c r="D48" s="597"/>
      <c r="E48" s="597"/>
      <c r="F48" s="598"/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9"/>
      <c r="C49" s="602"/>
      <c r="D49" s="597"/>
      <c r="E49" s="597"/>
      <c r="F49" s="598"/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9"/>
      <c r="C50" s="602"/>
      <c r="D50" s="597"/>
      <c r="E50" s="597"/>
      <c r="F50" s="598"/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9"/>
      <c r="C51" s="602"/>
      <c r="D51" s="597"/>
      <c r="E51" s="597"/>
      <c r="F51" s="598"/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9"/>
      <c r="C52" s="602"/>
      <c r="D52" s="597"/>
      <c r="E52" s="597"/>
      <c r="F52" s="598"/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9"/>
      <c r="C53" s="602"/>
      <c r="D53" s="597"/>
      <c r="E53" s="597"/>
      <c r="F53" s="598"/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9"/>
      <c r="C54" s="602"/>
      <c r="D54" s="597"/>
      <c r="E54" s="597"/>
      <c r="F54" s="598"/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9"/>
      <c r="C55" s="602"/>
      <c r="D55" s="597"/>
      <c r="E55" s="597"/>
      <c r="F55" s="598"/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9"/>
      <c r="C56" s="602"/>
      <c r="D56" s="597"/>
      <c r="E56" s="597"/>
      <c r="F56" s="598"/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9"/>
      <c r="C57" s="602"/>
      <c r="D57" s="597"/>
      <c r="E57" s="597"/>
      <c r="F57" s="598"/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9"/>
      <c r="C58" s="602"/>
      <c r="D58" s="597"/>
      <c r="E58" s="597"/>
      <c r="F58" s="598"/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9"/>
      <c r="C59" s="602"/>
      <c r="D59" s="597"/>
      <c r="E59" s="597"/>
      <c r="F59" s="598"/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9"/>
      <c r="C60" s="602"/>
      <c r="D60" s="597"/>
      <c r="E60" s="597"/>
      <c r="F60" s="598"/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9"/>
      <c r="C61" s="602"/>
      <c r="D61" s="597"/>
      <c r="E61" s="597"/>
      <c r="F61" s="598"/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9"/>
      <c r="C62" s="602"/>
      <c r="D62" s="597"/>
      <c r="E62" s="597"/>
      <c r="F62" s="598"/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9"/>
      <c r="C63" s="602"/>
      <c r="D63" s="597"/>
      <c r="E63" s="597"/>
      <c r="F63" s="598"/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9"/>
      <c r="C64" s="602"/>
      <c r="D64" s="597"/>
      <c r="E64" s="597"/>
      <c r="F64" s="598"/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9"/>
      <c r="C65" s="602"/>
      <c r="D65" s="597"/>
      <c r="E65" s="597"/>
      <c r="F65" s="598"/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9"/>
      <c r="C66" s="602"/>
      <c r="D66" s="597"/>
      <c r="E66" s="597"/>
      <c r="F66" s="598"/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9"/>
      <c r="C67" s="602"/>
      <c r="D67" s="597"/>
      <c r="E67" s="597"/>
      <c r="F67" s="598"/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9"/>
      <c r="C68" s="602"/>
      <c r="D68" s="597"/>
      <c r="E68" s="597"/>
      <c r="F68" s="598"/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9"/>
      <c r="C69" s="602"/>
      <c r="D69" s="597"/>
      <c r="E69" s="597"/>
      <c r="F69" s="598"/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9"/>
      <c r="C70" s="602"/>
      <c r="D70" s="597"/>
      <c r="E70" s="597"/>
      <c r="F70" s="598"/>
      <c r="G70" s="430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9"/>
      <c r="C71" s="602"/>
      <c r="D71" s="597"/>
      <c r="E71" s="597"/>
      <c r="F71" s="598"/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9"/>
      <c r="C72" s="602"/>
      <c r="D72" s="597"/>
      <c r="E72" s="597"/>
      <c r="F72" s="598"/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9"/>
      <c r="C73" s="602"/>
      <c r="D73" s="597"/>
      <c r="E73" s="597"/>
      <c r="F73" s="598"/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9"/>
      <c r="C74" s="602"/>
      <c r="D74" s="597"/>
      <c r="E74" s="597"/>
      <c r="F74" s="598"/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5"/>
      <c r="C75" s="602"/>
      <c r="D75" s="597"/>
      <c r="E75" s="597"/>
      <c r="F75" s="598"/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5"/>
      <c r="C76" s="602"/>
      <c r="D76" s="597"/>
      <c r="E76" s="597"/>
      <c r="F76" s="598"/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9"/>
      <c r="C77" s="602"/>
      <c r="D77" s="597"/>
      <c r="E77" s="597"/>
      <c r="F77" s="598"/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9"/>
      <c r="C78" s="602"/>
      <c r="D78" s="597"/>
      <c r="E78" s="597"/>
      <c r="F78" s="598"/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9"/>
      <c r="C79" s="602"/>
      <c r="D79" s="597"/>
      <c r="E79" s="597"/>
      <c r="F79" s="598"/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9"/>
      <c r="C80" s="602"/>
      <c r="D80" s="597"/>
      <c r="E80" s="597"/>
      <c r="F80" s="598"/>
      <c r="G80" s="430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495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SUM(C5:C80)</f>
        <v>0</v>
      </c>
      <c r="D4" s="416">
        <f t="shared" ref="D4:G4" si="0">SUM(D5:D80)</f>
        <v>0</v>
      </c>
      <c r="E4" s="416">
        <f t="shared" si="0"/>
        <v>0</v>
      </c>
      <c r="F4" s="416">
        <f t="shared" si="0"/>
        <v>0</v>
      </c>
      <c r="G4" s="416">
        <f t="shared" si="0"/>
        <v>0</v>
      </c>
      <c r="I4" s="395">
        <f>SUM(I5:I80)</f>
        <v>0</v>
      </c>
    </row>
    <row r="5" spans="1:9" x14ac:dyDescent="0.5">
      <c r="A5" s="504">
        <v>1</v>
      </c>
      <c r="B5" s="599"/>
      <c r="C5" s="602"/>
      <c r="D5" s="597"/>
      <c r="E5" s="597"/>
      <c r="F5" s="598"/>
      <c r="G5" s="616">
        <f>+F5-E5</f>
        <v>0</v>
      </c>
      <c r="I5" s="394">
        <f>IF(F5&gt;0,1,0)</f>
        <v>0</v>
      </c>
    </row>
    <row r="6" spans="1:9" x14ac:dyDescent="0.5">
      <c r="A6" s="504">
        <v>2</v>
      </c>
      <c r="B6" s="599"/>
      <c r="C6" s="602"/>
      <c r="D6" s="597"/>
      <c r="E6" s="597"/>
      <c r="F6" s="598"/>
      <c r="G6" s="616">
        <f t="shared" ref="G6:G69" si="1">+F6-E6</f>
        <v>0</v>
      </c>
      <c r="I6" s="394">
        <f t="shared" ref="I6:I69" si="2">IF(F6&gt;0,1,0)</f>
        <v>0</v>
      </c>
    </row>
    <row r="7" spans="1:9" x14ac:dyDescent="0.5">
      <c r="A7" s="504">
        <v>3</v>
      </c>
      <c r="B7" s="599"/>
      <c r="C7" s="602"/>
      <c r="D7" s="597"/>
      <c r="E7" s="597"/>
      <c r="F7" s="598"/>
      <c r="G7" s="616">
        <f t="shared" si="1"/>
        <v>0</v>
      </c>
      <c r="I7" s="394">
        <f t="shared" si="2"/>
        <v>0</v>
      </c>
    </row>
    <row r="8" spans="1:9" x14ac:dyDescent="0.5">
      <c r="A8" s="504">
        <v>4</v>
      </c>
      <c r="B8" s="599"/>
      <c r="C8" s="602"/>
      <c r="D8" s="597"/>
      <c r="E8" s="597"/>
      <c r="F8" s="598"/>
      <c r="G8" s="616">
        <f t="shared" si="1"/>
        <v>0</v>
      </c>
      <c r="I8" s="394">
        <f t="shared" si="2"/>
        <v>0</v>
      </c>
    </row>
    <row r="9" spans="1:9" x14ac:dyDescent="0.5">
      <c r="A9" s="504">
        <v>5</v>
      </c>
      <c r="B9" s="599"/>
      <c r="C9" s="602"/>
      <c r="D9" s="597"/>
      <c r="E9" s="597"/>
      <c r="F9" s="598"/>
      <c r="G9" s="616">
        <f t="shared" si="1"/>
        <v>0</v>
      </c>
      <c r="I9" s="394">
        <f t="shared" si="2"/>
        <v>0</v>
      </c>
    </row>
    <row r="10" spans="1:9" x14ac:dyDescent="0.5">
      <c r="A10" s="504">
        <v>6</v>
      </c>
      <c r="B10" s="599"/>
      <c r="C10" s="602"/>
      <c r="D10" s="597"/>
      <c r="E10" s="597"/>
      <c r="F10" s="598"/>
      <c r="G10" s="616">
        <f t="shared" si="1"/>
        <v>0</v>
      </c>
      <c r="I10" s="394">
        <f t="shared" si="2"/>
        <v>0</v>
      </c>
    </row>
    <row r="11" spans="1:9" x14ac:dyDescent="0.5">
      <c r="A11" s="504">
        <v>7</v>
      </c>
      <c r="B11" s="599"/>
      <c r="C11" s="602"/>
      <c r="D11" s="597"/>
      <c r="E11" s="597"/>
      <c r="F11" s="598"/>
      <c r="G11" s="616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99"/>
      <c r="C12" s="602"/>
      <c r="D12" s="597"/>
      <c r="E12" s="597"/>
      <c r="F12" s="598"/>
      <c r="G12" s="616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99"/>
      <c r="C13" s="602"/>
      <c r="D13" s="597"/>
      <c r="E13" s="597"/>
      <c r="F13" s="598"/>
      <c r="G13" s="616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99"/>
      <c r="C14" s="602"/>
      <c r="D14" s="597"/>
      <c r="E14" s="597"/>
      <c r="F14" s="598"/>
      <c r="G14" s="616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99"/>
      <c r="C15" s="602"/>
      <c r="D15" s="597"/>
      <c r="E15" s="597"/>
      <c r="F15" s="598"/>
      <c r="G15" s="616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99"/>
      <c r="C16" s="602"/>
      <c r="D16" s="597"/>
      <c r="E16" s="597"/>
      <c r="F16" s="598"/>
      <c r="G16" s="616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99"/>
      <c r="C17" s="602"/>
      <c r="D17" s="597"/>
      <c r="E17" s="597"/>
      <c r="F17" s="598"/>
      <c r="G17" s="616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99"/>
      <c r="C18" s="602"/>
      <c r="D18" s="597"/>
      <c r="E18" s="597"/>
      <c r="F18" s="598"/>
      <c r="G18" s="616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99"/>
      <c r="C19" s="602"/>
      <c r="D19" s="597"/>
      <c r="E19" s="597"/>
      <c r="F19" s="598"/>
      <c r="G19" s="616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99"/>
      <c r="C20" s="602"/>
      <c r="D20" s="597"/>
      <c r="E20" s="597"/>
      <c r="F20" s="598"/>
      <c r="G20" s="616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99"/>
      <c r="C21" s="602"/>
      <c r="D21" s="597"/>
      <c r="E21" s="597"/>
      <c r="F21" s="598"/>
      <c r="G21" s="616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99"/>
      <c r="C22" s="602"/>
      <c r="D22" s="597"/>
      <c r="E22" s="597"/>
      <c r="F22" s="598"/>
      <c r="G22" s="616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99"/>
      <c r="C23" s="602"/>
      <c r="D23" s="597"/>
      <c r="E23" s="597"/>
      <c r="F23" s="598"/>
      <c r="G23" s="616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99"/>
      <c r="C24" s="602"/>
      <c r="D24" s="597"/>
      <c r="E24" s="597"/>
      <c r="F24" s="598"/>
      <c r="G24" s="616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99"/>
      <c r="C25" s="602"/>
      <c r="D25" s="597"/>
      <c r="E25" s="597"/>
      <c r="F25" s="598"/>
      <c r="G25" s="616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99"/>
      <c r="C26" s="602"/>
      <c r="D26" s="597"/>
      <c r="E26" s="597"/>
      <c r="F26" s="598"/>
      <c r="G26" s="616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99"/>
      <c r="C27" s="602"/>
      <c r="D27" s="597"/>
      <c r="E27" s="597"/>
      <c r="F27" s="598"/>
      <c r="G27" s="616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99"/>
      <c r="C28" s="602"/>
      <c r="D28" s="597"/>
      <c r="E28" s="597"/>
      <c r="F28" s="598"/>
      <c r="G28" s="616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99"/>
      <c r="C29" s="602"/>
      <c r="D29" s="597"/>
      <c r="E29" s="597"/>
      <c r="F29" s="598"/>
      <c r="G29" s="616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99"/>
      <c r="C30" s="602"/>
      <c r="D30" s="597"/>
      <c r="E30" s="597"/>
      <c r="F30" s="598"/>
      <c r="G30" s="616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99"/>
      <c r="C31" s="602"/>
      <c r="D31" s="597"/>
      <c r="E31" s="597"/>
      <c r="F31" s="598"/>
      <c r="G31" s="616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99"/>
      <c r="C32" s="602"/>
      <c r="D32" s="597"/>
      <c r="E32" s="597"/>
      <c r="F32" s="598"/>
      <c r="G32" s="616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99"/>
      <c r="C33" s="602"/>
      <c r="D33" s="597"/>
      <c r="E33" s="597"/>
      <c r="F33" s="598"/>
      <c r="G33" s="616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99"/>
      <c r="C34" s="602"/>
      <c r="D34" s="597"/>
      <c r="E34" s="597"/>
      <c r="F34" s="598"/>
      <c r="G34" s="616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99"/>
      <c r="C35" s="602"/>
      <c r="D35" s="597"/>
      <c r="E35" s="597"/>
      <c r="F35" s="598"/>
      <c r="G35" s="616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95"/>
      <c r="C36" s="602"/>
      <c r="D36" s="597"/>
      <c r="E36" s="597"/>
      <c r="F36" s="598"/>
      <c r="G36" s="616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99"/>
      <c r="C37" s="602"/>
      <c r="D37" s="597"/>
      <c r="E37" s="597"/>
      <c r="F37" s="598"/>
      <c r="G37" s="616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99"/>
      <c r="C38" s="602"/>
      <c r="D38" s="597"/>
      <c r="E38" s="597"/>
      <c r="F38" s="598"/>
      <c r="G38" s="616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99"/>
      <c r="C39" s="602"/>
      <c r="D39" s="597"/>
      <c r="E39" s="597"/>
      <c r="F39" s="598"/>
      <c r="G39" s="616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99"/>
      <c r="C40" s="602"/>
      <c r="D40" s="597"/>
      <c r="E40" s="597"/>
      <c r="F40" s="598"/>
      <c r="G40" s="616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99"/>
      <c r="C41" s="602"/>
      <c r="D41" s="597"/>
      <c r="E41" s="597"/>
      <c r="F41" s="598"/>
      <c r="G41" s="616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99"/>
      <c r="C42" s="602"/>
      <c r="D42" s="597"/>
      <c r="E42" s="597"/>
      <c r="F42" s="598"/>
      <c r="G42" s="616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99"/>
      <c r="C43" s="602"/>
      <c r="D43" s="597"/>
      <c r="E43" s="597"/>
      <c r="F43" s="598"/>
      <c r="G43" s="616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99"/>
      <c r="C44" s="602"/>
      <c r="D44" s="597"/>
      <c r="E44" s="597"/>
      <c r="F44" s="598"/>
      <c r="G44" s="616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95"/>
      <c r="C45" s="602"/>
      <c r="D45" s="597"/>
      <c r="E45" s="597"/>
      <c r="F45" s="598"/>
      <c r="G45" s="616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95"/>
      <c r="C46" s="602"/>
      <c r="D46" s="597"/>
      <c r="E46" s="597"/>
      <c r="F46" s="598"/>
      <c r="G46" s="616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99"/>
      <c r="C47" s="602"/>
      <c r="D47" s="597"/>
      <c r="E47" s="597"/>
      <c r="F47" s="598"/>
      <c r="G47" s="616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99"/>
      <c r="C48" s="602"/>
      <c r="D48" s="597"/>
      <c r="E48" s="597"/>
      <c r="F48" s="598"/>
      <c r="G48" s="616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99"/>
      <c r="C49" s="602"/>
      <c r="D49" s="597"/>
      <c r="E49" s="597"/>
      <c r="F49" s="598"/>
      <c r="G49" s="616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99"/>
      <c r="C50" s="602"/>
      <c r="D50" s="597"/>
      <c r="E50" s="597"/>
      <c r="F50" s="598"/>
      <c r="G50" s="616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99"/>
      <c r="C51" s="602"/>
      <c r="D51" s="597"/>
      <c r="E51" s="597"/>
      <c r="F51" s="598"/>
      <c r="G51" s="616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99"/>
      <c r="C52" s="602"/>
      <c r="D52" s="597"/>
      <c r="E52" s="597"/>
      <c r="F52" s="598"/>
      <c r="G52" s="616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99"/>
      <c r="C53" s="602"/>
      <c r="D53" s="597"/>
      <c r="E53" s="597"/>
      <c r="F53" s="598"/>
      <c r="G53" s="616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99"/>
      <c r="C54" s="602"/>
      <c r="D54" s="597"/>
      <c r="E54" s="597"/>
      <c r="F54" s="598"/>
      <c r="G54" s="616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99"/>
      <c r="C55" s="602"/>
      <c r="D55" s="597"/>
      <c r="E55" s="597"/>
      <c r="F55" s="598"/>
      <c r="G55" s="616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99"/>
      <c r="C56" s="602"/>
      <c r="D56" s="597"/>
      <c r="E56" s="597"/>
      <c r="F56" s="598"/>
      <c r="G56" s="616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99"/>
      <c r="C57" s="602"/>
      <c r="D57" s="597"/>
      <c r="E57" s="597"/>
      <c r="F57" s="598"/>
      <c r="G57" s="616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99"/>
      <c r="C58" s="602"/>
      <c r="D58" s="597"/>
      <c r="E58" s="597"/>
      <c r="F58" s="598"/>
      <c r="G58" s="616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99"/>
      <c r="C59" s="602"/>
      <c r="D59" s="597"/>
      <c r="E59" s="597"/>
      <c r="F59" s="598"/>
      <c r="G59" s="616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99"/>
      <c r="C60" s="602"/>
      <c r="D60" s="597"/>
      <c r="E60" s="597"/>
      <c r="F60" s="598"/>
      <c r="G60" s="616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99"/>
      <c r="C61" s="602"/>
      <c r="D61" s="597"/>
      <c r="E61" s="597"/>
      <c r="F61" s="598"/>
      <c r="G61" s="616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99"/>
      <c r="C62" s="602"/>
      <c r="D62" s="597"/>
      <c r="E62" s="597"/>
      <c r="F62" s="598"/>
      <c r="G62" s="616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99"/>
      <c r="C63" s="602"/>
      <c r="D63" s="597"/>
      <c r="E63" s="597"/>
      <c r="F63" s="598"/>
      <c r="G63" s="616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99"/>
      <c r="C64" s="602"/>
      <c r="D64" s="597"/>
      <c r="E64" s="597"/>
      <c r="F64" s="598"/>
      <c r="G64" s="616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99"/>
      <c r="C65" s="602"/>
      <c r="D65" s="597"/>
      <c r="E65" s="597"/>
      <c r="F65" s="598"/>
      <c r="G65" s="616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99"/>
      <c r="C66" s="602"/>
      <c r="D66" s="597"/>
      <c r="E66" s="597"/>
      <c r="F66" s="598"/>
      <c r="G66" s="616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99"/>
      <c r="C67" s="602"/>
      <c r="D67" s="597"/>
      <c r="E67" s="597"/>
      <c r="F67" s="598"/>
      <c r="G67" s="616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99"/>
      <c r="C68" s="602"/>
      <c r="D68" s="597"/>
      <c r="E68" s="597"/>
      <c r="F68" s="598"/>
      <c r="G68" s="616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99"/>
      <c r="C69" s="602"/>
      <c r="D69" s="597"/>
      <c r="E69" s="597"/>
      <c r="F69" s="598"/>
      <c r="G69" s="616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99"/>
      <c r="C70" s="602"/>
      <c r="D70" s="597"/>
      <c r="E70" s="597"/>
      <c r="F70" s="598"/>
      <c r="G70" s="616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504">
        <v>67</v>
      </c>
      <c r="B71" s="599"/>
      <c r="C71" s="602"/>
      <c r="D71" s="597"/>
      <c r="E71" s="597"/>
      <c r="F71" s="598"/>
      <c r="G71" s="616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99"/>
      <c r="C72" s="602"/>
      <c r="D72" s="597"/>
      <c r="E72" s="597"/>
      <c r="F72" s="598"/>
      <c r="G72" s="616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99"/>
      <c r="C73" s="602"/>
      <c r="D73" s="597"/>
      <c r="E73" s="597"/>
      <c r="F73" s="598"/>
      <c r="G73" s="616">
        <f t="shared" si="3"/>
        <v>0</v>
      </c>
      <c r="I73" s="394">
        <f t="shared" si="4"/>
        <v>0</v>
      </c>
    </row>
    <row r="74" spans="1:9" x14ac:dyDescent="0.5">
      <c r="A74" s="504">
        <v>70</v>
      </c>
      <c r="B74" s="599"/>
      <c r="C74" s="602"/>
      <c r="D74" s="597"/>
      <c r="E74" s="597"/>
      <c r="F74" s="598"/>
      <c r="G74" s="616">
        <f t="shared" si="3"/>
        <v>0</v>
      </c>
      <c r="I74" s="394">
        <f t="shared" si="4"/>
        <v>0</v>
      </c>
    </row>
    <row r="75" spans="1:9" x14ac:dyDescent="0.5">
      <c r="A75" s="504">
        <v>71</v>
      </c>
      <c r="B75" s="595"/>
      <c r="C75" s="602"/>
      <c r="D75" s="597"/>
      <c r="E75" s="597"/>
      <c r="F75" s="598"/>
      <c r="G75" s="616">
        <f t="shared" si="3"/>
        <v>0</v>
      </c>
      <c r="I75" s="394">
        <f t="shared" si="4"/>
        <v>0</v>
      </c>
    </row>
    <row r="76" spans="1:9" x14ac:dyDescent="0.5">
      <c r="A76" s="504">
        <v>72</v>
      </c>
      <c r="B76" s="595"/>
      <c r="C76" s="602"/>
      <c r="D76" s="597"/>
      <c r="E76" s="597"/>
      <c r="F76" s="598"/>
      <c r="G76" s="616">
        <f t="shared" si="3"/>
        <v>0</v>
      </c>
      <c r="I76" s="394">
        <f t="shared" si="4"/>
        <v>0</v>
      </c>
    </row>
    <row r="77" spans="1:9" x14ac:dyDescent="0.5">
      <c r="A77" s="504">
        <v>73</v>
      </c>
      <c r="B77" s="530"/>
      <c r="C77" s="530"/>
      <c r="D77" s="597"/>
      <c r="E77" s="597"/>
      <c r="F77" s="598"/>
      <c r="G77" s="616">
        <f t="shared" si="3"/>
        <v>0</v>
      </c>
      <c r="I77" s="394">
        <f t="shared" si="4"/>
        <v>0</v>
      </c>
    </row>
    <row r="78" spans="1:9" x14ac:dyDescent="0.5">
      <c r="A78" s="504">
        <v>74</v>
      </c>
      <c r="B78" s="530"/>
      <c r="C78" s="530"/>
      <c r="D78" s="597"/>
      <c r="E78" s="597"/>
      <c r="F78" s="598"/>
      <c r="G78" s="616">
        <f t="shared" si="3"/>
        <v>0</v>
      </c>
      <c r="I78" s="394">
        <f t="shared" si="4"/>
        <v>0</v>
      </c>
    </row>
    <row r="79" spans="1:9" x14ac:dyDescent="0.5">
      <c r="A79" s="504">
        <v>75</v>
      </c>
      <c r="B79" s="530"/>
      <c r="C79" s="530"/>
      <c r="D79" s="597"/>
      <c r="E79" s="597"/>
      <c r="F79" s="598"/>
      <c r="G79" s="616">
        <f t="shared" si="3"/>
        <v>0</v>
      </c>
      <c r="I79" s="394">
        <f t="shared" si="4"/>
        <v>0</v>
      </c>
    </row>
    <row r="80" spans="1:9" x14ac:dyDescent="0.5">
      <c r="A80" s="504">
        <v>76</v>
      </c>
      <c r="B80" s="530"/>
      <c r="C80" s="530"/>
      <c r="D80" s="597"/>
      <c r="E80" s="597"/>
      <c r="F80" s="598"/>
      <c r="G80" s="616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5" width="13.25" style="394" customWidth="1"/>
    <col min="6" max="6" width="12.75" style="394" customWidth="1"/>
    <col min="7" max="16384" width="9" style="394"/>
  </cols>
  <sheetData>
    <row r="1" spans="1:9" x14ac:dyDescent="0.5">
      <c r="A1" s="1224" t="s">
        <v>496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SUM(C5:C80)</f>
        <v>0</v>
      </c>
      <c r="D4" s="416">
        <f t="shared" ref="D4:G4" si="0">SUM(D5:D80)</f>
        <v>0</v>
      </c>
      <c r="E4" s="416">
        <f t="shared" si="0"/>
        <v>0</v>
      </c>
      <c r="F4" s="416">
        <f t="shared" si="0"/>
        <v>0</v>
      </c>
      <c r="G4" s="416">
        <f t="shared" si="0"/>
        <v>0</v>
      </c>
      <c r="I4" s="395">
        <f>SUM(I5:I80)</f>
        <v>0</v>
      </c>
    </row>
    <row r="5" spans="1:9" x14ac:dyDescent="0.5">
      <c r="A5" s="504">
        <v>1</v>
      </c>
      <c r="B5" s="599"/>
      <c r="C5" s="602"/>
      <c r="D5" s="597"/>
      <c r="E5" s="597"/>
      <c r="F5" s="598"/>
      <c r="G5" s="616">
        <f>+F5-E5</f>
        <v>0</v>
      </c>
      <c r="I5" s="394">
        <f>IF(F5&gt;0,1,0)</f>
        <v>0</v>
      </c>
    </row>
    <row r="6" spans="1:9" x14ac:dyDescent="0.5">
      <c r="A6" s="504">
        <v>2</v>
      </c>
      <c r="B6" s="599"/>
      <c r="C6" s="602"/>
      <c r="D6" s="597"/>
      <c r="E6" s="597"/>
      <c r="F6" s="598"/>
      <c r="G6" s="616">
        <f t="shared" ref="G6:G69" si="1">+F6-E6</f>
        <v>0</v>
      </c>
      <c r="I6" s="394">
        <f t="shared" ref="I6:I69" si="2">IF(F6&gt;0,1,0)</f>
        <v>0</v>
      </c>
    </row>
    <row r="7" spans="1:9" x14ac:dyDescent="0.5">
      <c r="A7" s="504">
        <v>3</v>
      </c>
      <c r="B7" s="599"/>
      <c r="C7" s="602"/>
      <c r="D7" s="597"/>
      <c r="E7" s="597"/>
      <c r="F7" s="598"/>
      <c r="G7" s="616">
        <f t="shared" si="1"/>
        <v>0</v>
      </c>
      <c r="I7" s="394">
        <f t="shared" si="2"/>
        <v>0</v>
      </c>
    </row>
    <row r="8" spans="1:9" x14ac:dyDescent="0.5">
      <c r="A8" s="504">
        <v>4</v>
      </c>
      <c r="B8" s="599"/>
      <c r="C8" s="602"/>
      <c r="D8" s="597"/>
      <c r="E8" s="597"/>
      <c r="F8" s="598"/>
      <c r="G8" s="616">
        <f t="shared" si="1"/>
        <v>0</v>
      </c>
      <c r="I8" s="394">
        <f t="shared" si="2"/>
        <v>0</v>
      </c>
    </row>
    <row r="9" spans="1:9" x14ac:dyDescent="0.5">
      <c r="A9" s="504">
        <v>5</v>
      </c>
      <c r="B9" s="599"/>
      <c r="C9" s="602"/>
      <c r="D9" s="597"/>
      <c r="E9" s="597"/>
      <c r="F9" s="598"/>
      <c r="G9" s="616">
        <f t="shared" si="1"/>
        <v>0</v>
      </c>
      <c r="I9" s="394">
        <f t="shared" si="2"/>
        <v>0</v>
      </c>
    </row>
    <row r="10" spans="1:9" x14ac:dyDescent="0.5">
      <c r="A10" s="504">
        <v>6</v>
      </c>
      <c r="B10" s="599"/>
      <c r="C10" s="602"/>
      <c r="D10" s="597"/>
      <c r="E10" s="597"/>
      <c r="F10" s="598"/>
      <c r="G10" s="616">
        <f t="shared" si="1"/>
        <v>0</v>
      </c>
      <c r="I10" s="394">
        <f t="shared" si="2"/>
        <v>0</v>
      </c>
    </row>
    <row r="11" spans="1:9" x14ac:dyDescent="0.5">
      <c r="A11" s="504">
        <v>7</v>
      </c>
      <c r="B11" s="599"/>
      <c r="C11" s="602"/>
      <c r="D11" s="597"/>
      <c r="E11" s="597"/>
      <c r="F11" s="598"/>
      <c r="G11" s="616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99"/>
      <c r="C12" s="602"/>
      <c r="D12" s="597"/>
      <c r="E12" s="597"/>
      <c r="F12" s="598"/>
      <c r="G12" s="616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99"/>
      <c r="C13" s="602"/>
      <c r="D13" s="597"/>
      <c r="E13" s="597"/>
      <c r="F13" s="598"/>
      <c r="G13" s="616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99"/>
      <c r="C14" s="602"/>
      <c r="D14" s="597"/>
      <c r="E14" s="597"/>
      <c r="F14" s="598"/>
      <c r="G14" s="616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99"/>
      <c r="C15" s="602"/>
      <c r="D15" s="597"/>
      <c r="E15" s="597"/>
      <c r="F15" s="598"/>
      <c r="G15" s="616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99"/>
      <c r="C16" s="602"/>
      <c r="D16" s="597"/>
      <c r="E16" s="597"/>
      <c r="F16" s="598"/>
      <c r="G16" s="616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99"/>
      <c r="C17" s="602"/>
      <c r="D17" s="597"/>
      <c r="E17" s="597"/>
      <c r="F17" s="598"/>
      <c r="G17" s="616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99"/>
      <c r="C18" s="602"/>
      <c r="D18" s="597"/>
      <c r="E18" s="597"/>
      <c r="F18" s="598"/>
      <c r="G18" s="616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99"/>
      <c r="C19" s="602"/>
      <c r="D19" s="597"/>
      <c r="E19" s="597"/>
      <c r="F19" s="598"/>
      <c r="G19" s="616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99"/>
      <c r="C20" s="602"/>
      <c r="D20" s="597"/>
      <c r="E20" s="597"/>
      <c r="F20" s="598"/>
      <c r="G20" s="616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99"/>
      <c r="C21" s="602"/>
      <c r="D21" s="597"/>
      <c r="E21" s="597"/>
      <c r="F21" s="598"/>
      <c r="G21" s="616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99"/>
      <c r="C22" s="602"/>
      <c r="D22" s="597"/>
      <c r="E22" s="597"/>
      <c r="F22" s="598"/>
      <c r="G22" s="616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99"/>
      <c r="C23" s="602"/>
      <c r="D23" s="597"/>
      <c r="E23" s="597"/>
      <c r="F23" s="598"/>
      <c r="G23" s="616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99"/>
      <c r="C24" s="602"/>
      <c r="D24" s="597"/>
      <c r="E24" s="597"/>
      <c r="F24" s="598"/>
      <c r="G24" s="616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99"/>
      <c r="C25" s="602"/>
      <c r="D25" s="597"/>
      <c r="E25" s="597"/>
      <c r="F25" s="598"/>
      <c r="G25" s="616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99"/>
      <c r="C26" s="602"/>
      <c r="D26" s="597"/>
      <c r="E26" s="597"/>
      <c r="F26" s="598"/>
      <c r="G26" s="616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99"/>
      <c r="C27" s="602"/>
      <c r="D27" s="597"/>
      <c r="E27" s="597"/>
      <c r="F27" s="598"/>
      <c r="G27" s="616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95"/>
      <c r="C28" s="602"/>
      <c r="D28" s="597"/>
      <c r="E28" s="597"/>
      <c r="F28" s="598"/>
      <c r="G28" s="616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99"/>
      <c r="C29" s="602"/>
      <c r="D29" s="597"/>
      <c r="E29" s="597"/>
      <c r="F29" s="598"/>
      <c r="G29" s="616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99"/>
      <c r="C30" s="602"/>
      <c r="D30" s="597"/>
      <c r="E30" s="597"/>
      <c r="F30" s="598"/>
      <c r="G30" s="616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99"/>
      <c r="C31" s="602"/>
      <c r="D31" s="597"/>
      <c r="E31" s="597"/>
      <c r="F31" s="598"/>
      <c r="G31" s="616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99"/>
      <c r="C32" s="602"/>
      <c r="D32" s="597"/>
      <c r="E32" s="597"/>
      <c r="F32" s="598"/>
      <c r="G32" s="616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99"/>
      <c r="C33" s="602"/>
      <c r="D33" s="597"/>
      <c r="E33" s="597"/>
      <c r="F33" s="598"/>
      <c r="G33" s="616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99"/>
      <c r="C34" s="602"/>
      <c r="D34" s="597"/>
      <c r="E34" s="597"/>
      <c r="F34" s="598"/>
      <c r="G34" s="616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99"/>
      <c r="C35" s="602"/>
      <c r="D35" s="597"/>
      <c r="E35" s="597"/>
      <c r="F35" s="598"/>
      <c r="G35" s="616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99"/>
      <c r="C36" s="602"/>
      <c r="D36" s="597"/>
      <c r="E36" s="597"/>
      <c r="F36" s="598"/>
      <c r="G36" s="616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95"/>
      <c r="C37" s="602"/>
      <c r="D37" s="597"/>
      <c r="E37" s="597"/>
      <c r="F37" s="598"/>
      <c r="G37" s="616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95"/>
      <c r="C38" s="602"/>
      <c r="D38" s="597"/>
      <c r="E38" s="597"/>
      <c r="F38" s="598"/>
      <c r="G38" s="616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99"/>
      <c r="C39" s="602"/>
      <c r="D39" s="597"/>
      <c r="E39" s="597"/>
      <c r="F39" s="598"/>
      <c r="G39" s="616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99"/>
      <c r="C40" s="602"/>
      <c r="D40" s="597"/>
      <c r="E40" s="597"/>
      <c r="F40" s="598"/>
      <c r="G40" s="616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99"/>
      <c r="C41" s="602"/>
      <c r="D41" s="597"/>
      <c r="E41" s="597"/>
      <c r="F41" s="598"/>
      <c r="G41" s="616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99"/>
      <c r="C42" s="602"/>
      <c r="D42" s="597"/>
      <c r="E42" s="597"/>
      <c r="F42" s="598"/>
      <c r="G42" s="616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99"/>
      <c r="C43" s="602"/>
      <c r="D43" s="597"/>
      <c r="E43" s="597"/>
      <c r="F43" s="598"/>
      <c r="G43" s="616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99"/>
      <c r="C44" s="602"/>
      <c r="D44" s="597"/>
      <c r="E44" s="597"/>
      <c r="F44" s="598"/>
      <c r="G44" s="616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99"/>
      <c r="C45" s="602"/>
      <c r="D45" s="597"/>
      <c r="E45" s="597"/>
      <c r="F45" s="598"/>
      <c r="G45" s="616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99"/>
      <c r="C46" s="602"/>
      <c r="D46" s="597"/>
      <c r="E46" s="597"/>
      <c r="F46" s="598"/>
      <c r="G46" s="616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99"/>
      <c r="C47" s="602"/>
      <c r="D47" s="597"/>
      <c r="E47" s="597"/>
      <c r="F47" s="598"/>
      <c r="G47" s="616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99"/>
      <c r="C48" s="602"/>
      <c r="D48" s="597"/>
      <c r="E48" s="597"/>
      <c r="F48" s="598"/>
      <c r="G48" s="616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99"/>
      <c r="C49" s="602"/>
      <c r="D49" s="597"/>
      <c r="E49" s="597"/>
      <c r="F49" s="598"/>
      <c r="G49" s="616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99"/>
      <c r="C50" s="602"/>
      <c r="D50" s="597"/>
      <c r="E50" s="597"/>
      <c r="F50" s="598"/>
      <c r="G50" s="616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99"/>
      <c r="C51" s="602"/>
      <c r="D51" s="597"/>
      <c r="E51" s="597"/>
      <c r="F51" s="598"/>
      <c r="G51" s="616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99"/>
      <c r="C52" s="602"/>
      <c r="D52" s="597"/>
      <c r="E52" s="597"/>
      <c r="F52" s="598"/>
      <c r="G52" s="616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99"/>
      <c r="C53" s="602"/>
      <c r="D53" s="597"/>
      <c r="E53" s="597"/>
      <c r="F53" s="598"/>
      <c r="G53" s="616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99"/>
      <c r="C54" s="602"/>
      <c r="D54" s="597"/>
      <c r="E54" s="597"/>
      <c r="F54" s="598"/>
      <c r="G54" s="616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99"/>
      <c r="C55" s="602"/>
      <c r="D55" s="597"/>
      <c r="E55" s="597"/>
      <c r="F55" s="598"/>
      <c r="G55" s="616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99"/>
      <c r="C56" s="602"/>
      <c r="D56" s="597"/>
      <c r="E56" s="597"/>
      <c r="F56" s="598"/>
      <c r="G56" s="616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99"/>
      <c r="C57" s="602"/>
      <c r="D57" s="597"/>
      <c r="E57" s="597"/>
      <c r="F57" s="598"/>
      <c r="G57" s="616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99"/>
      <c r="C58" s="602"/>
      <c r="D58" s="597"/>
      <c r="E58" s="597"/>
      <c r="F58" s="598"/>
      <c r="G58" s="616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99"/>
      <c r="C59" s="602"/>
      <c r="D59" s="597"/>
      <c r="E59" s="597"/>
      <c r="F59" s="598"/>
      <c r="G59" s="616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99"/>
      <c r="C60" s="602"/>
      <c r="D60" s="597"/>
      <c r="E60" s="597"/>
      <c r="F60" s="598"/>
      <c r="G60" s="616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99"/>
      <c r="C61" s="602"/>
      <c r="D61" s="597"/>
      <c r="E61" s="597"/>
      <c r="F61" s="598"/>
      <c r="G61" s="616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99"/>
      <c r="C62" s="602"/>
      <c r="D62" s="597"/>
      <c r="E62" s="597"/>
      <c r="F62" s="598"/>
      <c r="G62" s="616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99"/>
      <c r="C63" s="602"/>
      <c r="D63" s="597"/>
      <c r="E63" s="597"/>
      <c r="F63" s="598"/>
      <c r="G63" s="616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99"/>
      <c r="C64" s="602"/>
      <c r="D64" s="597"/>
      <c r="E64" s="597"/>
      <c r="F64" s="598"/>
      <c r="G64" s="616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99"/>
      <c r="C65" s="602"/>
      <c r="D65" s="597"/>
      <c r="E65" s="597"/>
      <c r="F65" s="598"/>
      <c r="G65" s="616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99"/>
      <c r="C66" s="602"/>
      <c r="D66" s="597"/>
      <c r="E66" s="597"/>
      <c r="F66" s="598"/>
      <c r="G66" s="616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99"/>
      <c r="C67" s="602"/>
      <c r="D67" s="597"/>
      <c r="E67" s="597"/>
      <c r="F67" s="598"/>
      <c r="G67" s="616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99"/>
      <c r="C68" s="602"/>
      <c r="D68" s="597"/>
      <c r="E68" s="597"/>
      <c r="F68" s="598"/>
      <c r="G68" s="616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99"/>
      <c r="C69" s="602"/>
      <c r="D69" s="597"/>
      <c r="E69" s="597"/>
      <c r="F69" s="598"/>
      <c r="G69" s="616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99"/>
      <c r="C70" s="602"/>
      <c r="D70" s="597"/>
      <c r="E70" s="597"/>
      <c r="F70" s="598"/>
      <c r="G70" s="616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504">
        <v>67</v>
      </c>
      <c r="B71" s="599"/>
      <c r="C71" s="602"/>
      <c r="D71" s="597"/>
      <c r="E71" s="597"/>
      <c r="F71" s="598"/>
      <c r="G71" s="616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99"/>
      <c r="C72" s="602"/>
      <c r="D72" s="597"/>
      <c r="E72" s="597"/>
      <c r="F72" s="598"/>
      <c r="G72" s="616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99"/>
      <c r="C73" s="602"/>
      <c r="D73" s="597"/>
      <c r="E73" s="597"/>
      <c r="F73" s="598"/>
      <c r="G73" s="616">
        <f t="shared" si="3"/>
        <v>0</v>
      </c>
      <c r="I73" s="394">
        <f t="shared" si="4"/>
        <v>0</v>
      </c>
    </row>
    <row r="74" spans="1:9" x14ac:dyDescent="0.5">
      <c r="A74" s="504">
        <v>70</v>
      </c>
      <c r="B74" s="599"/>
      <c r="C74" s="602"/>
      <c r="D74" s="597"/>
      <c r="E74" s="597"/>
      <c r="F74" s="598"/>
      <c r="G74" s="616">
        <f t="shared" si="3"/>
        <v>0</v>
      </c>
      <c r="I74" s="394">
        <f t="shared" si="4"/>
        <v>0</v>
      </c>
    </row>
    <row r="75" spans="1:9" x14ac:dyDescent="0.5">
      <c r="A75" s="504">
        <v>71</v>
      </c>
      <c r="B75" s="595"/>
      <c r="C75" s="602"/>
      <c r="D75" s="597"/>
      <c r="E75" s="597"/>
      <c r="F75" s="598"/>
      <c r="G75" s="616">
        <f t="shared" si="3"/>
        <v>0</v>
      </c>
      <c r="I75" s="394">
        <f t="shared" si="4"/>
        <v>0</v>
      </c>
    </row>
    <row r="76" spans="1:9" x14ac:dyDescent="0.5">
      <c r="A76" s="504">
        <v>72</v>
      </c>
      <c r="B76" s="595"/>
      <c r="C76" s="602"/>
      <c r="D76" s="597"/>
      <c r="E76" s="597"/>
      <c r="F76" s="598"/>
      <c r="G76" s="616">
        <f t="shared" si="3"/>
        <v>0</v>
      </c>
      <c r="I76" s="394">
        <f t="shared" si="4"/>
        <v>0</v>
      </c>
    </row>
    <row r="77" spans="1:9" x14ac:dyDescent="0.5">
      <c r="A77" s="504">
        <v>73</v>
      </c>
      <c r="B77" s="530"/>
      <c r="C77" s="530"/>
      <c r="D77" s="597"/>
      <c r="E77" s="597"/>
      <c r="F77" s="598"/>
      <c r="G77" s="616">
        <f t="shared" si="3"/>
        <v>0</v>
      </c>
      <c r="I77" s="394">
        <f t="shared" si="4"/>
        <v>0</v>
      </c>
    </row>
    <row r="78" spans="1:9" x14ac:dyDescent="0.5">
      <c r="A78" s="504">
        <v>74</v>
      </c>
      <c r="B78" s="530"/>
      <c r="C78" s="530"/>
      <c r="D78" s="597"/>
      <c r="E78" s="597"/>
      <c r="F78" s="598"/>
      <c r="G78" s="616">
        <f t="shared" si="3"/>
        <v>0</v>
      </c>
      <c r="I78" s="394">
        <f t="shared" si="4"/>
        <v>0</v>
      </c>
    </row>
    <row r="79" spans="1:9" x14ac:dyDescent="0.5">
      <c r="A79" s="504">
        <v>75</v>
      </c>
      <c r="B79" s="530"/>
      <c r="C79" s="530"/>
      <c r="D79" s="597"/>
      <c r="E79" s="597"/>
      <c r="F79" s="598"/>
      <c r="G79" s="616">
        <f t="shared" si="3"/>
        <v>0</v>
      </c>
      <c r="I79" s="394">
        <f t="shared" si="4"/>
        <v>0</v>
      </c>
    </row>
    <row r="80" spans="1:9" x14ac:dyDescent="0.5">
      <c r="A80" s="504">
        <v>76</v>
      </c>
      <c r="B80" s="530"/>
      <c r="C80" s="530"/>
      <c r="D80" s="597"/>
      <c r="E80" s="597"/>
      <c r="F80" s="598"/>
      <c r="G80" s="616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5" width="13.25" style="394" customWidth="1"/>
    <col min="6" max="6" width="12.75" style="394" customWidth="1"/>
    <col min="7" max="16384" width="9" style="394"/>
  </cols>
  <sheetData>
    <row r="1" spans="1:9" x14ac:dyDescent="0.5">
      <c r="A1" s="1224" t="s">
        <v>581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202</v>
      </c>
      <c r="E4" s="416">
        <f>SUM(E5:E79)</f>
        <v>185</v>
      </c>
      <c r="F4" s="416">
        <f>SUM(F5:F79)</f>
        <v>202</v>
      </c>
      <c r="G4" s="416">
        <f>SUM(G5:G79)</f>
        <v>17</v>
      </c>
      <c r="I4" s="395">
        <f>SUM(I5:I79)</f>
        <v>2</v>
      </c>
    </row>
    <row r="5" spans="1:9" x14ac:dyDescent="0.5">
      <c r="A5" s="374">
        <v>1</v>
      </c>
      <c r="B5" s="1070" t="s">
        <v>164</v>
      </c>
      <c r="C5" s="1099">
        <v>257106.98</v>
      </c>
      <c r="D5" s="1056">
        <v>195</v>
      </c>
      <c r="E5" s="1056">
        <v>171</v>
      </c>
      <c r="F5" s="1096">
        <v>195</v>
      </c>
      <c r="G5" s="430">
        <f>+F5-E5</f>
        <v>24</v>
      </c>
      <c r="I5" s="394">
        <f>IF(F5&gt;0,1,0)</f>
        <v>1</v>
      </c>
    </row>
    <row r="6" spans="1:9" x14ac:dyDescent="0.5">
      <c r="A6" s="374">
        <v>2</v>
      </c>
      <c r="B6" s="1067" t="s">
        <v>172</v>
      </c>
      <c r="C6" s="1101">
        <v>69817.5</v>
      </c>
      <c r="D6" s="1056">
        <v>7</v>
      </c>
      <c r="E6" s="1056">
        <v>14</v>
      </c>
      <c r="F6" s="1057">
        <v>7</v>
      </c>
      <c r="G6" s="430">
        <f t="shared" ref="G6:G69" si="0">+F6-E6</f>
        <v>-7</v>
      </c>
      <c r="I6" s="394">
        <f t="shared" ref="I6:I69" si="1">IF(F6&gt;0,1,0)</f>
        <v>1</v>
      </c>
    </row>
    <row r="7" spans="1:9" x14ac:dyDescent="0.5">
      <c r="A7" s="374">
        <v>3</v>
      </c>
      <c r="B7" s="1058" t="s">
        <v>155</v>
      </c>
      <c r="C7" s="1101">
        <v>10.75</v>
      </c>
      <c r="D7" s="1056">
        <v>0</v>
      </c>
      <c r="E7" s="1056">
        <v>0</v>
      </c>
      <c r="F7" s="1057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054" t="s">
        <v>156</v>
      </c>
      <c r="C8" s="1101">
        <v>1</v>
      </c>
      <c r="D8" s="1056">
        <v>0</v>
      </c>
      <c r="E8" s="1056">
        <v>0</v>
      </c>
      <c r="F8" s="1057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8" t="s">
        <v>157</v>
      </c>
      <c r="C9" s="1101">
        <v>3</v>
      </c>
      <c r="D9" s="1056">
        <v>0</v>
      </c>
      <c r="E9" s="1056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8" t="s">
        <v>217</v>
      </c>
      <c r="C10" s="1101">
        <v>101.13</v>
      </c>
      <c r="D10" s="1056">
        <v>0</v>
      </c>
      <c r="E10" s="1056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158</v>
      </c>
      <c r="C11" s="1101">
        <v>3.5</v>
      </c>
      <c r="D11" s="1056">
        <v>0</v>
      </c>
      <c r="E11" s="1056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159</v>
      </c>
      <c r="C12" s="1101">
        <v>46</v>
      </c>
      <c r="D12" s="1056">
        <v>0</v>
      </c>
      <c r="E12" s="1056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8" t="s">
        <v>160</v>
      </c>
      <c r="C13" s="1101">
        <v>275</v>
      </c>
      <c r="D13" s="1056">
        <v>0</v>
      </c>
      <c r="E13" s="1056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161</v>
      </c>
      <c r="C14" s="1101">
        <v>3.13</v>
      </c>
      <c r="D14" s="1056">
        <v>0</v>
      </c>
      <c r="E14" s="1056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162</v>
      </c>
      <c r="C15" s="1101">
        <v>4.33</v>
      </c>
      <c r="D15" s="1056">
        <v>0</v>
      </c>
      <c r="E15" s="1056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8" t="s">
        <v>174</v>
      </c>
      <c r="C16" s="1101">
        <v>495.5</v>
      </c>
      <c r="D16" s="1056">
        <v>0</v>
      </c>
      <c r="E16" s="1056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175</v>
      </c>
      <c r="C17" s="1101">
        <v>2261.75</v>
      </c>
      <c r="D17" s="1056">
        <v>0</v>
      </c>
      <c r="E17" s="1081">
        <v>0</v>
      </c>
      <c r="F17" s="1084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176</v>
      </c>
      <c r="C18" s="1101">
        <v>11.5</v>
      </c>
      <c r="D18" s="1056">
        <v>0</v>
      </c>
      <c r="E18" s="1081">
        <v>0</v>
      </c>
      <c r="F18" s="1084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177</v>
      </c>
      <c r="C19" s="1101">
        <v>879.95</v>
      </c>
      <c r="D19" s="1056">
        <v>0</v>
      </c>
      <c r="E19" s="1081">
        <v>0</v>
      </c>
      <c r="F19" s="1084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178</v>
      </c>
      <c r="C20" s="1101">
        <v>3922.5</v>
      </c>
      <c r="D20" s="1056">
        <v>0</v>
      </c>
      <c r="E20" s="1081">
        <v>0</v>
      </c>
      <c r="F20" s="1084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8" t="s">
        <v>179</v>
      </c>
      <c r="C21" s="1101">
        <v>2</v>
      </c>
      <c r="D21" s="1056">
        <v>0</v>
      </c>
      <c r="E21" s="1081">
        <v>0</v>
      </c>
      <c r="F21" s="1084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70" t="s">
        <v>180</v>
      </c>
      <c r="C22" s="1103">
        <v>4117.75</v>
      </c>
      <c r="D22" s="1056">
        <v>0</v>
      </c>
      <c r="E22" s="1056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61" t="s">
        <v>181</v>
      </c>
      <c r="C23" s="1103">
        <v>551</v>
      </c>
      <c r="D23" s="1056">
        <v>0</v>
      </c>
      <c r="E23" s="1056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01">
        <v>1718.27</v>
      </c>
      <c r="D24" s="1056">
        <v>0</v>
      </c>
      <c r="E24" s="1056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61" t="s">
        <v>166</v>
      </c>
      <c r="C25" s="1103">
        <v>705.5</v>
      </c>
      <c r="D25" s="1060">
        <v>0</v>
      </c>
      <c r="E25" s="1060">
        <v>0</v>
      </c>
      <c r="F25" s="1063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167</v>
      </c>
      <c r="C26" s="1101">
        <v>89.5</v>
      </c>
      <c r="D26" s="1056">
        <v>0</v>
      </c>
      <c r="E26" s="1056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168</v>
      </c>
      <c r="C27" s="1103">
        <v>92</v>
      </c>
      <c r="D27" s="1056">
        <v>0</v>
      </c>
      <c r="E27" s="1056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169</v>
      </c>
      <c r="C28" s="1101">
        <v>2053</v>
      </c>
      <c r="D28" s="1056">
        <v>0</v>
      </c>
      <c r="E28" s="1056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170</v>
      </c>
      <c r="C29" s="1101">
        <v>892.5</v>
      </c>
      <c r="D29" s="1056">
        <v>0</v>
      </c>
      <c r="E29" s="1056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171</v>
      </c>
      <c r="C30" s="1101">
        <v>1.18</v>
      </c>
      <c r="D30" s="1056">
        <v>0</v>
      </c>
      <c r="E30" s="1056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134</v>
      </c>
      <c r="C31" s="1101">
        <v>63.25</v>
      </c>
      <c r="D31" s="1056">
        <v>0</v>
      </c>
      <c r="E31" s="1056">
        <v>0</v>
      </c>
      <c r="F31" s="1057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135</v>
      </c>
      <c r="C32" s="1101">
        <v>1045</v>
      </c>
      <c r="D32" s="1056">
        <v>0</v>
      </c>
      <c r="E32" s="1056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136</v>
      </c>
      <c r="C33" s="1105">
        <v>207.75</v>
      </c>
      <c r="D33" s="1081">
        <v>0</v>
      </c>
      <c r="E33" s="1081">
        <v>0</v>
      </c>
      <c r="F33" s="1084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137</v>
      </c>
      <c r="C34" s="1101">
        <v>16.87</v>
      </c>
      <c r="D34" s="1056">
        <v>0</v>
      </c>
      <c r="E34" s="1056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61" t="s">
        <v>138</v>
      </c>
      <c r="C35" s="1103">
        <v>26.5</v>
      </c>
      <c r="D35" s="1060">
        <v>0</v>
      </c>
      <c r="E35" s="1060">
        <v>0</v>
      </c>
      <c r="F35" s="1063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61" t="s">
        <v>139</v>
      </c>
      <c r="C36" s="1101">
        <v>39.75</v>
      </c>
      <c r="D36" s="1056">
        <v>0</v>
      </c>
      <c r="E36" s="1056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140</v>
      </c>
      <c r="C37" s="1101">
        <v>197.5</v>
      </c>
      <c r="D37" s="1056">
        <v>0</v>
      </c>
      <c r="E37" s="1056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141</v>
      </c>
      <c r="C38" s="1101">
        <v>4.25</v>
      </c>
      <c r="D38" s="1056">
        <v>0</v>
      </c>
      <c r="E38" s="1056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61" t="s">
        <v>142</v>
      </c>
      <c r="C39" s="1103">
        <v>62.75</v>
      </c>
      <c r="D39" s="1056">
        <v>0</v>
      </c>
      <c r="E39" s="1056">
        <v>0</v>
      </c>
      <c r="F39" s="1057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61" t="s">
        <v>143</v>
      </c>
      <c r="C40" s="1103">
        <v>111</v>
      </c>
      <c r="D40" s="1056">
        <v>0</v>
      </c>
      <c r="E40" s="1056">
        <v>0</v>
      </c>
      <c r="F40" s="1057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8" t="s">
        <v>144</v>
      </c>
      <c r="C41" s="1101">
        <v>3</v>
      </c>
      <c r="D41" s="1056">
        <v>0</v>
      </c>
      <c r="E41" s="1056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4" t="s">
        <v>145</v>
      </c>
      <c r="C42" s="1101">
        <v>10089.18</v>
      </c>
      <c r="D42" s="1056">
        <v>0</v>
      </c>
      <c r="E42" s="1056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146</v>
      </c>
      <c r="C43" s="1101">
        <v>130.25</v>
      </c>
      <c r="D43" s="1056">
        <v>0</v>
      </c>
      <c r="E43" s="105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147</v>
      </c>
      <c r="C44" s="1101">
        <v>734.37</v>
      </c>
      <c r="D44" s="1056">
        <v>0</v>
      </c>
      <c r="E44" s="1056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1" t="s">
        <v>148</v>
      </c>
      <c r="C45" s="1101">
        <v>109</v>
      </c>
      <c r="D45" s="1056">
        <v>0</v>
      </c>
      <c r="E45" s="1056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149</v>
      </c>
      <c r="C46" s="1101">
        <v>180.5</v>
      </c>
      <c r="D46" s="1056">
        <v>0</v>
      </c>
      <c r="E46" s="1056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8" t="s">
        <v>150</v>
      </c>
      <c r="C47" s="1101">
        <v>500.5</v>
      </c>
      <c r="D47" s="1056">
        <v>0</v>
      </c>
      <c r="E47" s="1056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151</v>
      </c>
      <c r="C48" s="1101">
        <v>407.75</v>
      </c>
      <c r="D48" s="1056">
        <v>0</v>
      </c>
      <c r="E48" s="1056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8" t="s">
        <v>152</v>
      </c>
      <c r="C49" s="1101">
        <v>85</v>
      </c>
      <c r="D49" s="1056">
        <v>0</v>
      </c>
      <c r="E49" s="1056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153</v>
      </c>
      <c r="C50" s="1101">
        <v>268.5</v>
      </c>
      <c r="D50" s="1056">
        <v>0</v>
      </c>
      <c r="E50" s="105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183</v>
      </c>
      <c r="C51" s="1101">
        <v>7.4</v>
      </c>
      <c r="D51" s="1056">
        <v>0</v>
      </c>
      <c r="E51" s="1056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184</v>
      </c>
      <c r="C52" s="1101">
        <v>25.5</v>
      </c>
      <c r="D52" s="1056">
        <v>0</v>
      </c>
      <c r="E52" s="1056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8" t="s">
        <v>185</v>
      </c>
      <c r="C53" s="1101">
        <v>19.28</v>
      </c>
      <c r="D53" s="1081">
        <v>0</v>
      </c>
      <c r="E53" s="1081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186</v>
      </c>
      <c r="C54" s="1103">
        <v>2</v>
      </c>
      <c r="D54" s="1056">
        <v>0</v>
      </c>
      <c r="E54" s="1056">
        <v>0</v>
      </c>
      <c r="F54" s="1063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187</v>
      </c>
      <c r="C55" s="1099">
        <v>3</v>
      </c>
      <c r="D55" s="1056">
        <v>0</v>
      </c>
      <c r="E55" s="1056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61" t="s">
        <v>188</v>
      </c>
      <c r="C56" s="1101">
        <v>25.1</v>
      </c>
      <c r="D56" s="1060">
        <v>0</v>
      </c>
      <c r="E56" s="1060">
        <v>0</v>
      </c>
      <c r="F56" s="1063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1" t="s">
        <v>190</v>
      </c>
      <c r="C57" s="1103">
        <v>37.94</v>
      </c>
      <c r="D57" s="1060">
        <v>0</v>
      </c>
      <c r="E57" s="1060">
        <v>0</v>
      </c>
      <c r="F57" s="1063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1" t="s">
        <v>191</v>
      </c>
      <c r="C58" s="1103">
        <v>2</v>
      </c>
      <c r="D58" s="1060">
        <v>0</v>
      </c>
      <c r="E58" s="1060">
        <v>0</v>
      </c>
      <c r="F58" s="1063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1" t="s">
        <v>192</v>
      </c>
      <c r="C59" s="1103">
        <v>30.56</v>
      </c>
      <c r="D59" s="1060">
        <v>0</v>
      </c>
      <c r="E59" s="1060">
        <v>0</v>
      </c>
      <c r="F59" s="106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1" t="s">
        <v>194</v>
      </c>
      <c r="C60" s="1103">
        <v>154</v>
      </c>
      <c r="D60" s="1056">
        <v>0</v>
      </c>
      <c r="E60" s="1056">
        <v>0</v>
      </c>
      <c r="F60" s="1057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195</v>
      </c>
      <c r="C61" s="1103">
        <v>11.36</v>
      </c>
      <c r="D61" s="1056">
        <v>0</v>
      </c>
      <c r="E61" s="1056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196</v>
      </c>
      <c r="C62" s="1103">
        <v>33.479999999999997</v>
      </c>
      <c r="D62" s="1056">
        <v>0</v>
      </c>
      <c r="E62" s="1056">
        <v>0</v>
      </c>
      <c r="F62" s="1057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116</v>
      </c>
      <c r="C63" s="1101">
        <v>4147</v>
      </c>
      <c r="D63" s="1056">
        <v>0</v>
      </c>
      <c r="E63" s="1056">
        <v>0</v>
      </c>
      <c r="F63" s="1057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8" t="s">
        <v>118</v>
      </c>
      <c r="C64" s="1103">
        <v>67509.53</v>
      </c>
      <c r="D64" s="1056">
        <v>0</v>
      </c>
      <c r="E64" s="1056">
        <v>0</v>
      </c>
      <c r="F64" s="1057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8" t="s">
        <v>117</v>
      </c>
      <c r="C65" s="1103">
        <v>229128.79</v>
      </c>
      <c r="D65" s="1056">
        <v>0</v>
      </c>
      <c r="E65" s="1056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8" t="s">
        <v>119</v>
      </c>
      <c r="C66" s="1099">
        <v>20165.61</v>
      </c>
      <c r="D66" s="1081">
        <v>0</v>
      </c>
      <c r="E66" s="1081">
        <v>0</v>
      </c>
      <c r="F66" s="1084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120</v>
      </c>
      <c r="C67" s="1101">
        <v>615</v>
      </c>
      <c r="D67" s="1056">
        <v>0</v>
      </c>
      <c r="E67" s="1056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67" t="s">
        <v>121</v>
      </c>
      <c r="C68" s="1103">
        <v>8867.5300000000007</v>
      </c>
      <c r="D68" s="1060">
        <v>0</v>
      </c>
      <c r="E68" s="1060">
        <v>0</v>
      </c>
      <c r="F68" s="1063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4" t="s">
        <v>122</v>
      </c>
      <c r="C69" s="1101">
        <v>82116</v>
      </c>
      <c r="D69" s="1056">
        <v>0</v>
      </c>
      <c r="E69" s="1056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73" t="s">
        <v>123</v>
      </c>
      <c r="C70" s="1101">
        <v>194.75</v>
      </c>
      <c r="D70" s="1056">
        <v>0</v>
      </c>
      <c r="E70" s="1056">
        <v>0</v>
      </c>
      <c r="F70" s="1057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056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05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56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56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056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73" t="s">
        <v>129</v>
      </c>
      <c r="C76" s="1103">
        <v>370082.79</v>
      </c>
      <c r="D76" s="1056">
        <v>0</v>
      </c>
      <c r="E76" s="1056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056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056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07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79"/>
  <sheetViews>
    <sheetView workbookViewId="0">
      <pane xSplit="2" ySplit="4" topLeftCell="C74" activePane="bottomRight" state="frozen"/>
      <selection pane="topRight" activeCell="C1" sqref="C1"/>
      <selection pane="bottomLeft" activeCell="A5" sqref="A5"/>
      <selection pane="bottomRight" activeCell="K12" sqref="K12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1224" t="s">
        <v>582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SUM(C5:C79)</f>
        <v>1172863.17</v>
      </c>
      <c r="D4" s="416">
        <f>SUM(D5:D79)</f>
        <v>260</v>
      </c>
      <c r="E4" s="416">
        <f>SUM(E5:E79)</f>
        <v>265</v>
      </c>
      <c r="F4" s="416">
        <f>SUM(F5:F79)</f>
        <v>260</v>
      </c>
      <c r="G4" s="416">
        <f>SUM(G5:G79)</f>
        <v>-5</v>
      </c>
      <c r="I4" s="395">
        <f>SUM(I5:I79)</f>
        <v>4</v>
      </c>
    </row>
    <row r="5" spans="1:9" x14ac:dyDescent="0.5">
      <c r="A5" s="374">
        <v>1</v>
      </c>
      <c r="B5" s="1070" t="s">
        <v>164</v>
      </c>
      <c r="C5" s="1099">
        <v>257106.98</v>
      </c>
      <c r="D5" s="1056">
        <v>176</v>
      </c>
      <c r="E5" s="1100">
        <v>176</v>
      </c>
      <c r="F5" s="1096">
        <v>176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1058" t="s">
        <v>122</v>
      </c>
      <c r="C6" s="1101">
        <v>82116</v>
      </c>
      <c r="D6" s="1056">
        <v>59</v>
      </c>
      <c r="E6" s="1071">
        <v>59</v>
      </c>
      <c r="F6" s="1057">
        <v>59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117</v>
      </c>
      <c r="C7" s="1101">
        <v>229128.79</v>
      </c>
      <c r="D7" s="1056">
        <v>19</v>
      </c>
      <c r="E7" s="1071">
        <v>19</v>
      </c>
      <c r="F7" s="1057">
        <v>19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92" t="s">
        <v>172</v>
      </c>
      <c r="C8" s="1103">
        <v>69817.5</v>
      </c>
      <c r="D8" s="1056">
        <v>6</v>
      </c>
      <c r="E8" s="1106">
        <v>11</v>
      </c>
      <c r="F8" s="1057">
        <v>6</v>
      </c>
      <c r="G8" s="430">
        <f t="shared" si="0"/>
        <v>-5</v>
      </c>
      <c r="I8" s="394">
        <f t="shared" si="1"/>
        <v>1</v>
      </c>
    </row>
    <row r="9" spans="1:9" x14ac:dyDescent="0.5">
      <c r="A9" s="374">
        <v>5</v>
      </c>
      <c r="B9" s="1054" t="s">
        <v>155</v>
      </c>
      <c r="C9" s="1101">
        <v>10.75</v>
      </c>
      <c r="D9" s="1056">
        <v>0</v>
      </c>
      <c r="E9" s="1071">
        <v>0</v>
      </c>
      <c r="F9" s="1057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8" t="s">
        <v>156</v>
      </c>
      <c r="C10" s="1103">
        <v>1</v>
      </c>
      <c r="D10" s="1056">
        <v>0</v>
      </c>
      <c r="E10" s="1071">
        <v>0</v>
      </c>
      <c r="F10" s="1057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157</v>
      </c>
      <c r="C11" s="1101">
        <v>3</v>
      </c>
      <c r="D11" s="1056">
        <v>0</v>
      </c>
      <c r="E11" s="1102">
        <v>0</v>
      </c>
      <c r="F11" s="1057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217</v>
      </c>
      <c r="C12" s="1101">
        <v>101.13</v>
      </c>
      <c r="D12" s="1056">
        <v>0</v>
      </c>
      <c r="E12" s="1071">
        <v>0</v>
      </c>
      <c r="F12" s="1057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158</v>
      </c>
      <c r="C13" s="1101">
        <v>3.5</v>
      </c>
      <c r="D13" s="1056">
        <v>0</v>
      </c>
      <c r="E13" s="1104">
        <v>0</v>
      </c>
      <c r="F13" s="1057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159</v>
      </c>
      <c r="C14" s="1101">
        <v>46</v>
      </c>
      <c r="D14" s="1056">
        <v>0</v>
      </c>
      <c r="E14" s="1104">
        <v>0</v>
      </c>
      <c r="F14" s="1057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8" t="s">
        <v>160</v>
      </c>
      <c r="C15" s="1101">
        <v>275</v>
      </c>
      <c r="D15" s="1056">
        <v>0</v>
      </c>
      <c r="E15" s="1071">
        <v>0</v>
      </c>
      <c r="F15" s="1057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161</v>
      </c>
      <c r="C16" s="1101">
        <v>3.13</v>
      </c>
      <c r="D16" s="1056">
        <v>0</v>
      </c>
      <c r="E16" s="1071">
        <v>0</v>
      </c>
      <c r="F16" s="1057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8" t="s">
        <v>162</v>
      </c>
      <c r="C17" s="1101">
        <v>4.33</v>
      </c>
      <c r="D17" s="1056">
        <v>0</v>
      </c>
      <c r="E17" s="1071">
        <v>0</v>
      </c>
      <c r="F17" s="1057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174</v>
      </c>
      <c r="C18" s="1101">
        <v>495.5</v>
      </c>
      <c r="D18" s="1056">
        <v>0</v>
      </c>
      <c r="E18" s="1071">
        <v>0</v>
      </c>
      <c r="F18" s="1057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8" t="s">
        <v>175</v>
      </c>
      <c r="C19" s="1101">
        <v>2261.75</v>
      </c>
      <c r="D19" s="1056">
        <v>0</v>
      </c>
      <c r="E19" s="1071">
        <v>0</v>
      </c>
      <c r="F19" s="1057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8" t="s">
        <v>176</v>
      </c>
      <c r="C20" s="1101">
        <v>11.5</v>
      </c>
      <c r="D20" s="1056">
        <v>0</v>
      </c>
      <c r="E20" s="1071">
        <v>0</v>
      </c>
      <c r="F20" s="1057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177</v>
      </c>
      <c r="C21" s="1101">
        <v>879.95</v>
      </c>
      <c r="D21" s="1056">
        <v>0</v>
      </c>
      <c r="E21" s="1071">
        <v>0</v>
      </c>
      <c r="F21" s="1057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8" t="s">
        <v>178</v>
      </c>
      <c r="C22" s="1101">
        <v>3922.5</v>
      </c>
      <c r="D22" s="1056">
        <v>0</v>
      </c>
      <c r="E22" s="1071">
        <v>0</v>
      </c>
      <c r="F22" s="1057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8" t="s">
        <v>179</v>
      </c>
      <c r="C23" s="1101">
        <v>2</v>
      </c>
      <c r="D23" s="1056">
        <v>0</v>
      </c>
      <c r="E23" s="1071">
        <v>0</v>
      </c>
      <c r="F23" s="1057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8" t="s">
        <v>180</v>
      </c>
      <c r="C24" s="1101">
        <v>4117.75</v>
      </c>
      <c r="D24" s="1056">
        <v>0</v>
      </c>
      <c r="E24" s="1071">
        <v>0</v>
      </c>
      <c r="F24" s="1057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181</v>
      </c>
      <c r="C25" s="1101">
        <v>551</v>
      </c>
      <c r="D25" s="1056">
        <v>0</v>
      </c>
      <c r="E25" s="1102">
        <v>0</v>
      </c>
      <c r="F25" s="1057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165</v>
      </c>
      <c r="C26" s="1101">
        <v>1718.27</v>
      </c>
      <c r="D26" s="1056">
        <v>0</v>
      </c>
      <c r="E26" s="1071">
        <v>0</v>
      </c>
      <c r="F26" s="1057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1" t="s">
        <v>166</v>
      </c>
      <c r="C27" s="1103">
        <v>705.5</v>
      </c>
      <c r="D27" s="1056">
        <v>0</v>
      </c>
      <c r="E27" s="1071">
        <v>0</v>
      </c>
      <c r="F27" s="1057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61" t="s">
        <v>167</v>
      </c>
      <c r="C28" s="1103">
        <v>89.5</v>
      </c>
      <c r="D28" s="1056">
        <v>0</v>
      </c>
      <c r="E28" s="1071">
        <v>0</v>
      </c>
      <c r="F28" s="1057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73" t="s">
        <v>168</v>
      </c>
      <c r="C29" s="1103">
        <v>92</v>
      </c>
      <c r="D29" s="1056">
        <v>0</v>
      </c>
      <c r="E29" s="1071">
        <v>0</v>
      </c>
      <c r="F29" s="1057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169</v>
      </c>
      <c r="C30" s="1101">
        <v>2053</v>
      </c>
      <c r="D30" s="1056">
        <v>0</v>
      </c>
      <c r="E30" s="1071">
        <v>0</v>
      </c>
      <c r="F30" s="1057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61" t="s">
        <v>170</v>
      </c>
      <c r="C31" s="1103">
        <v>892.5</v>
      </c>
      <c r="D31" s="1060">
        <v>0</v>
      </c>
      <c r="E31" s="1106">
        <v>0</v>
      </c>
      <c r="F31" s="1063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171</v>
      </c>
      <c r="C32" s="1101">
        <v>1.18</v>
      </c>
      <c r="D32" s="1056">
        <v>0</v>
      </c>
      <c r="E32" s="1071">
        <v>0</v>
      </c>
      <c r="F32" s="1057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61" t="s">
        <v>134</v>
      </c>
      <c r="C33" s="1103">
        <v>63.25</v>
      </c>
      <c r="D33" s="1056">
        <v>0</v>
      </c>
      <c r="E33" s="1102">
        <v>0</v>
      </c>
      <c r="F33" s="1057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7" t="s">
        <v>135</v>
      </c>
      <c r="C34" s="1101">
        <v>1045</v>
      </c>
      <c r="D34" s="1056">
        <v>0</v>
      </c>
      <c r="E34" s="1102">
        <v>0</v>
      </c>
      <c r="F34" s="1057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136</v>
      </c>
      <c r="C35" s="1109">
        <v>207.75</v>
      </c>
      <c r="D35" s="1056">
        <v>0</v>
      </c>
      <c r="E35" s="1102">
        <v>0</v>
      </c>
      <c r="F35" s="1057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137</v>
      </c>
      <c r="C36" s="1101">
        <v>16.87</v>
      </c>
      <c r="D36" s="1056">
        <v>0</v>
      </c>
      <c r="E36" s="1102">
        <v>0</v>
      </c>
      <c r="F36" s="1057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138</v>
      </c>
      <c r="C37" s="1101">
        <v>26.5</v>
      </c>
      <c r="D37" s="1056">
        <v>0</v>
      </c>
      <c r="E37" s="1102">
        <v>0</v>
      </c>
      <c r="F37" s="1057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7" t="s">
        <v>139</v>
      </c>
      <c r="C38" s="1101">
        <v>39.75</v>
      </c>
      <c r="D38" s="1056">
        <v>0</v>
      </c>
      <c r="E38" s="1102">
        <v>0</v>
      </c>
      <c r="F38" s="1057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140</v>
      </c>
      <c r="C39" s="1105">
        <v>197.5</v>
      </c>
      <c r="D39" s="1081">
        <v>0</v>
      </c>
      <c r="E39" s="1102">
        <v>0</v>
      </c>
      <c r="F39" s="1084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141</v>
      </c>
      <c r="C40" s="1105">
        <v>4.25</v>
      </c>
      <c r="D40" s="1081">
        <v>0</v>
      </c>
      <c r="E40" s="1102">
        <v>0</v>
      </c>
      <c r="F40" s="1084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142</v>
      </c>
      <c r="C41" s="1101">
        <v>62.75</v>
      </c>
      <c r="D41" s="1056">
        <v>0</v>
      </c>
      <c r="E41" s="1071">
        <v>0</v>
      </c>
      <c r="F41" s="1057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1" t="s">
        <v>143</v>
      </c>
      <c r="C42" s="1101">
        <v>111</v>
      </c>
      <c r="D42" s="1056">
        <v>0</v>
      </c>
      <c r="E42" s="1071">
        <v>0</v>
      </c>
      <c r="F42" s="1057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144</v>
      </c>
      <c r="C43" s="1101">
        <v>3</v>
      </c>
      <c r="D43" s="1056">
        <v>0</v>
      </c>
      <c r="E43" s="1106">
        <v>0</v>
      </c>
      <c r="F43" s="1057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145</v>
      </c>
      <c r="C44" s="1101">
        <v>10089.18</v>
      </c>
      <c r="D44" s="1056">
        <v>0</v>
      </c>
      <c r="E44" s="1102">
        <v>0</v>
      </c>
      <c r="F44" s="1057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1" t="s">
        <v>146</v>
      </c>
      <c r="C45" s="1103">
        <v>130.25</v>
      </c>
      <c r="D45" s="1056">
        <v>0</v>
      </c>
      <c r="E45" s="1071">
        <v>0</v>
      </c>
      <c r="F45" s="1057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61" t="s">
        <v>147</v>
      </c>
      <c r="C46" s="1103">
        <v>734.37</v>
      </c>
      <c r="D46" s="1056">
        <v>0</v>
      </c>
      <c r="E46" s="1071">
        <v>0</v>
      </c>
      <c r="F46" s="1057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8" t="s">
        <v>148</v>
      </c>
      <c r="C47" s="1101">
        <v>109</v>
      </c>
      <c r="D47" s="1056">
        <v>0</v>
      </c>
      <c r="E47" s="1071">
        <v>0</v>
      </c>
      <c r="F47" s="1057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149</v>
      </c>
      <c r="C48" s="1101">
        <v>180.5</v>
      </c>
      <c r="D48" s="1056">
        <v>0</v>
      </c>
      <c r="E48" s="1071">
        <v>0</v>
      </c>
      <c r="F48" s="1057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150</v>
      </c>
      <c r="C49" s="1101">
        <v>500.5</v>
      </c>
      <c r="D49" s="1056">
        <v>0</v>
      </c>
      <c r="E49" s="1071">
        <v>0</v>
      </c>
      <c r="F49" s="1057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151</v>
      </c>
      <c r="C50" s="1101">
        <v>407.75</v>
      </c>
      <c r="D50" s="1056">
        <v>0</v>
      </c>
      <c r="E50" s="1106">
        <v>0</v>
      </c>
      <c r="F50" s="1057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61" t="s">
        <v>152</v>
      </c>
      <c r="C51" s="1101">
        <v>85</v>
      </c>
      <c r="D51" s="1056">
        <v>0</v>
      </c>
      <c r="E51" s="1071">
        <v>0</v>
      </c>
      <c r="F51" s="1057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153</v>
      </c>
      <c r="C52" s="1101">
        <v>268.5</v>
      </c>
      <c r="D52" s="1056">
        <v>0</v>
      </c>
      <c r="E52" s="1071">
        <v>0</v>
      </c>
      <c r="F52" s="1057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8" t="s">
        <v>183</v>
      </c>
      <c r="C53" s="1101">
        <v>7.4</v>
      </c>
      <c r="D53" s="1056">
        <v>0</v>
      </c>
      <c r="E53" s="1071">
        <v>0</v>
      </c>
      <c r="F53" s="1057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8" t="s">
        <v>184</v>
      </c>
      <c r="C54" s="1101">
        <v>25.5</v>
      </c>
      <c r="D54" s="1056">
        <v>0</v>
      </c>
      <c r="E54" s="1071">
        <v>0</v>
      </c>
      <c r="F54" s="1057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185</v>
      </c>
      <c r="C55" s="1101">
        <v>19.28</v>
      </c>
      <c r="D55" s="1056">
        <v>0</v>
      </c>
      <c r="E55" s="1106">
        <v>0</v>
      </c>
      <c r="F55" s="1057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186</v>
      </c>
      <c r="C56" s="1101">
        <v>2</v>
      </c>
      <c r="D56" s="1056">
        <v>0</v>
      </c>
      <c r="E56" s="1071">
        <v>0</v>
      </c>
      <c r="F56" s="1057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187</v>
      </c>
      <c r="C57" s="1101">
        <v>3</v>
      </c>
      <c r="D57" s="1056">
        <v>0</v>
      </c>
      <c r="E57" s="1071">
        <v>0</v>
      </c>
      <c r="F57" s="1057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7" t="s">
        <v>188</v>
      </c>
      <c r="C58" s="1103">
        <v>25.1</v>
      </c>
      <c r="D58" s="1056">
        <v>0</v>
      </c>
      <c r="E58" s="1071">
        <v>0</v>
      </c>
      <c r="F58" s="1057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190</v>
      </c>
      <c r="C59" s="1103">
        <v>37.94</v>
      </c>
      <c r="D59" s="1060">
        <v>0</v>
      </c>
      <c r="E59" s="1106">
        <v>0</v>
      </c>
      <c r="F59" s="1053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191</v>
      </c>
      <c r="C60" s="1101">
        <v>2</v>
      </c>
      <c r="D60" s="1052">
        <v>0</v>
      </c>
      <c r="E60" s="1071">
        <v>0</v>
      </c>
      <c r="F60" s="1084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1" t="s">
        <v>192</v>
      </c>
      <c r="C61" s="1103">
        <v>30.56</v>
      </c>
      <c r="D61" s="1056">
        <v>0</v>
      </c>
      <c r="E61" s="1071">
        <v>0</v>
      </c>
      <c r="F61" s="1057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1" t="s">
        <v>194</v>
      </c>
      <c r="C62" s="1103">
        <v>154</v>
      </c>
      <c r="D62" s="1060">
        <v>0</v>
      </c>
      <c r="E62" s="1104">
        <v>0</v>
      </c>
      <c r="F62" s="1063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1" t="s">
        <v>195</v>
      </c>
      <c r="C63" s="1103">
        <v>11.36</v>
      </c>
      <c r="D63" s="1060">
        <v>0</v>
      </c>
      <c r="E63" s="1104">
        <v>0</v>
      </c>
      <c r="F63" s="1063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1" t="s">
        <v>196</v>
      </c>
      <c r="C64" s="1103">
        <v>33.479999999999997</v>
      </c>
      <c r="D64" s="1060">
        <v>0</v>
      </c>
      <c r="E64" s="1104">
        <v>0</v>
      </c>
      <c r="F64" s="1063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61" t="s">
        <v>116</v>
      </c>
      <c r="C65" s="1103">
        <v>4147</v>
      </c>
      <c r="D65" s="1056">
        <v>0</v>
      </c>
      <c r="E65" s="1071">
        <v>0</v>
      </c>
      <c r="F65" s="1057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61" t="s">
        <v>118</v>
      </c>
      <c r="C66" s="1103">
        <v>67509.53</v>
      </c>
      <c r="D66" s="1056">
        <v>0</v>
      </c>
      <c r="E66" s="1071">
        <v>0</v>
      </c>
      <c r="F66" s="1057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61" t="s">
        <v>119</v>
      </c>
      <c r="C67" s="1103">
        <v>20165.61</v>
      </c>
      <c r="D67" s="1056">
        <v>0</v>
      </c>
      <c r="E67" s="1071">
        <v>0</v>
      </c>
      <c r="F67" s="1057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8" t="s">
        <v>120</v>
      </c>
      <c r="C68" s="1099">
        <v>615</v>
      </c>
      <c r="D68" s="1081">
        <v>0</v>
      </c>
      <c r="E68" s="1071">
        <v>0</v>
      </c>
      <c r="F68" s="1084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58" t="s">
        <v>121</v>
      </c>
      <c r="C69" s="1101">
        <v>8867.5300000000007</v>
      </c>
      <c r="D69" s="1081">
        <v>0</v>
      </c>
      <c r="E69" s="1071">
        <v>0</v>
      </c>
      <c r="F69" s="1057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54" t="s">
        <v>123</v>
      </c>
      <c r="C70" s="1103">
        <v>194.75</v>
      </c>
      <c r="D70" s="1056">
        <v>0</v>
      </c>
      <c r="E70" s="1104">
        <v>0</v>
      </c>
      <c r="F70" s="1063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1058" t="s">
        <v>124</v>
      </c>
      <c r="C71" s="1101">
        <v>4733</v>
      </c>
      <c r="D71" s="1056">
        <v>0</v>
      </c>
      <c r="E71" s="1104">
        <v>0</v>
      </c>
      <c r="F71" s="1057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058" t="s">
        <v>125</v>
      </c>
      <c r="C72" s="1101">
        <v>358</v>
      </c>
      <c r="D72" s="1056">
        <v>0</v>
      </c>
      <c r="E72" s="1106">
        <v>0</v>
      </c>
      <c r="F72" s="1057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054" t="s">
        <v>126</v>
      </c>
      <c r="C73" s="1101">
        <v>3078.57</v>
      </c>
      <c r="D73" s="1056">
        <v>0</v>
      </c>
      <c r="E73" s="1071">
        <v>0</v>
      </c>
      <c r="F73" s="1057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1" t="s">
        <v>127</v>
      </c>
      <c r="C74" s="1103">
        <v>164.15</v>
      </c>
      <c r="D74" s="1056">
        <v>0</v>
      </c>
      <c r="E74" s="1071">
        <v>0</v>
      </c>
      <c r="F74" s="1057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70" t="s">
        <v>128</v>
      </c>
      <c r="C75" s="1101">
        <v>19841.689999999999</v>
      </c>
      <c r="D75" s="1056">
        <v>0</v>
      </c>
      <c r="E75" s="1104">
        <v>0</v>
      </c>
      <c r="F75" s="1057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1054" t="s">
        <v>129</v>
      </c>
      <c r="C76" s="1101">
        <v>370082.79</v>
      </c>
      <c r="D76" s="1056">
        <v>0</v>
      </c>
      <c r="E76" s="1104">
        <v>0</v>
      </c>
      <c r="F76" s="1057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1061" t="s">
        <v>130</v>
      </c>
      <c r="C77" s="1103">
        <v>1879</v>
      </c>
      <c r="D77" s="1056">
        <v>0</v>
      </c>
      <c r="E77" s="1104">
        <v>0</v>
      </c>
      <c r="F77" s="1057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1054" t="s">
        <v>132</v>
      </c>
      <c r="C78" s="1101">
        <v>45</v>
      </c>
      <c r="D78" s="1056">
        <v>0</v>
      </c>
      <c r="E78" s="1104">
        <v>0</v>
      </c>
      <c r="F78" s="1057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1067" t="s">
        <v>131</v>
      </c>
      <c r="C79" s="1107">
        <v>136.25</v>
      </c>
      <c r="D79" s="1078">
        <v>0</v>
      </c>
      <c r="E79" s="1108">
        <v>0</v>
      </c>
      <c r="F79" s="1079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69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D69" sqref="D69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4.25" style="394" customWidth="1"/>
    <col min="4" max="4" width="13.25" style="394" customWidth="1"/>
    <col min="5" max="5" width="13.875" style="394" customWidth="1"/>
    <col min="6" max="6" width="14.75" style="394" customWidth="1"/>
    <col min="7" max="7" width="11.875" style="394" customWidth="1"/>
    <col min="8" max="16384" width="9" style="394"/>
  </cols>
  <sheetData>
    <row r="1" spans="1:9" x14ac:dyDescent="0.5">
      <c r="A1" s="1224" t="s">
        <v>583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40</v>
      </c>
      <c r="B4" s="1224"/>
      <c r="C4" s="414">
        <f>SUM(C5:C69)</f>
        <v>295988.79000000015</v>
      </c>
      <c r="D4" s="414">
        <f>SUM(D5:D69)</f>
        <v>270.25</v>
      </c>
      <c r="E4" s="414">
        <f>SUM(E5:E69)</f>
        <v>264</v>
      </c>
      <c r="F4" s="414">
        <f>SUM(F5:F69)</f>
        <v>270.25</v>
      </c>
      <c r="G4" s="414">
        <f>SUM(G5:G69)</f>
        <v>6.25</v>
      </c>
      <c r="I4" s="395">
        <f>SUM(I5:I69)</f>
        <v>3</v>
      </c>
    </row>
    <row r="5" spans="1:9" x14ac:dyDescent="0.5">
      <c r="A5" s="374">
        <v>1</v>
      </c>
      <c r="B5" s="1080" t="s">
        <v>164</v>
      </c>
      <c r="C5" s="1110">
        <v>117735.83</v>
      </c>
      <c r="D5" s="1111">
        <v>229</v>
      </c>
      <c r="E5" s="1096">
        <v>228</v>
      </c>
      <c r="F5" s="1057">
        <v>229</v>
      </c>
      <c r="G5" s="431">
        <f>+F5-E5</f>
        <v>1</v>
      </c>
      <c r="I5" s="394">
        <f>IF(F5&gt;0,1,0)</f>
        <v>1</v>
      </c>
    </row>
    <row r="6" spans="1:9" x14ac:dyDescent="0.5">
      <c r="A6" s="374">
        <v>2</v>
      </c>
      <c r="B6" s="1054" t="s">
        <v>186</v>
      </c>
      <c r="C6" s="1112">
        <v>78190</v>
      </c>
      <c r="D6" s="1056">
        <v>36</v>
      </c>
      <c r="E6" s="1057">
        <v>36</v>
      </c>
      <c r="F6" s="1057">
        <v>36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61" t="s">
        <v>184</v>
      </c>
      <c r="C7" s="1113">
        <v>21319.52</v>
      </c>
      <c r="D7" s="1056">
        <v>5.25</v>
      </c>
      <c r="E7" s="1056">
        <v>0</v>
      </c>
      <c r="F7" s="1056">
        <v>5.25</v>
      </c>
      <c r="G7" s="431">
        <f t="shared" si="0"/>
        <v>5.25</v>
      </c>
      <c r="I7" s="394">
        <f t="shared" si="1"/>
        <v>1</v>
      </c>
    </row>
    <row r="8" spans="1:9" x14ac:dyDescent="0.5">
      <c r="A8" s="374">
        <v>4</v>
      </c>
      <c r="B8" s="1054" t="s">
        <v>155</v>
      </c>
      <c r="C8" s="1112">
        <v>0.34</v>
      </c>
      <c r="D8" s="1056">
        <v>0</v>
      </c>
      <c r="E8" s="1057">
        <v>0</v>
      </c>
      <c r="F8" s="1057">
        <v>0</v>
      </c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054" t="s">
        <v>157</v>
      </c>
      <c r="C9" s="1112">
        <v>166.21</v>
      </c>
      <c r="D9" s="1056">
        <v>0</v>
      </c>
      <c r="E9" s="1057">
        <v>0</v>
      </c>
      <c r="F9" s="1057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217</v>
      </c>
      <c r="C10" s="1112">
        <v>110.5</v>
      </c>
      <c r="D10" s="1081">
        <v>0</v>
      </c>
      <c r="E10" s="1057">
        <v>0</v>
      </c>
      <c r="F10" s="1057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8" t="s">
        <v>158</v>
      </c>
      <c r="C11" s="1114">
        <v>1</v>
      </c>
      <c r="D11" s="1081">
        <v>0</v>
      </c>
      <c r="E11" s="1084">
        <v>0</v>
      </c>
      <c r="F11" s="1084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159</v>
      </c>
      <c r="C12" s="1114">
        <v>0.5</v>
      </c>
      <c r="D12" s="1081">
        <v>0</v>
      </c>
      <c r="E12" s="1057">
        <v>0</v>
      </c>
      <c r="F12" s="1084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160</v>
      </c>
      <c r="C13" s="1112">
        <v>111</v>
      </c>
      <c r="D13" s="1056">
        <v>0</v>
      </c>
      <c r="E13" s="1057">
        <v>0</v>
      </c>
      <c r="F13" s="1057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161</v>
      </c>
      <c r="C14" s="1112">
        <v>1.64</v>
      </c>
      <c r="D14" s="1056">
        <v>0</v>
      </c>
      <c r="E14" s="1057">
        <v>0</v>
      </c>
      <c r="F14" s="1057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70" t="s">
        <v>162</v>
      </c>
      <c r="C15" s="1112">
        <v>3.25</v>
      </c>
      <c r="D15" s="1056">
        <v>0</v>
      </c>
      <c r="E15" s="1057">
        <v>0</v>
      </c>
      <c r="F15" s="1057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174</v>
      </c>
      <c r="C16" s="1112">
        <v>114.6</v>
      </c>
      <c r="D16" s="1056">
        <v>0</v>
      </c>
      <c r="E16" s="1057">
        <v>0</v>
      </c>
      <c r="F16" s="1057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70" t="s">
        <v>175</v>
      </c>
      <c r="C17" s="1112">
        <v>6.75</v>
      </c>
      <c r="D17" s="1056">
        <v>0</v>
      </c>
      <c r="E17" s="1057">
        <v>0</v>
      </c>
      <c r="F17" s="1057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176</v>
      </c>
      <c r="C18" s="1112">
        <v>508.79</v>
      </c>
      <c r="D18" s="1115">
        <v>0</v>
      </c>
      <c r="E18" s="1115">
        <v>0</v>
      </c>
      <c r="F18" s="1115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177</v>
      </c>
      <c r="C19" s="1112">
        <v>19.940000000000001</v>
      </c>
      <c r="D19" s="1056">
        <v>0</v>
      </c>
      <c r="E19" s="1057">
        <v>0</v>
      </c>
      <c r="F19" s="1057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178</v>
      </c>
      <c r="C20" s="1112">
        <v>181</v>
      </c>
      <c r="D20" s="1056">
        <v>0</v>
      </c>
      <c r="E20" s="1057">
        <v>0</v>
      </c>
      <c r="F20" s="1057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179</v>
      </c>
      <c r="C21" s="1112">
        <v>1.5</v>
      </c>
      <c r="D21" s="1056">
        <v>0</v>
      </c>
      <c r="E21" s="1057">
        <v>0</v>
      </c>
      <c r="F21" s="1057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181</v>
      </c>
      <c r="C22" s="1112">
        <v>3.5</v>
      </c>
      <c r="D22" s="1056">
        <v>0</v>
      </c>
      <c r="E22" s="1056">
        <v>0</v>
      </c>
      <c r="F22" s="1056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165</v>
      </c>
      <c r="C23" s="1112">
        <v>126.78</v>
      </c>
      <c r="D23" s="1056">
        <v>0</v>
      </c>
      <c r="E23" s="1057">
        <v>0</v>
      </c>
      <c r="F23" s="1057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92" t="s">
        <v>166</v>
      </c>
      <c r="C24" s="1114">
        <v>467</v>
      </c>
      <c r="D24" s="1081">
        <v>0</v>
      </c>
      <c r="E24" s="1084">
        <v>0</v>
      </c>
      <c r="F24" s="1084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167</v>
      </c>
      <c r="C25" s="1114">
        <v>6474</v>
      </c>
      <c r="D25" s="1081">
        <v>0</v>
      </c>
      <c r="E25" s="1084">
        <v>0</v>
      </c>
      <c r="F25" s="1084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168</v>
      </c>
      <c r="C26" s="1114">
        <v>671</v>
      </c>
      <c r="D26" s="1081">
        <v>0</v>
      </c>
      <c r="E26" s="1057">
        <v>0</v>
      </c>
      <c r="F26" s="1084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169</v>
      </c>
      <c r="C27" s="1114">
        <v>1760.25</v>
      </c>
      <c r="D27" s="1081">
        <v>0</v>
      </c>
      <c r="E27" s="1057">
        <v>0</v>
      </c>
      <c r="F27" s="1084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170</v>
      </c>
      <c r="C28" s="1112">
        <v>12339.5</v>
      </c>
      <c r="D28" s="1056">
        <v>0</v>
      </c>
      <c r="E28" s="1063">
        <v>0</v>
      </c>
      <c r="F28" s="1057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1" t="s">
        <v>171</v>
      </c>
      <c r="C29" s="1116">
        <v>0.5</v>
      </c>
      <c r="D29" s="1060">
        <v>0</v>
      </c>
      <c r="E29" s="1063">
        <v>0</v>
      </c>
      <c r="F29" s="1063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172</v>
      </c>
      <c r="C30" s="1112">
        <v>33</v>
      </c>
      <c r="D30" s="1056">
        <v>0</v>
      </c>
      <c r="E30" s="1057">
        <v>0</v>
      </c>
      <c r="F30" s="1057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136</v>
      </c>
      <c r="C31" s="1112">
        <v>3</v>
      </c>
      <c r="D31" s="1056">
        <v>0</v>
      </c>
      <c r="E31" s="1057">
        <v>0</v>
      </c>
      <c r="F31" s="1057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8" t="s">
        <v>137</v>
      </c>
      <c r="C32" s="1114">
        <v>4.25</v>
      </c>
      <c r="D32" s="1081">
        <v>0</v>
      </c>
      <c r="E32" s="1084">
        <v>0</v>
      </c>
      <c r="F32" s="1084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8" t="s">
        <v>138</v>
      </c>
      <c r="C33" s="1114">
        <v>5.63</v>
      </c>
      <c r="D33" s="1081">
        <v>0</v>
      </c>
      <c r="E33" s="1084">
        <v>0</v>
      </c>
      <c r="F33" s="1084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139</v>
      </c>
      <c r="C34" s="1114">
        <v>85.75</v>
      </c>
      <c r="D34" s="1081">
        <v>0</v>
      </c>
      <c r="E34" s="1084">
        <v>0</v>
      </c>
      <c r="F34" s="1084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8" t="s">
        <v>140</v>
      </c>
      <c r="C35" s="1114">
        <v>2.5</v>
      </c>
      <c r="D35" s="1081">
        <v>0</v>
      </c>
      <c r="E35" s="1084">
        <v>0</v>
      </c>
      <c r="F35" s="1084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92" t="s">
        <v>144</v>
      </c>
      <c r="C36" s="1114">
        <v>3</v>
      </c>
      <c r="D36" s="1081">
        <v>0</v>
      </c>
      <c r="E36" s="1084">
        <v>0</v>
      </c>
      <c r="F36" s="1084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8" t="s">
        <v>145</v>
      </c>
      <c r="C37" s="1114">
        <v>3.25</v>
      </c>
      <c r="D37" s="1081">
        <v>0</v>
      </c>
      <c r="E37" s="1084">
        <v>0</v>
      </c>
      <c r="F37" s="1084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92" t="s">
        <v>146</v>
      </c>
      <c r="C38" s="1114">
        <v>44.54</v>
      </c>
      <c r="D38" s="1081">
        <v>0</v>
      </c>
      <c r="E38" s="1084">
        <v>0</v>
      </c>
      <c r="F38" s="1084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8" t="s">
        <v>148</v>
      </c>
      <c r="C39" s="1114">
        <v>9</v>
      </c>
      <c r="D39" s="1081">
        <v>0</v>
      </c>
      <c r="E39" s="1084">
        <v>0</v>
      </c>
      <c r="F39" s="1084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149</v>
      </c>
      <c r="C40" s="1112">
        <v>21.88</v>
      </c>
      <c r="D40" s="1056">
        <v>0</v>
      </c>
      <c r="E40" s="1057">
        <v>0</v>
      </c>
      <c r="F40" s="1057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152</v>
      </c>
      <c r="C41" s="1112">
        <v>17</v>
      </c>
      <c r="D41" s="1056">
        <v>0</v>
      </c>
      <c r="E41" s="1056">
        <v>0</v>
      </c>
      <c r="F41" s="1056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4" t="s">
        <v>153</v>
      </c>
      <c r="C42" s="1112">
        <v>1</v>
      </c>
      <c r="D42" s="1056">
        <v>0</v>
      </c>
      <c r="E42" s="1057">
        <v>0</v>
      </c>
      <c r="F42" s="1057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183</v>
      </c>
      <c r="C43" s="1112">
        <v>390</v>
      </c>
      <c r="D43" s="1056">
        <v>0</v>
      </c>
      <c r="E43" s="1057">
        <v>0</v>
      </c>
      <c r="F43" s="1057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185</v>
      </c>
      <c r="C44" s="1112">
        <v>2219.7600000000002</v>
      </c>
      <c r="D44" s="1056">
        <v>0</v>
      </c>
      <c r="E44" s="1057">
        <v>0</v>
      </c>
      <c r="F44" s="1057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187</v>
      </c>
      <c r="C45" s="1112">
        <v>24101</v>
      </c>
      <c r="D45" s="1056">
        <v>0</v>
      </c>
      <c r="E45" s="1057">
        <v>0</v>
      </c>
      <c r="F45" s="1057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8" t="s">
        <v>188</v>
      </c>
      <c r="C46" s="1112">
        <v>150</v>
      </c>
      <c r="D46" s="1081">
        <v>0</v>
      </c>
      <c r="E46" s="1081">
        <v>0</v>
      </c>
      <c r="F46" s="1056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189</v>
      </c>
      <c r="C47" s="1113">
        <v>6634.34</v>
      </c>
      <c r="D47" s="1056">
        <v>0</v>
      </c>
      <c r="E47" s="1056">
        <v>0</v>
      </c>
      <c r="F47" s="1060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190</v>
      </c>
      <c r="C48" s="1112">
        <v>7411</v>
      </c>
      <c r="D48" s="1060">
        <v>0</v>
      </c>
      <c r="E48" s="1063">
        <v>0</v>
      </c>
      <c r="F48" s="1063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61" t="s">
        <v>191</v>
      </c>
      <c r="C49" s="1112">
        <v>437</v>
      </c>
      <c r="D49" s="1056">
        <v>0</v>
      </c>
      <c r="E49" s="1057">
        <v>0</v>
      </c>
      <c r="F49" s="1057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192</v>
      </c>
      <c r="C50" s="1112">
        <v>5334</v>
      </c>
      <c r="D50" s="1056">
        <v>0</v>
      </c>
      <c r="E50" s="1057">
        <v>0</v>
      </c>
      <c r="F50" s="1057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193</v>
      </c>
      <c r="C51" s="1112">
        <v>5771.87</v>
      </c>
      <c r="D51" s="1056">
        <v>0</v>
      </c>
      <c r="E51" s="1057">
        <v>0</v>
      </c>
      <c r="F51" s="1057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194</v>
      </c>
      <c r="C52" s="1112">
        <v>1495.68</v>
      </c>
      <c r="D52" s="1056">
        <v>0</v>
      </c>
      <c r="E52" s="1057">
        <v>0</v>
      </c>
      <c r="F52" s="1057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195</v>
      </c>
      <c r="C53" s="1112">
        <v>263.77</v>
      </c>
      <c r="D53" s="1056">
        <v>0</v>
      </c>
      <c r="E53" s="1057">
        <v>0</v>
      </c>
      <c r="F53" s="1057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196</v>
      </c>
      <c r="C54" s="1112">
        <v>774</v>
      </c>
      <c r="D54" s="1056">
        <v>0</v>
      </c>
      <c r="E54" s="1057">
        <v>0</v>
      </c>
      <c r="F54" s="1057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116</v>
      </c>
      <c r="C55" s="1112">
        <v>16.82</v>
      </c>
      <c r="D55" s="1056">
        <v>0</v>
      </c>
      <c r="E55" s="1057">
        <v>0</v>
      </c>
      <c r="F55" s="1057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118</v>
      </c>
      <c r="C56" s="1112">
        <v>37.53</v>
      </c>
      <c r="D56" s="1056">
        <v>0</v>
      </c>
      <c r="E56" s="1057">
        <v>0</v>
      </c>
      <c r="F56" s="1063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117</v>
      </c>
      <c r="C57" s="1112">
        <v>4.16</v>
      </c>
      <c r="D57" s="1056">
        <v>0</v>
      </c>
      <c r="E57" s="1057">
        <v>0</v>
      </c>
      <c r="F57" s="1063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119</v>
      </c>
      <c r="C58" s="1112">
        <v>5.5</v>
      </c>
      <c r="D58" s="1056">
        <v>0</v>
      </c>
      <c r="E58" s="1057">
        <v>0</v>
      </c>
      <c r="F58" s="1063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120</v>
      </c>
      <c r="C59" s="1114">
        <v>5.13</v>
      </c>
      <c r="D59" s="1081">
        <v>0</v>
      </c>
      <c r="E59" s="1057">
        <v>0</v>
      </c>
      <c r="F59" s="1057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7" t="s">
        <v>121</v>
      </c>
      <c r="C60" s="1114">
        <v>38.630000000000003</v>
      </c>
      <c r="D60" s="1056">
        <v>0</v>
      </c>
      <c r="E60" s="1084">
        <v>0</v>
      </c>
      <c r="F60" s="1084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122</v>
      </c>
      <c r="C61" s="1112">
        <v>1</v>
      </c>
      <c r="D61" s="1060">
        <v>0</v>
      </c>
      <c r="E61" s="1057">
        <v>0</v>
      </c>
      <c r="F61" s="1057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123</v>
      </c>
      <c r="C62" s="1112">
        <v>3.75</v>
      </c>
      <c r="D62" s="1056">
        <v>0</v>
      </c>
      <c r="E62" s="1057">
        <v>0</v>
      </c>
      <c r="F62" s="1057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124</v>
      </c>
      <c r="C63" s="1112">
        <v>4.25</v>
      </c>
      <c r="D63" s="1056">
        <v>0</v>
      </c>
      <c r="E63" s="1056">
        <v>0</v>
      </c>
      <c r="F63" s="1056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125</v>
      </c>
      <c r="C64" s="1112">
        <v>22</v>
      </c>
      <c r="D64" s="1056">
        <v>0</v>
      </c>
      <c r="E64" s="1057">
        <v>0</v>
      </c>
      <c r="F64" s="1057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126</v>
      </c>
      <c r="C65" s="1112">
        <v>3</v>
      </c>
      <c r="D65" s="1056">
        <v>0</v>
      </c>
      <c r="E65" s="1056">
        <v>0</v>
      </c>
      <c r="F65" s="1056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70" t="s">
        <v>128</v>
      </c>
      <c r="C66" s="1112">
        <v>4.25</v>
      </c>
      <c r="D66" s="1056">
        <v>0</v>
      </c>
      <c r="E66" s="1057">
        <v>0</v>
      </c>
      <c r="F66" s="1057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130</v>
      </c>
      <c r="C67" s="1112">
        <v>59.38</v>
      </c>
      <c r="D67" s="1056">
        <v>0</v>
      </c>
      <c r="E67" s="1057">
        <v>0</v>
      </c>
      <c r="F67" s="1057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132</v>
      </c>
      <c r="C68" s="1112">
        <v>237.27</v>
      </c>
      <c r="D68" s="1056">
        <v>0</v>
      </c>
      <c r="E68" s="1057">
        <v>0</v>
      </c>
      <c r="F68" s="1057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117" t="s">
        <v>131</v>
      </c>
      <c r="C69" s="1118">
        <v>15</v>
      </c>
      <c r="D69" s="1078">
        <v>0</v>
      </c>
      <c r="E69" s="1079">
        <v>0</v>
      </c>
      <c r="F69" s="1057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64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5.375" style="394" customWidth="1"/>
    <col min="3" max="3" width="14.25" style="394" customWidth="1"/>
    <col min="4" max="4" width="13.625" style="394" customWidth="1"/>
    <col min="5" max="5" width="14.75" style="394" customWidth="1"/>
    <col min="6" max="6" width="15.625" style="394" customWidth="1"/>
    <col min="7" max="7" width="11.75" style="394" customWidth="1"/>
    <col min="8" max="16384" width="9" style="394"/>
  </cols>
  <sheetData>
    <row r="1" spans="1:9" x14ac:dyDescent="0.5">
      <c r="A1" s="1224" t="s">
        <v>500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40</v>
      </c>
      <c r="B4" s="1224"/>
      <c r="C4" s="414">
        <f>SUM(C5:C76)</f>
        <v>0</v>
      </c>
      <c r="D4" s="414">
        <f>SUM(D5:D76)</f>
        <v>0</v>
      </c>
      <c r="E4" s="414">
        <f t="shared" ref="E4" si="0"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9"/>
      <c r="C5" s="613"/>
      <c r="D5" s="597"/>
      <c r="E5" s="598"/>
      <c r="F5" s="598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613"/>
      <c r="D6" s="597"/>
      <c r="E6" s="598"/>
      <c r="F6" s="598"/>
      <c r="G6" s="431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9"/>
      <c r="C7" s="613"/>
      <c r="D7" s="597"/>
      <c r="E7" s="598"/>
      <c r="F7" s="598"/>
      <c r="G7" s="431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9"/>
      <c r="C8" s="613"/>
      <c r="D8" s="597"/>
      <c r="E8" s="598"/>
      <c r="F8" s="598"/>
      <c r="G8" s="431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9"/>
      <c r="C9" s="613"/>
      <c r="D9" s="597"/>
      <c r="E9" s="598"/>
      <c r="F9" s="598"/>
      <c r="G9" s="431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5"/>
      <c r="C10" s="613"/>
      <c r="D10" s="597"/>
      <c r="E10" s="598"/>
      <c r="F10" s="598"/>
      <c r="G10" s="431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9"/>
      <c r="C11" s="613"/>
      <c r="D11" s="597"/>
      <c r="E11" s="598"/>
      <c r="F11" s="598"/>
      <c r="G11" s="431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9"/>
      <c r="C12" s="613"/>
      <c r="D12" s="614"/>
      <c r="E12" s="614"/>
      <c r="F12" s="614"/>
      <c r="G12" s="431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9"/>
      <c r="C13" s="613"/>
      <c r="D13" s="614"/>
      <c r="E13" s="614"/>
      <c r="F13" s="614"/>
      <c r="G13" s="431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9"/>
      <c r="C14" s="613"/>
      <c r="D14" s="614"/>
      <c r="E14" s="614"/>
      <c r="F14" s="614"/>
      <c r="G14" s="431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9"/>
      <c r="C15" s="613"/>
      <c r="D15" s="597"/>
      <c r="E15" s="598"/>
      <c r="F15" s="598"/>
      <c r="G15" s="431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9"/>
      <c r="C16" s="613"/>
      <c r="D16" s="597"/>
      <c r="E16" s="598"/>
      <c r="F16" s="598"/>
      <c r="G16" s="431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9"/>
      <c r="C17" s="613"/>
      <c r="D17" s="597"/>
      <c r="E17" s="598"/>
      <c r="F17" s="598"/>
      <c r="G17" s="431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9"/>
      <c r="C18" s="613"/>
      <c r="D18" s="597"/>
      <c r="E18" s="598"/>
      <c r="F18" s="598"/>
      <c r="G18" s="431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9"/>
      <c r="C19" s="613"/>
      <c r="D19" s="597"/>
      <c r="E19" s="597"/>
      <c r="F19" s="597"/>
      <c r="G19" s="431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9"/>
      <c r="C20" s="613"/>
      <c r="D20" s="597"/>
      <c r="E20" s="598"/>
      <c r="F20" s="598"/>
      <c r="G20" s="431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9"/>
      <c r="C21" s="613"/>
      <c r="D21" s="597"/>
      <c r="E21" s="598"/>
      <c r="F21" s="598"/>
      <c r="G21" s="431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9"/>
      <c r="C22" s="613"/>
      <c r="D22" s="597"/>
      <c r="E22" s="598"/>
      <c r="F22" s="598"/>
      <c r="G22" s="431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9"/>
      <c r="C23" s="613"/>
      <c r="D23" s="597"/>
      <c r="E23" s="598"/>
      <c r="F23" s="598"/>
      <c r="G23" s="431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9"/>
      <c r="C24" s="613"/>
      <c r="D24" s="597"/>
      <c r="E24" s="598"/>
      <c r="F24" s="598"/>
      <c r="G24" s="431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9"/>
      <c r="C25" s="613"/>
      <c r="D25" s="597"/>
      <c r="E25" s="598"/>
      <c r="F25" s="598"/>
      <c r="G25" s="431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9"/>
      <c r="C26" s="613"/>
      <c r="D26" s="597"/>
      <c r="E26" s="598"/>
      <c r="F26" s="598"/>
      <c r="G26" s="431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9"/>
      <c r="C27" s="613"/>
      <c r="D27" s="597"/>
      <c r="E27" s="598"/>
      <c r="F27" s="598"/>
      <c r="G27" s="431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9"/>
      <c r="C28" s="613"/>
      <c r="D28" s="597"/>
      <c r="E28" s="598"/>
      <c r="F28" s="598"/>
      <c r="G28" s="431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9"/>
      <c r="C29" s="613"/>
      <c r="D29" s="597"/>
      <c r="E29" s="598"/>
      <c r="F29" s="598"/>
      <c r="G29" s="431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9"/>
      <c r="C30" s="613"/>
      <c r="D30" s="597"/>
      <c r="E30" s="598"/>
      <c r="F30" s="598"/>
      <c r="G30" s="431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9"/>
      <c r="C31" s="613"/>
      <c r="D31" s="597"/>
      <c r="E31" s="598"/>
      <c r="F31" s="598"/>
      <c r="G31" s="431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9"/>
      <c r="C32" s="613"/>
      <c r="D32" s="597"/>
      <c r="E32" s="598"/>
      <c r="F32" s="598"/>
      <c r="G32" s="431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9"/>
      <c r="C33" s="613"/>
      <c r="D33" s="597"/>
      <c r="E33" s="598"/>
      <c r="F33" s="598"/>
      <c r="G33" s="431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5"/>
      <c r="C34" s="613"/>
      <c r="D34" s="597"/>
      <c r="E34" s="598"/>
      <c r="F34" s="598"/>
      <c r="G34" s="431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9"/>
      <c r="C35" s="613"/>
      <c r="D35" s="597"/>
      <c r="E35" s="598"/>
      <c r="F35" s="598"/>
      <c r="G35" s="431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5"/>
      <c r="C36" s="613"/>
      <c r="D36" s="597"/>
      <c r="E36" s="598"/>
      <c r="F36" s="598"/>
      <c r="G36" s="431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9"/>
      <c r="C37" s="613"/>
      <c r="D37" s="597"/>
      <c r="E37" s="598"/>
      <c r="F37" s="598"/>
      <c r="G37" s="431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9"/>
      <c r="C38" s="613"/>
      <c r="D38" s="597"/>
      <c r="E38" s="598"/>
      <c r="F38" s="598"/>
      <c r="G38" s="431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9"/>
      <c r="C39" s="613"/>
      <c r="D39" s="597"/>
      <c r="E39" s="598"/>
      <c r="F39" s="598"/>
      <c r="G39" s="431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9"/>
      <c r="C40" s="613"/>
      <c r="D40" s="614"/>
      <c r="E40" s="614"/>
      <c r="F40" s="614"/>
      <c r="G40" s="431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5"/>
      <c r="C41" s="613"/>
      <c r="D41" s="597"/>
      <c r="E41" s="598"/>
      <c r="F41" s="598"/>
      <c r="G41" s="431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9"/>
      <c r="C42" s="613"/>
      <c r="D42" s="597"/>
      <c r="E42" s="598"/>
      <c r="F42" s="598"/>
      <c r="G42" s="431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9"/>
      <c r="C43" s="613"/>
      <c r="D43" s="597"/>
      <c r="E43" s="598"/>
      <c r="F43" s="598"/>
      <c r="G43" s="431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9"/>
      <c r="C44" s="613"/>
      <c r="D44" s="597"/>
      <c r="E44" s="598"/>
      <c r="F44" s="598"/>
      <c r="G44" s="431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9"/>
      <c r="C45" s="613"/>
      <c r="D45" s="614"/>
      <c r="E45" s="614"/>
      <c r="F45" s="614"/>
      <c r="G45" s="431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9"/>
      <c r="C46" s="613"/>
      <c r="D46" s="614"/>
      <c r="E46" s="614"/>
      <c r="F46" s="614"/>
      <c r="G46" s="431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9"/>
      <c r="C47" s="613"/>
      <c r="D47" s="597"/>
      <c r="E47" s="598"/>
      <c r="F47" s="598"/>
      <c r="G47" s="431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9"/>
      <c r="C48" s="613"/>
      <c r="D48" s="597"/>
      <c r="E48" s="598"/>
      <c r="F48" s="598"/>
      <c r="G48" s="431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5"/>
      <c r="C49" s="613"/>
      <c r="D49" s="597"/>
      <c r="E49" s="598"/>
      <c r="F49" s="598"/>
      <c r="G49" s="431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9"/>
      <c r="C50" s="613"/>
      <c r="D50" s="597"/>
      <c r="E50" s="597"/>
      <c r="F50" s="597"/>
      <c r="G50" s="431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9"/>
      <c r="C51" s="613"/>
      <c r="D51" s="597"/>
      <c r="E51" s="598"/>
      <c r="F51" s="598"/>
      <c r="G51" s="431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9"/>
      <c r="C52" s="613"/>
      <c r="D52" s="597"/>
      <c r="E52" s="598"/>
      <c r="F52" s="598"/>
      <c r="G52" s="431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9"/>
      <c r="C53" s="613"/>
      <c r="D53" s="597"/>
      <c r="E53" s="598"/>
      <c r="F53" s="598"/>
      <c r="G53" s="431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9"/>
      <c r="C54" s="613"/>
      <c r="D54" s="597"/>
      <c r="E54" s="598"/>
      <c r="F54" s="598"/>
      <c r="G54" s="431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9"/>
      <c r="C55" s="613"/>
      <c r="D55" s="597"/>
      <c r="E55" s="598"/>
      <c r="F55" s="598"/>
      <c r="G55" s="431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9"/>
      <c r="C56" s="613"/>
      <c r="D56" s="597"/>
      <c r="E56" s="598"/>
      <c r="F56" s="598"/>
      <c r="G56" s="431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9"/>
      <c r="C57" s="613"/>
      <c r="D57" s="597"/>
      <c r="E57" s="598"/>
      <c r="F57" s="598"/>
      <c r="G57" s="431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9"/>
      <c r="C58" s="613"/>
      <c r="D58" s="597"/>
      <c r="E58" s="598"/>
      <c r="F58" s="598"/>
      <c r="G58" s="431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9"/>
      <c r="C59" s="613"/>
      <c r="D59" s="597"/>
      <c r="E59" s="597"/>
      <c r="F59" s="597"/>
      <c r="G59" s="431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9"/>
      <c r="C60" s="613"/>
      <c r="D60" s="597"/>
      <c r="E60" s="598"/>
      <c r="F60" s="598"/>
      <c r="G60" s="431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9"/>
      <c r="C61" s="613"/>
      <c r="D61" s="597"/>
      <c r="E61" s="598"/>
      <c r="F61" s="598"/>
      <c r="G61" s="431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9"/>
      <c r="C62" s="613"/>
      <c r="D62" s="597"/>
      <c r="E62" s="598"/>
      <c r="F62" s="598"/>
      <c r="G62" s="431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9"/>
      <c r="C63" s="613"/>
      <c r="D63" s="597"/>
      <c r="E63" s="598"/>
      <c r="F63" s="598"/>
      <c r="G63" s="431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9"/>
      <c r="C64" s="613"/>
      <c r="D64" s="597"/>
      <c r="E64" s="597"/>
      <c r="F64" s="597"/>
      <c r="G64" s="431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9"/>
      <c r="C65" s="613"/>
      <c r="D65" s="597"/>
      <c r="E65" s="598"/>
      <c r="F65" s="598"/>
      <c r="G65" s="431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9"/>
      <c r="C66" s="613"/>
      <c r="D66" s="597"/>
      <c r="E66" s="597"/>
      <c r="F66" s="597"/>
      <c r="G66" s="431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5"/>
      <c r="C67" s="613"/>
      <c r="D67" s="597"/>
      <c r="E67" s="598"/>
      <c r="F67" s="598"/>
      <c r="G67" s="431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9"/>
      <c r="C68" s="613"/>
      <c r="D68" s="597"/>
      <c r="E68" s="598"/>
      <c r="F68" s="598"/>
      <c r="G68" s="431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9"/>
      <c r="C69" s="613"/>
      <c r="D69" s="597"/>
      <c r="E69" s="598"/>
      <c r="F69" s="598"/>
      <c r="G69" s="431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5"/>
      <c r="C70" s="613"/>
      <c r="D70" s="597"/>
      <c r="E70" s="598"/>
      <c r="F70" s="598"/>
      <c r="G70" s="431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374">
        <v>67</v>
      </c>
      <c r="B71" s="599"/>
      <c r="C71" s="613"/>
      <c r="D71" s="597"/>
      <c r="E71" s="598"/>
      <c r="F71" s="598"/>
      <c r="G71" s="431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9"/>
      <c r="C72" s="613"/>
      <c r="D72" s="597"/>
      <c r="E72" s="598"/>
      <c r="F72" s="598"/>
      <c r="G72" s="431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9"/>
      <c r="C73" s="613"/>
      <c r="D73" s="597"/>
      <c r="E73" s="598"/>
      <c r="F73" s="598"/>
      <c r="G73" s="431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5"/>
      <c r="C74" s="613"/>
      <c r="D74" s="597"/>
      <c r="E74" s="598"/>
      <c r="F74" s="598"/>
      <c r="G74" s="431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9"/>
      <c r="C75" s="613"/>
      <c r="D75" s="597"/>
      <c r="E75" s="598"/>
      <c r="F75" s="598"/>
      <c r="G75" s="431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9"/>
      <c r="C76" s="613"/>
      <c r="D76" s="597"/>
      <c r="E76" s="598"/>
      <c r="F76" s="598"/>
      <c r="G76" s="431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" style="394" customWidth="1"/>
    <col min="3" max="3" width="14" style="394" customWidth="1"/>
    <col min="4" max="4" width="13.125" style="394" customWidth="1"/>
    <col min="5" max="5" width="13.375" style="394" customWidth="1"/>
    <col min="6" max="6" width="14" style="394" customWidth="1"/>
    <col min="7" max="7" width="12.125" style="394" customWidth="1"/>
    <col min="8" max="16384" width="9" style="394"/>
  </cols>
  <sheetData>
    <row r="1" spans="1:9" x14ac:dyDescent="0.5">
      <c r="A1" s="1224" t="s">
        <v>584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SUM(C5:C69)</f>
        <v>295988.79000000015</v>
      </c>
      <c r="D4" s="414">
        <f>SUM(D5:D69)</f>
        <v>567.75</v>
      </c>
      <c r="E4" s="414">
        <f>SUM(E5:E69)</f>
        <v>576.75</v>
      </c>
      <c r="F4" s="414">
        <f>SUM(F5:F69)</f>
        <v>567.75</v>
      </c>
      <c r="G4" s="414">
        <f>SUM(G5:G69)</f>
        <v>-9</v>
      </c>
      <c r="I4" s="395">
        <f>SUM(I5:I69)</f>
        <v>4</v>
      </c>
    </row>
    <row r="5" spans="1:9" x14ac:dyDescent="0.5">
      <c r="A5" s="374">
        <v>1</v>
      </c>
      <c r="B5" s="1080" t="s">
        <v>164</v>
      </c>
      <c r="C5" s="1110">
        <v>117735.83</v>
      </c>
      <c r="D5" s="1111">
        <v>540.75</v>
      </c>
      <c r="E5" s="1096">
        <v>534.75</v>
      </c>
      <c r="F5" s="1057">
        <v>540.75</v>
      </c>
      <c r="G5" s="431">
        <f>+F5-E5</f>
        <v>6</v>
      </c>
      <c r="I5" s="394">
        <f>IF(F5&gt;0,1,0)</f>
        <v>1</v>
      </c>
    </row>
    <row r="6" spans="1:9" x14ac:dyDescent="0.5">
      <c r="A6" s="374">
        <v>2</v>
      </c>
      <c r="B6" s="1054" t="s">
        <v>184</v>
      </c>
      <c r="C6" s="1112">
        <v>21319.52</v>
      </c>
      <c r="D6" s="1056">
        <v>20</v>
      </c>
      <c r="E6" s="1056">
        <v>20</v>
      </c>
      <c r="F6" s="1056">
        <v>20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187</v>
      </c>
      <c r="C7" s="1112">
        <v>24101</v>
      </c>
      <c r="D7" s="1056">
        <v>4</v>
      </c>
      <c r="E7" s="1056">
        <v>4</v>
      </c>
      <c r="F7" s="1056">
        <v>4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61" t="s">
        <v>185</v>
      </c>
      <c r="C8" s="1112">
        <v>2219.7600000000002</v>
      </c>
      <c r="D8" s="1056">
        <v>3</v>
      </c>
      <c r="E8" s="1057">
        <v>3</v>
      </c>
      <c r="F8" s="1057">
        <v>3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155</v>
      </c>
      <c r="C9" s="1112">
        <v>0.34</v>
      </c>
      <c r="D9" s="1056">
        <v>0</v>
      </c>
      <c r="E9" s="1057">
        <v>0</v>
      </c>
      <c r="F9" s="1057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8" t="s">
        <v>157</v>
      </c>
      <c r="C10" s="1114">
        <v>166.21</v>
      </c>
      <c r="D10" s="1081">
        <v>0</v>
      </c>
      <c r="E10" s="1084">
        <v>0</v>
      </c>
      <c r="F10" s="1057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217</v>
      </c>
      <c r="C11" s="1112">
        <v>110.5</v>
      </c>
      <c r="D11" s="1056">
        <v>0</v>
      </c>
      <c r="E11" s="1057">
        <v>0</v>
      </c>
      <c r="F11" s="1057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8" t="s">
        <v>158</v>
      </c>
      <c r="C12" s="1114">
        <v>1</v>
      </c>
      <c r="D12" s="1081">
        <v>0</v>
      </c>
      <c r="E12" s="1057">
        <v>0</v>
      </c>
      <c r="F12" s="1057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159</v>
      </c>
      <c r="C13" s="1112">
        <v>0.5</v>
      </c>
      <c r="D13" s="1056">
        <v>0</v>
      </c>
      <c r="E13" s="1057">
        <v>0</v>
      </c>
      <c r="F13" s="1057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160</v>
      </c>
      <c r="C14" s="1112">
        <v>111</v>
      </c>
      <c r="D14" s="1056">
        <v>0</v>
      </c>
      <c r="E14" s="1057">
        <v>0</v>
      </c>
      <c r="F14" s="1057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161</v>
      </c>
      <c r="C15" s="1112">
        <v>1.64</v>
      </c>
      <c r="D15" s="1056">
        <v>0</v>
      </c>
      <c r="E15" s="1057">
        <v>0</v>
      </c>
      <c r="F15" s="1057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162</v>
      </c>
      <c r="C16" s="1112">
        <v>3.25</v>
      </c>
      <c r="D16" s="1056">
        <v>0</v>
      </c>
      <c r="E16" s="1057">
        <v>0</v>
      </c>
      <c r="F16" s="1057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4" t="s">
        <v>174</v>
      </c>
      <c r="C17" s="1112">
        <v>114.6</v>
      </c>
      <c r="D17" s="1056">
        <v>0</v>
      </c>
      <c r="E17" s="1057">
        <v>0</v>
      </c>
      <c r="F17" s="1057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175</v>
      </c>
      <c r="C18" s="1112">
        <v>6.75</v>
      </c>
      <c r="D18" s="1056">
        <v>0</v>
      </c>
      <c r="E18" s="1057">
        <v>0</v>
      </c>
      <c r="F18" s="1057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176</v>
      </c>
      <c r="C19" s="1112">
        <v>508.79</v>
      </c>
      <c r="D19" s="1056">
        <v>0</v>
      </c>
      <c r="E19" s="1057">
        <v>0</v>
      </c>
      <c r="F19" s="1057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70" t="s">
        <v>177</v>
      </c>
      <c r="C20" s="1112">
        <v>19.940000000000001</v>
      </c>
      <c r="D20" s="1056">
        <v>0</v>
      </c>
      <c r="E20" s="1057">
        <v>0</v>
      </c>
      <c r="F20" s="1057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178</v>
      </c>
      <c r="C21" s="1112">
        <v>181</v>
      </c>
      <c r="D21" s="1056">
        <v>0</v>
      </c>
      <c r="E21" s="1057">
        <v>0</v>
      </c>
      <c r="F21" s="1057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179</v>
      </c>
      <c r="C22" s="1112">
        <v>1.5</v>
      </c>
      <c r="D22" s="1056">
        <v>0</v>
      </c>
      <c r="E22" s="1057">
        <v>0</v>
      </c>
      <c r="F22" s="1057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181</v>
      </c>
      <c r="C23" s="1112">
        <v>3.5</v>
      </c>
      <c r="D23" s="1056">
        <v>0</v>
      </c>
      <c r="E23" s="1057">
        <v>0</v>
      </c>
      <c r="F23" s="1057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12">
        <v>126.78</v>
      </c>
      <c r="D24" s="1056">
        <v>0</v>
      </c>
      <c r="E24" s="1057">
        <v>0</v>
      </c>
      <c r="F24" s="1057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8" t="s">
        <v>166</v>
      </c>
      <c r="C25" s="1114">
        <v>467</v>
      </c>
      <c r="D25" s="1081">
        <v>0</v>
      </c>
      <c r="E25" s="1084">
        <v>0</v>
      </c>
      <c r="F25" s="1084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167</v>
      </c>
      <c r="C26" s="1114">
        <v>6474</v>
      </c>
      <c r="D26" s="1081">
        <v>0</v>
      </c>
      <c r="E26" s="1084">
        <v>0</v>
      </c>
      <c r="F26" s="1084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168</v>
      </c>
      <c r="C27" s="1114">
        <v>671</v>
      </c>
      <c r="D27" s="1081">
        <v>0</v>
      </c>
      <c r="E27" s="1057">
        <v>0</v>
      </c>
      <c r="F27" s="1084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8" t="s">
        <v>169</v>
      </c>
      <c r="C28" s="1114">
        <v>1760.25</v>
      </c>
      <c r="D28" s="1081">
        <v>0</v>
      </c>
      <c r="E28" s="1057">
        <v>0</v>
      </c>
      <c r="F28" s="1084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170</v>
      </c>
      <c r="C29" s="1112">
        <v>12339.5</v>
      </c>
      <c r="D29" s="1056">
        <v>0</v>
      </c>
      <c r="E29" s="1063">
        <v>0</v>
      </c>
      <c r="F29" s="1057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61" t="s">
        <v>171</v>
      </c>
      <c r="C30" s="1116">
        <v>0.5</v>
      </c>
      <c r="D30" s="1060">
        <v>0</v>
      </c>
      <c r="E30" s="1063">
        <v>0</v>
      </c>
      <c r="F30" s="1063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172</v>
      </c>
      <c r="C31" s="1112">
        <v>33</v>
      </c>
      <c r="D31" s="1056">
        <v>0</v>
      </c>
      <c r="E31" s="1057">
        <v>0</v>
      </c>
      <c r="F31" s="1057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70" t="s">
        <v>136</v>
      </c>
      <c r="C32" s="1112">
        <v>3</v>
      </c>
      <c r="D32" s="1056">
        <v>0</v>
      </c>
      <c r="E32" s="1057">
        <v>0</v>
      </c>
      <c r="F32" s="1057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8" t="s">
        <v>137</v>
      </c>
      <c r="C33" s="1114">
        <v>4.25</v>
      </c>
      <c r="D33" s="1081">
        <v>0</v>
      </c>
      <c r="E33" s="1084">
        <v>0</v>
      </c>
      <c r="F33" s="1084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138</v>
      </c>
      <c r="C34" s="1114">
        <v>5.63</v>
      </c>
      <c r="D34" s="1081">
        <v>0</v>
      </c>
      <c r="E34" s="1084">
        <v>0</v>
      </c>
      <c r="F34" s="1084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8" t="s">
        <v>139</v>
      </c>
      <c r="C35" s="1114">
        <v>85.75</v>
      </c>
      <c r="D35" s="1081">
        <v>0</v>
      </c>
      <c r="E35" s="1084">
        <v>0</v>
      </c>
      <c r="F35" s="1084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8" t="s">
        <v>140</v>
      </c>
      <c r="C36" s="1114">
        <v>2.5</v>
      </c>
      <c r="D36" s="1081">
        <v>0</v>
      </c>
      <c r="E36" s="1084">
        <v>0</v>
      </c>
      <c r="F36" s="1084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8" t="s">
        <v>144</v>
      </c>
      <c r="C37" s="1114">
        <v>3</v>
      </c>
      <c r="D37" s="1081">
        <v>0</v>
      </c>
      <c r="E37" s="1084">
        <v>0</v>
      </c>
      <c r="F37" s="1084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8" t="s">
        <v>145</v>
      </c>
      <c r="C38" s="1114">
        <v>3.25</v>
      </c>
      <c r="D38" s="1081">
        <v>0</v>
      </c>
      <c r="E38" s="1081">
        <v>0</v>
      </c>
      <c r="F38" s="1081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92" t="s">
        <v>146</v>
      </c>
      <c r="C39" s="1114">
        <v>44.54</v>
      </c>
      <c r="D39" s="1081">
        <v>0</v>
      </c>
      <c r="E39" s="1084">
        <v>0</v>
      </c>
      <c r="F39" s="1084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8" t="s">
        <v>148</v>
      </c>
      <c r="C40" s="1114">
        <v>9</v>
      </c>
      <c r="D40" s="1081">
        <v>0</v>
      </c>
      <c r="E40" s="1084">
        <v>0</v>
      </c>
      <c r="F40" s="1084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149</v>
      </c>
      <c r="C41" s="1112">
        <v>21.88</v>
      </c>
      <c r="D41" s="1056">
        <v>0</v>
      </c>
      <c r="E41" s="1057">
        <v>0</v>
      </c>
      <c r="F41" s="1057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70" t="s">
        <v>152</v>
      </c>
      <c r="C42" s="1112">
        <v>17</v>
      </c>
      <c r="D42" s="1056">
        <v>0</v>
      </c>
      <c r="E42" s="1057">
        <v>0</v>
      </c>
      <c r="F42" s="1057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153</v>
      </c>
      <c r="C43" s="1112">
        <v>1</v>
      </c>
      <c r="D43" s="1056">
        <v>0</v>
      </c>
      <c r="E43" s="1057">
        <v>0</v>
      </c>
      <c r="F43" s="1057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183</v>
      </c>
      <c r="C44" s="1112">
        <v>390</v>
      </c>
      <c r="D44" s="1056">
        <v>0</v>
      </c>
      <c r="E44" s="1057">
        <v>0</v>
      </c>
      <c r="F44" s="1057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186</v>
      </c>
      <c r="C45" s="1112">
        <v>78190</v>
      </c>
      <c r="D45" s="1056">
        <v>0</v>
      </c>
      <c r="E45" s="1057">
        <v>15</v>
      </c>
      <c r="F45" s="1057">
        <v>0</v>
      </c>
      <c r="G45" s="431">
        <f t="shared" si="0"/>
        <v>-15</v>
      </c>
      <c r="I45" s="394">
        <f t="shared" si="1"/>
        <v>0</v>
      </c>
    </row>
    <row r="46" spans="1:9" x14ac:dyDescent="0.5">
      <c r="A46" s="374">
        <v>42</v>
      </c>
      <c r="B46" s="1054" t="s">
        <v>188</v>
      </c>
      <c r="C46" s="1112">
        <v>150</v>
      </c>
      <c r="D46" s="1056">
        <v>0</v>
      </c>
      <c r="E46" s="1057">
        <v>0</v>
      </c>
      <c r="F46" s="1057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8" t="s">
        <v>189</v>
      </c>
      <c r="C47" s="1112">
        <v>6634.34</v>
      </c>
      <c r="D47" s="1081">
        <v>0</v>
      </c>
      <c r="E47" s="1084">
        <v>0</v>
      </c>
      <c r="F47" s="1057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190</v>
      </c>
      <c r="C48" s="1113">
        <v>7411</v>
      </c>
      <c r="D48" s="1056">
        <v>0</v>
      </c>
      <c r="E48" s="1057">
        <v>0</v>
      </c>
      <c r="F48" s="1063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191</v>
      </c>
      <c r="C49" s="1112">
        <v>437</v>
      </c>
      <c r="D49" s="1119">
        <v>0</v>
      </c>
      <c r="E49" s="1119">
        <v>0</v>
      </c>
      <c r="F49" s="1063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61" t="s">
        <v>192</v>
      </c>
      <c r="C50" s="1113">
        <v>5334</v>
      </c>
      <c r="D50" s="1056">
        <v>0</v>
      </c>
      <c r="E50" s="1057">
        <v>0</v>
      </c>
      <c r="F50" s="1057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193</v>
      </c>
      <c r="C51" s="1112">
        <v>5771.87</v>
      </c>
      <c r="D51" s="1056">
        <v>0</v>
      </c>
      <c r="E51" s="1057">
        <v>0</v>
      </c>
      <c r="F51" s="1057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194</v>
      </c>
      <c r="C52" s="1112">
        <v>1495.68</v>
      </c>
      <c r="D52" s="1056">
        <v>0</v>
      </c>
      <c r="E52" s="1056">
        <v>0</v>
      </c>
      <c r="F52" s="1056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195</v>
      </c>
      <c r="C53" s="1112">
        <v>263.77</v>
      </c>
      <c r="D53" s="1056">
        <v>0</v>
      </c>
      <c r="E53" s="1057">
        <v>0</v>
      </c>
      <c r="F53" s="1057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196</v>
      </c>
      <c r="C54" s="1112">
        <v>774</v>
      </c>
      <c r="D54" s="1056">
        <v>0</v>
      </c>
      <c r="E54" s="1057">
        <v>0</v>
      </c>
      <c r="F54" s="1057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54" t="s">
        <v>116</v>
      </c>
      <c r="C55" s="1112">
        <v>16.82</v>
      </c>
      <c r="D55" s="1056">
        <v>0</v>
      </c>
      <c r="E55" s="1057">
        <v>0</v>
      </c>
      <c r="F55" s="1057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118</v>
      </c>
      <c r="C56" s="1112">
        <v>37.53</v>
      </c>
      <c r="D56" s="1056">
        <v>0</v>
      </c>
      <c r="E56" s="1057">
        <v>0</v>
      </c>
      <c r="F56" s="1057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117</v>
      </c>
      <c r="C57" s="1112">
        <v>4.16</v>
      </c>
      <c r="D57" s="1056">
        <v>0</v>
      </c>
      <c r="E57" s="1057">
        <v>0</v>
      </c>
      <c r="F57" s="1063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119</v>
      </c>
      <c r="C58" s="1112">
        <v>5.5</v>
      </c>
      <c r="D58" s="1056">
        <v>0</v>
      </c>
      <c r="E58" s="1057">
        <v>0</v>
      </c>
      <c r="F58" s="1063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8" t="s">
        <v>120</v>
      </c>
      <c r="C59" s="1114">
        <v>5.13</v>
      </c>
      <c r="D59" s="1081">
        <v>0</v>
      </c>
      <c r="E59" s="1057">
        <v>0</v>
      </c>
      <c r="F59" s="1057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121</v>
      </c>
      <c r="C60" s="1112">
        <v>38.630000000000003</v>
      </c>
      <c r="D60" s="1081">
        <v>0</v>
      </c>
      <c r="E60" s="1057">
        <v>0</v>
      </c>
      <c r="F60" s="1057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7" t="s">
        <v>122</v>
      </c>
      <c r="C61" s="1114">
        <v>1</v>
      </c>
      <c r="D61" s="1056">
        <v>0</v>
      </c>
      <c r="E61" s="1084">
        <v>0</v>
      </c>
      <c r="F61" s="1084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123</v>
      </c>
      <c r="C62" s="1112">
        <v>3.75</v>
      </c>
      <c r="D62" s="1060">
        <v>0</v>
      </c>
      <c r="E62" s="1057">
        <v>0</v>
      </c>
      <c r="F62" s="1057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124</v>
      </c>
      <c r="C63" s="1112">
        <v>4.25</v>
      </c>
      <c r="D63" s="1056">
        <v>0</v>
      </c>
      <c r="E63" s="1057">
        <v>0</v>
      </c>
      <c r="F63" s="1057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125</v>
      </c>
      <c r="C64" s="1112">
        <v>22</v>
      </c>
      <c r="D64" s="1056">
        <v>0</v>
      </c>
      <c r="E64" s="1056">
        <v>0</v>
      </c>
      <c r="F64" s="1056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126</v>
      </c>
      <c r="C65" s="1112">
        <v>3</v>
      </c>
      <c r="D65" s="1056">
        <v>0</v>
      </c>
      <c r="E65" s="1057">
        <v>0</v>
      </c>
      <c r="F65" s="1057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128</v>
      </c>
      <c r="C66" s="1112">
        <v>4.25</v>
      </c>
      <c r="D66" s="1056">
        <v>0</v>
      </c>
      <c r="E66" s="1056">
        <v>0</v>
      </c>
      <c r="F66" s="1056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70" t="s">
        <v>130</v>
      </c>
      <c r="C67" s="1112">
        <v>59.38</v>
      </c>
      <c r="D67" s="1056">
        <v>0</v>
      </c>
      <c r="E67" s="1057">
        <v>0</v>
      </c>
      <c r="F67" s="1057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132</v>
      </c>
      <c r="C68" s="1112">
        <v>237.27</v>
      </c>
      <c r="D68" s="1056">
        <v>0</v>
      </c>
      <c r="E68" s="1057">
        <v>0</v>
      </c>
      <c r="F68" s="1057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76" t="s">
        <v>131</v>
      </c>
      <c r="C69" s="1118">
        <v>15</v>
      </c>
      <c r="D69" s="1078">
        <v>0</v>
      </c>
      <c r="E69" s="1079">
        <v>0</v>
      </c>
      <c r="F69" s="1079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5" style="394" customWidth="1"/>
    <col min="3" max="3" width="14" style="394" customWidth="1"/>
    <col min="4" max="4" width="13.125" style="394" customWidth="1"/>
    <col min="5" max="5" width="13.375" style="394" customWidth="1"/>
    <col min="6" max="6" width="14" style="394" customWidth="1"/>
    <col min="7" max="7" width="12.125" style="394" customWidth="1"/>
    <col min="8" max="16384" width="9" style="394"/>
  </cols>
  <sheetData>
    <row r="1" spans="1:9" x14ac:dyDescent="0.5">
      <c r="A1" s="1224" t="s">
        <v>501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9"/>
      <c r="C5" s="613"/>
      <c r="D5" s="614"/>
      <c r="E5" s="614"/>
      <c r="F5" s="614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613"/>
      <c r="D6" s="597"/>
      <c r="E6" s="598"/>
      <c r="F6" s="598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9"/>
      <c r="C7" s="613"/>
      <c r="D7" s="597"/>
      <c r="E7" s="598"/>
      <c r="F7" s="598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9"/>
      <c r="C8" s="613"/>
      <c r="D8" s="597"/>
      <c r="E8" s="598"/>
      <c r="F8" s="598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9"/>
      <c r="C9" s="613"/>
      <c r="D9" s="597"/>
      <c r="E9" s="598"/>
      <c r="F9" s="598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9"/>
      <c r="C10" s="613"/>
      <c r="D10" s="597"/>
      <c r="E10" s="598"/>
      <c r="F10" s="598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9"/>
      <c r="C11" s="613"/>
      <c r="D11" s="597"/>
      <c r="E11" s="597"/>
      <c r="F11" s="597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9"/>
      <c r="C12" s="613"/>
      <c r="D12" s="597"/>
      <c r="E12" s="598"/>
      <c r="F12" s="598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9"/>
      <c r="C13" s="613"/>
      <c r="D13" s="597"/>
      <c r="E13" s="598"/>
      <c r="F13" s="598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9"/>
      <c r="C14" s="613"/>
      <c r="D14" s="597"/>
      <c r="E14" s="598"/>
      <c r="F14" s="598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9"/>
      <c r="C15" s="613"/>
      <c r="D15" s="597"/>
      <c r="E15" s="598"/>
      <c r="F15" s="598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5"/>
      <c r="C16" s="613"/>
      <c r="D16" s="597"/>
      <c r="E16" s="598"/>
      <c r="F16" s="598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9"/>
      <c r="C17" s="613"/>
      <c r="D17" s="597"/>
      <c r="E17" s="598"/>
      <c r="F17" s="598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9"/>
      <c r="C18" s="613"/>
      <c r="D18" s="597"/>
      <c r="E18" s="598"/>
      <c r="F18" s="598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9"/>
      <c r="C19" s="613"/>
      <c r="D19" s="597"/>
      <c r="E19" s="598"/>
      <c r="F19" s="598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9"/>
      <c r="C20" s="613"/>
      <c r="D20" s="614"/>
      <c r="E20" s="614"/>
      <c r="F20" s="614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9"/>
      <c r="C21" s="613"/>
      <c r="D21" s="597"/>
      <c r="E21" s="598"/>
      <c r="F21" s="598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9"/>
      <c r="C22" s="613"/>
      <c r="D22" s="614"/>
      <c r="E22" s="614"/>
      <c r="F22" s="614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9"/>
      <c r="C23" s="613"/>
      <c r="D23" s="597"/>
      <c r="E23" s="598"/>
      <c r="F23" s="598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9"/>
      <c r="C24" s="613"/>
      <c r="D24" s="597"/>
      <c r="E24" s="598"/>
      <c r="F24" s="598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9"/>
      <c r="C25" s="613"/>
      <c r="D25" s="597"/>
      <c r="E25" s="598"/>
      <c r="F25" s="598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9"/>
      <c r="C26" s="613"/>
      <c r="D26" s="597"/>
      <c r="E26" s="598"/>
      <c r="F26" s="598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9"/>
      <c r="C27" s="613"/>
      <c r="D27" s="597"/>
      <c r="E27" s="598"/>
      <c r="F27" s="598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9"/>
      <c r="C28" s="613"/>
      <c r="D28" s="597"/>
      <c r="E28" s="598"/>
      <c r="F28" s="598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9"/>
      <c r="C29" s="613"/>
      <c r="D29" s="597"/>
      <c r="E29" s="598"/>
      <c r="F29" s="598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9"/>
      <c r="C30" s="613"/>
      <c r="D30" s="597"/>
      <c r="E30" s="598"/>
      <c r="F30" s="598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9"/>
      <c r="C31" s="613"/>
      <c r="D31" s="597"/>
      <c r="E31" s="598"/>
      <c r="F31" s="598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9"/>
      <c r="C32" s="613"/>
      <c r="D32" s="597"/>
      <c r="E32" s="598"/>
      <c r="F32" s="598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9"/>
      <c r="C33" s="613"/>
      <c r="D33" s="597"/>
      <c r="E33" s="598"/>
      <c r="F33" s="598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5"/>
      <c r="C34" s="613"/>
      <c r="D34" s="597"/>
      <c r="E34" s="598"/>
      <c r="F34" s="598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9"/>
      <c r="C35" s="613"/>
      <c r="D35" s="597"/>
      <c r="E35" s="598"/>
      <c r="F35" s="598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5"/>
      <c r="C36" s="613"/>
      <c r="D36" s="597"/>
      <c r="E36" s="598"/>
      <c r="F36" s="598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9"/>
      <c r="C37" s="613"/>
      <c r="D37" s="597"/>
      <c r="E37" s="598"/>
      <c r="F37" s="598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9"/>
      <c r="C38" s="613"/>
      <c r="D38" s="597"/>
      <c r="E38" s="598"/>
      <c r="F38" s="598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9"/>
      <c r="C39" s="613"/>
      <c r="D39" s="597"/>
      <c r="E39" s="598"/>
      <c r="F39" s="598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9"/>
      <c r="C40" s="613"/>
      <c r="D40" s="614"/>
      <c r="E40" s="614"/>
      <c r="F40" s="614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5"/>
      <c r="C41" s="613"/>
      <c r="D41" s="597"/>
      <c r="E41" s="598"/>
      <c r="F41" s="598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9"/>
      <c r="C42" s="613"/>
      <c r="D42" s="597"/>
      <c r="E42" s="598"/>
      <c r="F42" s="598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9"/>
      <c r="C43" s="613"/>
      <c r="D43" s="597"/>
      <c r="E43" s="598"/>
      <c r="F43" s="598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9"/>
      <c r="C44" s="613"/>
      <c r="D44" s="597"/>
      <c r="E44" s="598"/>
      <c r="F44" s="598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9"/>
      <c r="C45" s="613"/>
      <c r="D45" s="614"/>
      <c r="E45" s="614"/>
      <c r="F45" s="614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9"/>
      <c r="C46" s="613"/>
      <c r="D46" s="614"/>
      <c r="E46" s="614"/>
      <c r="F46" s="614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9"/>
      <c r="C47" s="613"/>
      <c r="D47" s="597"/>
      <c r="E47" s="598"/>
      <c r="F47" s="598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9"/>
      <c r="C48" s="613"/>
      <c r="D48" s="597"/>
      <c r="E48" s="598"/>
      <c r="F48" s="598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5"/>
      <c r="C49" s="613"/>
      <c r="D49" s="597"/>
      <c r="E49" s="598"/>
      <c r="F49" s="598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9"/>
      <c r="C50" s="613"/>
      <c r="D50" s="597"/>
      <c r="E50" s="597"/>
      <c r="F50" s="597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9"/>
      <c r="C51" s="613"/>
      <c r="D51" s="597"/>
      <c r="E51" s="598"/>
      <c r="F51" s="598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9"/>
      <c r="C52" s="613"/>
      <c r="D52" s="597"/>
      <c r="E52" s="598"/>
      <c r="F52" s="598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9"/>
      <c r="C53" s="613"/>
      <c r="D53" s="597"/>
      <c r="E53" s="598"/>
      <c r="F53" s="598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9"/>
      <c r="C54" s="613"/>
      <c r="D54" s="597"/>
      <c r="E54" s="598"/>
      <c r="F54" s="598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9"/>
      <c r="C55" s="613"/>
      <c r="D55" s="597"/>
      <c r="E55" s="598"/>
      <c r="F55" s="598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9"/>
      <c r="C56" s="613"/>
      <c r="D56" s="597"/>
      <c r="E56" s="598"/>
      <c r="F56" s="598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9"/>
      <c r="C57" s="613"/>
      <c r="D57" s="597"/>
      <c r="E57" s="598"/>
      <c r="F57" s="598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9"/>
      <c r="C58" s="613"/>
      <c r="D58" s="597"/>
      <c r="E58" s="598"/>
      <c r="F58" s="598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9"/>
      <c r="C59" s="613"/>
      <c r="D59" s="597"/>
      <c r="E59" s="597"/>
      <c r="F59" s="597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9"/>
      <c r="C60" s="613"/>
      <c r="D60" s="597"/>
      <c r="E60" s="598"/>
      <c r="F60" s="598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9"/>
      <c r="C61" s="613"/>
      <c r="D61" s="597"/>
      <c r="E61" s="598"/>
      <c r="F61" s="598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9"/>
      <c r="C62" s="613"/>
      <c r="D62" s="597"/>
      <c r="E62" s="598"/>
      <c r="F62" s="598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9"/>
      <c r="C63" s="613"/>
      <c r="D63" s="597"/>
      <c r="E63" s="598"/>
      <c r="F63" s="598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9"/>
      <c r="C64" s="613"/>
      <c r="D64" s="597"/>
      <c r="E64" s="597"/>
      <c r="F64" s="597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9"/>
      <c r="C65" s="613"/>
      <c r="D65" s="597"/>
      <c r="E65" s="598"/>
      <c r="F65" s="598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9"/>
      <c r="C66" s="613"/>
      <c r="D66" s="597"/>
      <c r="E66" s="597"/>
      <c r="F66" s="597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5"/>
      <c r="C67" s="613"/>
      <c r="D67" s="597"/>
      <c r="E67" s="598"/>
      <c r="F67" s="598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9"/>
      <c r="C68" s="613"/>
      <c r="D68" s="597"/>
      <c r="E68" s="598"/>
      <c r="F68" s="598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9"/>
      <c r="C69" s="613"/>
      <c r="D69" s="597"/>
      <c r="E69" s="598"/>
      <c r="F69" s="598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5"/>
      <c r="C70" s="613"/>
      <c r="D70" s="597"/>
      <c r="E70" s="598"/>
      <c r="F70" s="598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9"/>
      <c r="C71" s="613"/>
      <c r="D71" s="597"/>
      <c r="E71" s="598"/>
      <c r="F71" s="598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9"/>
      <c r="C72" s="613"/>
      <c r="D72" s="597"/>
      <c r="E72" s="598"/>
      <c r="F72" s="598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9"/>
      <c r="C73" s="613"/>
      <c r="D73" s="597"/>
      <c r="E73" s="598"/>
      <c r="F73" s="598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5"/>
      <c r="C74" s="613"/>
      <c r="D74" s="597"/>
      <c r="E74" s="598"/>
      <c r="F74" s="598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9"/>
      <c r="C75" s="613"/>
      <c r="D75" s="597"/>
      <c r="E75" s="598"/>
      <c r="F75" s="598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9"/>
      <c r="C76" s="613"/>
      <c r="D76" s="597"/>
      <c r="E76" s="598"/>
      <c r="F76" s="598"/>
      <c r="G76" s="431">
        <f t="shared" si="2"/>
        <v>0</v>
      </c>
      <c r="I76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1224" t="s">
        <v>585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SUM(C5:C69)</f>
        <v>295988.79000000015</v>
      </c>
      <c r="D4" s="414">
        <f>SUM(D5:D69)</f>
        <v>157</v>
      </c>
      <c r="E4" s="414">
        <f>SUM(E5:E69)</f>
        <v>157</v>
      </c>
      <c r="F4" s="414">
        <f>SUM(F5:F69)</f>
        <v>157</v>
      </c>
      <c r="G4" s="414">
        <f>SUM(G5:G69)</f>
        <v>0</v>
      </c>
      <c r="I4" s="395">
        <f>SUM(I5:I69)</f>
        <v>6</v>
      </c>
    </row>
    <row r="5" spans="1:9" x14ac:dyDescent="0.5">
      <c r="A5" s="374">
        <v>1</v>
      </c>
      <c r="B5" s="1080" t="s">
        <v>164</v>
      </c>
      <c r="C5" s="1110">
        <v>117735.83</v>
      </c>
      <c r="D5" s="1111">
        <v>51</v>
      </c>
      <c r="E5" s="1096">
        <v>32</v>
      </c>
      <c r="F5" s="1057">
        <v>51</v>
      </c>
      <c r="G5" s="431">
        <f>+F5-E5</f>
        <v>19</v>
      </c>
      <c r="I5" s="394">
        <f>IF(F5&gt;0,1,0)</f>
        <v>1</v>
      </c>
    </row>
    <row r="6" spans="1:9" x14ac:dyDescent="0.5">
      <c r="A6" s="374">
        <v>2</v>
      </c>
      <c r="B6" s="1054" t="s">
        <v>170</v>
      </c>
      <c r="C6" s="1112">
        <v>12339.5</v>
      </c>
      <c r="D6" s="1056">
        <v>36</v>
      </c>
      <c r="E6" s="1057">
        <v>55</v>
      </c>
      <c r="F6" s="1057">
        <v>36</v>
      </c>
      <c r="G6" s="431">
        <f t="shared" ref="G6:G69" si="0">+F6-E6</f>
        <v>-19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186</v>
      </c>
      <c r="C7" s="1112">
        <v>78190</v>
      </c>
      <c r="D7" s="1056">
        <v>36</v>
      </c>
      <c r="E7" s="1057">
        <v>36</v>
      </c>
      <c r="F7" s="1057">
        <v>36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8" t="s">
        <v>167</v>
      </c>
      <c r="C8" s="1114">
        <v>6474</v>
      </c>
      <c r="D8" s="1081">
        <v>28</v>
      </c>
      <c r="E8" s="1057">
        <v>28</v>
      </c>
      <c r="F8" s="1084">
        <v>28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196</v>
      </c>
      <c r="C9" s="1112">
        <v>774</v>
      </c>
      <c r="D9" s="1056">
        <v>4</v>
      </c>
      <c r="E9" s="1057">
        <v>4</v>
      </c>
      <c r="F9" s="1057">
        <v>4</v>
      </c>
      <c r="G9" s="431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1054" t="s">
        <v>184</v>
      </c>
      <c r="C10" s="1112">
        <v>21319.52</v>
      </c>
      <c r="D10" s="1056">
        <v>2</v>
      </c>
      <c r="E10" s="1057">
        <v>2</v>
      </c>
      <c r="F10" s="1057">
        <v>2</v>
      </c>
      <c r="G10" s="431">
        <f t="shared" si="0"/>
        <v>0</v>
      </c>
      <c r="I10" s="394">
        <f t="shared" si="1"/>
        <v>1</v>
      </c>
    </row>
    <row r="11" spans="1:9" x14ac:dyDescent="0.5">
      <c r="A11" s="374">
        <v>7</v>
      </c>
      <c r="B11" s="1054" t="s">
        <v>155</v>
      </c>
      <c r="C11" s="1112">
        <v>0.34</v>
      </c>
      <c r="D11" s="1056">
        <v>0</v>
      </c>
      <c r="E11" s="1057">
        <v>0</v>
      </c>
      <c r="F11" s="1057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157</v>
      </c>
      <c r="C12" s="1112">
        <v>166.21</v>
      </c>
      <c r="D12" s="1056">
        <v>0</v>
      </c>
      <c r="E12" s="1057">
        <v>0</v>
      </c>
      <c r="F12" s="1057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70" t="s">
        <v>217</v>
      </c>
      <c r="C13" s="1112">
        <v>110.5</v>
      </c>
      <c r="D13" s="1056">
        <v>0</v>
      </c>
      <c r="E13" s="1057">
        <v>0</v>
      </c>
      <c r="F13" s="1057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8" t="s">
        <v>158</v>
      </c>
      <c r="C14" s="1114">
        <v>1</v>
      </c>
      <c r="D14" s="1081">
        <v>0</v>
      </c>
      <c r="E14" s="1081">
        <v>0</v>
      </c>
      <c r="F14" s="1056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159</v>
      </c>
      <c r="C15" s="1112">
        <v>0.5</v>
      </c>
      <c r="D15" s="1056">
        <v>0</v>
      </c>
      <c r="E15" s="1056">
        <v>0</v>
      </c>
      <c r="F15" s="1056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160</v>
      </c>
      <c r="C16" s="1112">
        <v>111</v>
      </c>
      <c r="D16" s="1056">
        <v>0</v>
      </c>
      <c r="E16" s="1057">
        <v>0</v>
      </c>
      <c r="F16" s="1057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70" t="s">
        <v>161</v>
      </c>
      <c r="C17" s="1112">
        <v>1.64</v>
      </c>
      <c r="D17" s="1056">
        <v>0</v>
      </c>
      <c r="E17" s="1057">
        <v>0</v>
      </c>
      <c r="F17" s="1057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162</v>
      </c>
      <c r="C18" s="1112">
        <v>3.25</v>
      </c>
      <c r="D18" s="1056">
        <v>0</v>
      </c>
      <c r="E18" s="1057">
        <v>0</v>
      </c>
      <c r="F18" s="1057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70" t="s">
        <v>174</v>
      </c>
      <c r="C19" s="1112">
        <v>114.6</v>
      </c>
      <c r="D19" s="1056">
        <v>0</v>
      </c>
      <c r="E19" s="1057">
        <v>0</v>
      </c>
      <c r="F19" s="1057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70" t="s">
        <v>175</v>
      </c>
      <c r="C20" s="1112">
        <v>6.75</v>
      </c>
      <c r="D20" s="1056">
        <v>0</v>
      </c>
      <c r="E20" s="1057">
        <v>0</v>
      </c>
      <c r="F20" s="1057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176</v>
      </c>
      <c r="C21" s="1112">
        <v>508.79</v>
      </c>
      <c r="D21" s="1056">
        <v>0</v>
      </c>
      <c r="E21" s="1057">
        <v>0</v>
      </c>
      <c r="F21" s="1057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177</v>
      </c>
      <c r="C22" s="1112">
        <v>19.940000000000001</v>
      </c>
      <c r="D22" s="1056">
        <v>0</v>
      </c>
      <c r="E22" s="1057">
        <v>0</v>
      </c>
      <c r="F22" s="1057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70" t="s">
        <v>178</v>
      </c>
      <c r="C23" s="1112">
        <v>181</v>
      </c>
      <c r="D23" s="1056">
        <v>0</v>
      </c>
      <c r="E23" s="1057">
        <v>0</v>
      </c>
      <c r="F23" s="1057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92" t="s">
        <v>179</v>
      </c>
      <c r="C24" s="1114">
        <v>1.5</v>
      </c>
      <c r="D24" s="1081">
        <v>0</v>
      </c>
      <c r="E24" s="1084">
        <v>0</v>
      </c>
      <c r="F24" s="1084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92" t="s">
        <v>181</v>
      </c>
      <c r="C25" s="1114">
        <v>3.5</v>
      </c>
      <c r="D25" s="1081">
        <v>0</v>
      </c>
      <c r="E25" s="1084">
        <v>0</v>
      </c>
      <c r="F25" s="1084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8" t="s">
        <v>165</v>
      </c>
      <c r="C26" s="1114">
        <v>126.78</v>
      </c>
      <c r="D26" s="1081">
        <v>0</v>
      </c>
      <c r="E26" s="1084">
        <v>0</v>
      </c>
      <c r="F26" s="1084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166</v>
      </c>
      <c r="C27" s="1114">
        <v>467</v>
      </c>
      <c r="D27" s="1081">
        <v>0</v>
      </c>
      <c r="E27" s="1084">
        <v>0</v>
      </c>
      <c r="F27" s="1084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8" t="s">
        <v>168</v>
      </c>
      <c r="C28" s="1114">
        <v>671</v>
      </c>
      <c r="D28" s="1081">
        <v>0</v>
      </c>
      <c r="E28" s="1084">
        <v>0</v>
      </c>
      <c r="F28" s="1084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8" t="s">
        <v>169</v>
      </c>
      <c r="C29" s="1114">
        <v>1760.25</v>
      </c>
      <c r="D29" s="1081">
        <v>0</v>
      </c>
      <c r="E29" s="1084">
        <v>0</v>
      </c>
      <c r="F29" s="1084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8" t="s">
        <v>171</v>
      </c>
      <c r="C30" s="1114">
        <v>0.5</v>
      </c>
      <c r="D30" s="1081">
        <v>0</v>
      </c>
      <c r="E30" s="1084">
        <v>0</v>
      </c>
      <c r="F30" s="1084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8" t="s">
        <v>172</v>
      </c>
      <c r="C31" s="1114">
        <v>33</v>
      </c>
      <c r="D31" s="1081">
        <v>0</v>
      </c>
      <c r="E31" s="1084">
        <v>0</v>
      </c>
      <c r="F31" s="1084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8" t="s">
        <v>136</v>
      </c>
      <c r="C32" s="1114">
        <v>3</v>
      </c>
      <c r="D32" s="1081">
        <v>0</v>
      </c>
      <c r="E32" s="1084">
        <v>0</v>
      </c>
      <c r="F32" s="1084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8" t="s">
        <v>137</v>
      </c>
      <c r="C33" s="1114">
        <v>4.25</v>
      </c>
      <c r="D33" s="1081">
        <v>0</v>
      </c>
      <c r="E33" s="1084">
        <v>0</v>
      </c>
      <c r="F33" s="1084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138</v>
      </c>
      <c r="C34" s="1114">
        <v>5.63</v>
      </c>
      <c r="D34" s="1081">
        <v>0</v>
      </c>
      <c r="E34" s="1084">
        <v>0</v>
      </c>
      <c r="F34" s="1084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139</v>
      </c>
      <c r="C35" s="1112">
        <v>85.75</v>
      </c>
      <c r="D35" s="1056">
        <v>0</v>
      </c>
      <c r="E35" s="1057">
        <v>0</v>
      </c>
      <c r="F35" s="1057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140</v>
      </c>
      <c r="C36" s="1112">
        <v>2.5</v>
      </c>
      <c r="D36" s="1056">
        <v>0</v>
      </c>
      <c r="E36" s="1057">
        <v>0</v>
      </c>
      <c r="F36" s="1057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144</v>
      </c>
      <c r="C37" s="1112">
        <v>3</v>
      </c>
      <c r="D37" s="1056">
        <v>0</v>
      </c>
      <c r="E37" s="1057">
        <v>0</v>
      </c>
      <c r="F37" s="1057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145</v>
      </c>
      <c r="C38" s="1112">
        <v>3.25</v>
      </c>
      <c r="D38" s="1056">
        <v>0</v>
      </c>
      <c r="E38" s="1057">
        <v>0</v>
      </c>
      <c r="F38" s="1057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146</v>
      </c>
      <c r="C39" s="1112">
        <v>44.54</v>
      </c>
      <c r="D39" s="1056">
        <v>0</v>
      </c>
      <c r="E39" s="1057">
        <v>0</v>
      </c>
      <c r="F39" s="1057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148</v>
      </c>
      <c r="C40" s="1112">
        <v>9</v>
      </c>
      <c r="D40" s="1056">
        <v>0</v>
      </c>
      <c r="E40" s="1057">
        <v>0</v>
      </c>
      <c r="F40" s="1057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8" t="s">
        <v>149</v>
      </c>
      <c r="C41" s="1112">
        <v>21.88</v>
      </c>
      <c r="D41" s="1081">
        <v>0</v>
      </c>
      <c r="E41" s="1084">
        <v>0</v>
      </c>
      <c r="F41" s="1057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4" t="s">
        <v>152</v>
      </c>
      <c r="C42" s="1113">
        <v>17</v>
      </c>
      <c r="D42" s="1056">
        <v>0</v>
      </c>
      <c r="E42" s="1057">
        <v>0</v>
      </c>
      <c r="F42" s="1063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153</v>
      </c>
      <c r="C43" s="1112">
        <v>1</v>
      </c>
      <c r="D43" s="1060">
        <v>0</v>
      </c>
      <c r="E43" s="1063">
        <v>0</v>
      </c>
      <c r="F43" s="1063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61" t="s">
        <v>183</v>
      </c>
      <c r="C44" s="1113">
        <v>390</v>
      </c>
      <c r="D44" s="1056">
        <v>0</v>
      </c>
      <c r="E44" s="1057">
        <v>0</v>
      </c>
      <c r="F44" s="1057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1" t="s">
        <v>185</v>
      </c>
      <c r="C45" s="1112">
        <v>2219.7600000000002</v>
      </c>
      <c r="D45" s="1056">
        <v>0</v>
      </c>
      <c r="E45" s="1057">
        <v>0</v>
      </c>
      <c r="F45" s="1057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187</v>
      </c>
      <c r="C46" s="1112">
        <v>24101</v>
      </c>
      <c r="D46" s="1056">
        <v>0</v>
      </c>
      <c r="E46" s="1057">
        <v>0</v>
      </c>
      <c r="F46" s="1057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188</v>
      </c>
      <c r="C47" s="1112">
        <v>150</v>
      </c>
      <c r="D47" s="1056">
        <v>0</v>
      </c>
      <c r="E47" s="1056">
        <v>0</v>
      </c>
      <c r="F47" s="1056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189</v>
      </c>
      <c r="C48" s="1112">
        <v>6634.34</v>
      </c>
      <c r="D48" s="1056">
        <v>0</v>
      </c>
      <c r="E48" s="1056">
        <v>0</v>
      </c>
      <c r="F48" s="1056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190</v>
      </c>
      <c r="C49" s="1112">
        <v>7411</v>
      </c>
      <c r="D49" s="1056">
        <v>0</v>
      </c>
      <c r="E49" s="1057">
        <v>0</v>
      </c>
      <c r="F49" s="1057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191</v>
      </c>
      <c r="C50" s="1112">
        <v>437</v>
      </c>
      <c r="D50" s="1056">
        <v>0</v>
      </c>
      <c r="E50" s="1057">
        <v>0</v>
      </c>
      <c r="F50" s="1057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192</v>
      </c>
      <c r="C51" s="1112">
        <v>5334</v>
      </c>
      <c r="D51" s="1056">
        <v>0</v>
      </c>
      <c r="E51" s="1057">
        <v>0</v>
      </c>
      <c r="F51" s="1063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193</v>
      </c>
      <c r="C52" s="1112">
        <v>5771.87</v>
      </c>
      <c r="D52" s="1056">
        <v>0</v>
      </c>
      <c r="E52" s="1057">
        <v>0</v>
      </c>
      <c r="F52" s="1063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8" t="s">
        <v>194</v>
      </c>
      <c r="C53" s="1114">
        <v>1495.68</v>
      </c>
      <c r="D53" s="1081">
        <v>0</v>
      </c>
      <c r="E53" s="1056">
        <v>0</v>
      </c>
      <c r="F53" s="1056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70" t="s">
        <v>195</v>
      </c>
      <c r="C54" s="1112">
        <v>263.77</v>
      </c>
      <c r="D54" s="1081">
        <v>0</v>
      </c>
      <c r="E54" s="1057">
        <v>0</v>
      </c>
      <c r="F54" s="1057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120" t="s">
        <v>116</v>
      </c>
      <c r="C55" s="1114">
        <v>16.82</v>
      </c>
      <c r="D55" s="1056">
        <v>0</v>
      </c>
      <c r="E55" s="1084">
        <v>0</v>
      </c>
      <c r="F55" s="1084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118</v>
      </c>
      <c r="C56" s="1112">
        <v>37.53</v>
      </c>
      <c r="D56" s="1060">
        <v>0</v>
      </c>
      <c r="E56" s="1057">
        <v>0</v>
      </c>
      <c r="F56" s="1057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117</v>
      </c>
      <c r="C57" s="1112">
        <v>4.16</v>
      </c>
      <c r="D57" s="1056">
        <v>0</v>
      </c>
      <c r="E57" s="1057">
        <v>0</v>
      </c>
      <c r="F57" s="1057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54" t="s">
        <v>119</v>
      </c>
      <c r="C58" s="1112">
        <v>5.5</v>
      </c>
      <c r="D58" s="1056">
        <v>0</v>
      </c>
      <c r="E58" s="1057">
        <v>0</v>
      </c>
      <c r="F58" s="1057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120</v>
      </c>
      <c r="C59" s="1112">
        <v>5.13</v>
      </c>
      <c r="D59" s="1056">
        <v>0</v>
      </c>
      <c r="E59" s="1056">
        <v>0</v>
      </c>
      <c r="F59" s="1056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121</v>
      </c>
      <c r="C60" s="1112">
        <v>38.630000000000003</v>
      </c>
      <c r="D60" s="1056">
        <v>0</v>
      </c>
      <c r="E60" s="1057">
        <v>0</v>
      </c>
      <c r="F60" s="1057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122</v>
      </c>
      <c r="C61" s="1112">
        <v>1</v>
      </c>
      <c r="D61" s="1056">
        <v>0</v>
      </c>
      <c r="E61" s="1057">
        <v>0</v>
      </c>
      <c r="F61" s="1057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8" t="s">
        <v>123</v>
      </c>
      <c r="C62" s="1112">
        <v>3.75</v>
      </c>
      <c r="D62" s="1056">
        <v>0</v>
      </c>
      <c r="E62" s="1084">
        <v>0</v>
      </c>
      <c r="F62" s="1084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124</v>
      </c>
      <c r="C63" s="1116">
        <v>4.25</v>
      </c>
      <c r="D63" s="1060">
        <v>0</v>
      </c>
      <c r="E63" s="1056">
        <v>0</v>
      </c>
      <c r="F63" s="1056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125</v>
      </c>
      <c r="C64" s="1112">
        <v>22</v>
      </c>
      <c r="D64" s="1056">
        <v>0</v>
      </c>
      <c r="E64" s="1057">
        <v>0</v>
      </c>
      <c r="F64" s="1057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126</v>
      </c>
      <c r="C65" s="1112">
        <v>3</v>
      </c>
      <c r="D65" s="1056">
        <v>0</v>
      </c>
      <c r="E65" s="1056">
        <v>0</v>
      </c>
      <c r="F65" s="1056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64" t="s">
        <v>128</v>
      </c>
      <c r="C66" s="1101">
        <v>4.25</v>
      </c>
      <c r="D66" s="1056">
        <v>0</v>
      </c>
      <c r="E66" s="1057">
        <v>0</v>
      </c>
      <c r="F66" s="1057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70" t="s">
        <v>130</v>
      </c>
      <c r="C67" s="1112">
        <v>59.38</v>
      </c>
      <c r="D67" s="1056">
        <v>0</v>
      </c>
      <c r="E67" s="1057">
        <v>0</v>
      </c>
      <c r="F67" s="1057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132</v>
      </c>
      <c r="C68" s="1112">
        <v>237.27</v>
      </c>
      <c r="D68" s="1056">
        <v>0</v>
      </c>
      <c r="E68" s="1057">
        <v>0</v>
      </c>
      <c r="F68" s="1057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76" t="s">
        <v>131</v>
      </c>
      <c r="C69" s="1118">
        <v>15</v>
      </c>
      <c r="D69" s="1078">
        <v>0</v>
      </c>
      <c r="E69" s="1079">
        <v>0</v>
      </c>
      <c r="F69" s="1079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1224" t="s">
        <v>502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9"/>
      <c r="C5" s="613"/>
      <c r="D5" s="597"/>
      <c r="E5" s="598"/>
      <c r="F5" s="598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613"/>
      <c r="D6" s="597"/>
      <c r="E6" s="598"/>
      <c r="F6" s="598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9"/>
      <c r="C7" s="613"/>
      <c r="D7" s="597"/>
      <c r="E7" s="598"/>
      <c r="F7" s="598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9"/>
      <c r="C8" s="613"/>
      <c r="D8" s="597"/>
      <c r="E8" s="598"/>
      <c r="F8" s="598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9"/>
      <c r="C9" s="613"/>
      <c r="D9" s="597"/>
      <c r="E9" s="598"/>
      <c r="F9" s="598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9"/>
      <c r="C10" s="613"/>
      <c r="D10" s="597"/>
      <c r="E10" s="598"/>
      <c r="F10" s="598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9"/>
      <c r="C11" s="613"/>
      <c r="D11" s="597"/>
      <c r="E11" s="598"/>
      <c r="F11" s="598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9"/>
      <c r="C12" s="613"/>
      <c r="D12" s="597"/>
      <c r="E12" s="598"/>
      <c r="F12" s="598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9"/>
      <c r="C13" s="613"/>
      <c r="D13" s="597"/>
      <c r="E13" s="598"/>
      <c r="F13" s="598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9"/>
      <c r="C14" s="613"/>
      <c r="D14" s="614"/>
      <c r="E14" s="614"/>
      <c r="F14" s="614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9"/>
      <c r="C15" s="613"/>
      <c r="D15" s="597"/>
      <c r="E15" s="598"/>
      <c r="F15" s="598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9"/>
      <c r="C16" s="613"/>
      <c r="D16" s="597"/>
      <c r="E16" s="598"/>
      <c r="F16" s="598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9"/>
      <c r="C17" s="613"/>
      <c r="D17" s="597"/>
      <c r="E17" s="598"/>
      <c r="F17" s="598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9"/>
      <c r="C18" s="613"/>
      <c r="D18" s="597"/>
      <c r="E18" s="598"/>
      <c r="F18" s="598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9"/>
      <c r="C19" s="613"/>
      <c r="D19" s="597"/>
      <c r="E19" s="597"/>
      <c r="F19" s="597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9"/>
      <c r="C20" s="613"/>
      <c r="D20" s="597"/>
      <c r="E20" s="598"/>
      <c r="F20" s="598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9"/>
      <c r="C21" s="613"/>
      <c r="D21" s="597"/>
      <c r="E21" s="598"/>
      <c r="F21" s="598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9"/>
      <c r="C22" s="613"/>
      <c r="D22" s="597"/>
      <c r="E22" s="598"/>
      <c r="F22" s="598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9"/>
      <c r="C23" s="613"/>
      <c r="D23" s="597"/>
      <c r="E23" s="598"/>
      <c r="F23" s="598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5"/>
      <c r="C24" s="613"/>
      <c r="D24" s="597"/>
      <c r="E24" s="598"/>
      <c r="F24" s="598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9"/>
      <c r="C25" s="613"/>
      <c r="D25" s="597"/>
      <c r="E25" s="598"/>
      <c r="F25" s="598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5"/>
      <c r="C26" s="613"/>
      <c r="D26" s="597"/>
      <c r="E26" s="598"/>
      <c r="F26" s="598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9"/>
      <c r="C27" s="613"/>
      <c r="D27" s="597"/>
      <c r="E27" s="598"/>
      <c r="F27" s="598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9"/>
      <c r="C28" s="613"/>
      <c r="D28" s="597"/>
      <c r="E28" s="598"/>
      <c r="F28" s="598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9"/>
      <c r="C29" s="613"/>
      <c r="D29" s="597"/>
      <c r="E29" s="598"/>
      <c r="F29" s="598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9"/>
      <c r="C30" s="613"/>
      <c r="D30" s="614"/>
      <c r="E30" s="614"/>
      <c r="F30" s="614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5"/>
      <c r="C31" s="613"/>
      <c r="D31" s="597"/>
      <c r="E31" s="598"/>
      <c r="F31" s="598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9"/>
      <c r="C32" s="613"/>
      <c r="D32" s="597"/>
      <c r="E32" s="598"/>
      <c r="F32" s="598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9"/>
      <c r="C33" s="613"/>
      <c r="D33" s="597"/>
      <c r="E33" s="598"/>
      <c r="F33" s="598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9"/>
      <c r="C34" s="613"/>
      <c r="D34" s="597"/>
      <c r="E34" s="598"/>
      <c r="F34" s="598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9"/>
      <c r="C35" s="613"/>
      <c r="D35" s="614"/>
      <c r="E35" s="614"/>
      <c r="F35" s="614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9"/>
      <c r="C36" s="613"/>
      <c r="D36" s="614"/>
      <c r="E36" s="614"/>
      <c r="F36" s="614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9"/>
      <c r="C37" s="613"/>
      <c r="D37" s="597"/>
      <c r="E37" s="598"/>
      <c r="F37" s="598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9"/>
      <c r="C38" s="613"/>
      <c r="D38" s="597"/>
      <c r="E38" s="598"/>
      <c r="F38" s="598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9"/>
      <c r="C39" s="613"/>
      <c r="D39" s="597"/>
      <c r="E39" s="598"/>
      <c r="F39" s="598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9"/>
      <c r="C40" s="613"/>
      <c r="D40" s="597"/>
      <c r="E40" s="598"/>
      <c r="F40" s="598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9"/>
      <c r="C41" s="613"/>
      <c r="D41" s="597"/>
      <c r="E41" s="598"/>
      <c r="F41" s="598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9"/>
      <c r="C42" s="613"/>
      <c r="D42" s="597"/>
      <c r="E42" s="598"/>
      <c r="F42" s="598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5"/>
      <c r="C43" s="613"/>
      <c r="D43" s="597"/>
      <c r="E43" s="598"/>
      <c r="F43" s="598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9"/>
      <c r="C44" s="613"/>
      <c r="D44" s="597"/>
      <c r="E44" s="598"/>
      <c r="F44" s="598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9"/>
      <c r="C45" s="613"/>
      <c r="D45" s="614"/>
      <c r="E45" s="614"/>
      <c r="F45" s="614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9"/>
      <c r="C46" s="613"/>
      <c r="D46" s="614"/>
      <c r="E46" s="614"/>
      <c r="F46" s="614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9"/>
      <c r="C47" s="613"/>
      <c r="D47" s="597"/>
      <c r="E47" s="598"/>
      <c r="F47" s="598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9"/>
      <c r="C48" s="613"/>
      <c r="D48" s="597"/>
      <c r="E48" s="598"/>
      <c r="F48" s="598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5"/>
      <c r="C49" s="613"/>
      <c r="D49" s="597"/>
      <c r="E49" s="598"/>
      <c r="F49" s="598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9"/>
      <c r="C50" s="613"/>
      <c r="D50" s="597"/>
      <c r="E50" s="597"/>
      <c r="F50" s="597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9"/>
      <c r="C51" s="613"/>
      <c r="D51" s="597"/>
      <c r="E51" s="598"/>
      <c r="F51" s="598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9"/>
      <c r="C52" s="613"/>
      <c r="D52" s="597"/>
      <c r="E52" s="598"/>
      <c r="F52" s="598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9"/>
      <c r="C53" s="613"/>
      <c r="D53" s="597"/>
      <c r="E53" s="598"/>
      <c r="F53" s="598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9"/>
      <c r="C54" s="613"/>
      <c r="D54" s="597"/>
      <c r="E54" s="598"/>
      <c r="F54" s="598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9"/>
      <c r="C55" s="613"/>
      <c r="D55" s="597"/>
      <c r="E55" s="598"/>
      <c r="F55" s="598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9"/>
      <c r="C56" s="613"/>
      <c r="D56" s="597"/>
      <c r="E56" s="598"/>
      <c r="F56" s="598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9"/>
      <c r="C57" s="613"/>
      <c r="D57" s="597"/>
      <c r="E57" s="598"/>
      <c r="F57" s="598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9"/>
      <c r="C58" s="613"/>
      <c r="D58" s="597"/>
      <c r="E58" s="598"/>
      <c r="F58" s="598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9"/>
      <c r="C59" s="613"/>
      <c r="D59" s="597"/>
      <c r="E59" s="597"/>
      <c r="F59" s="597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9"/>
      <c r="C60" s="613"/>
      <c r="D60" s="597"/>
      <c r="E60" s="598"/>
      <c r="F60" s="598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9"/>
      <c r="C61" s="613"/>
      <c r="D61" s="597"/>
      <c r="E61" s="598"/>
      <c r="F61" s="598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9"/>
      <c r="C62" s="613"/>
      <c r="D62" s="597"/>
      <c r="E62" s="598"/>
      <c r="F62" s="598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9"/>
      <c r="C63" s="613"/>
      <c r="D63" s="597"/>
      <c r="E63" s="598"/>
      <c r="F63" s="598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9"/>
      <c r="C64" s="613"/>
      <c r="D64" s="597"/>
      <c r="E64" s="597"/>
      <c r="F64" s="597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9"/>
      <c r="C65" s="613"/>
      <c r="D65" s="597"/>
      <c r="E65" s="598"/>
      <c r="F65" s="598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9"/>
      <c r="C66" s="613"/>
      <c r="D66" s="597"/>
      <c r="E66" s="597"/>
      <c r="F66" s="597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5"/>
      <c r="C67" s="613"/>
      <c r="D67" s="597"/>
      <c r="E67" s="598"/>
      <c r="F67" s="598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9"/>
      <c r="C68" s="613"/>
      <c r="D68" s="597"/>
      <c r="E68" s="598"/>
      <c r="F68" s="598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9"/>
      <c r="C69" s="613"/>
      <c r="D69" s="597"/>
      <c r="E69" s="598"/>
      <c r="F69" s="598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5"/>
      <c r="C70" s="613"/>
      <c r="D70" s="597"/>
      <c r="E70" s="598"/>
      <c r="F70" s="598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9"/>
      <c r="C71" s="613"/>
      <c r="D71" s="597"/>
      <c r="E71" s="598"/>
      <c r="F71" s="598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9"/>
      <c r="C72" s="613"/>
      <c r="D72" s="597"/>
      <c r="E72" s="598"/>
      <c r="F72" s="598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9"/>
      <c r="C73" s="613"/>
      <c r="D73" s="597"/>
      <c r="E73" s="598"/>
      <c r="F73" s="598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5"/>
      <c r="C74" s="613"/>
      <c r="D74" s="597"/>
      <c r="E74" s="598"/>
      <c r="F74" s="598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9"/>
      <c r="C75" s="613"/>
      <c r="D75" s="597"/>
      <c r="E75" s="598"/>
      <c r="F75" s="598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9"/>
      <c r="C76" s="613"/>
      <c r="D76" s="597"/>
      <c r="E76" s="598"/>
      <c r="F76" s="598"/>
      <c r="G76" s="431">
        <f t="shared" si="2"/>
        <v>0</v>
      </c>
      <c r="I76" s="394">
        <f t="shared" si="3"/>
        <v>0</v>
      </c>
    </row>
    <row r="77" spans="1:9" x14ac:dyDescent="0.5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1224" t="s">
        <v>503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9"/>
      <c r="C5" s="613"/>
      <c r="D5" s="597"/>
      <c r="E5" s="597"/>
      <c r="F5" s="597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9"/>
      <c r="C6" s="613"/>
      <c r="D6" s="597"/>
      <c r="E6" s="598"/>
      <c r="F6" s="598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9"/>
      <c r="C7" s="613"/>
      <c r="D7" s="597"/>
      <c r="E7" s="598"/>
      <c r="F7" s="598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9"/>
      <c r="C8" s="613"/>
      <c r="D8" s="597"/>
      <c r="E8" s="598"/>
      <c r="F8" s="598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9"/>
      <c r="C9" s="613"/>
      <c r="D9" s="597"/>
      <c r="E9" s="598"/>
      <c r="F9" s="598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9"/>
      <c r="C10" s="613"/>
      <c r="D10" s="597"/>
      <c r="E10" s="598"/>
      <c r="F10" s="598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9"/>
      <c r="C11" s="613"/>
      <c r="D11" s="597"/>
      <c r="E11" s="598"/>
      <c r="F11" s="598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9"/>
      <c r="C12" s="613"/>
      <c r="D12" s="597"/>
      <c r="E12" s="598"/>
      <c r="F12" s="598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9"/>
      <c r="C13" s="613"/>
      <c r="D13" s="597"/>
      <c r="E13" s="598"/>
      <c r="F13" s="598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9"/>
      <c r="C14" s="613"/>
      <c r="D14" s="597"/>
      <c r="E14" s="598"/>
      <c r="F14" s="598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9"/>
      <c r="C15" s="613"/>
      <c r="D15" s="597"/>
      <c r="E15" s="598"/>
      <c r="F15" s="598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5"/>
      <c r="C16" s="613"/>
      <c r="D16" s="597"/>
      <c r="E16" s="598"/>
      <c r="F16" s="598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9"/>
      <c r="C17" s="613"/>
      <c r="D17" s="614"/>
      <c r="E17" s="614"/>
      <c r="F17" s="614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9"/>
      <c r="C18" s="613"/>
      <c r="D18" s="597"/>
      <c r="E18" s="598"/>
      <c r="F18" s="598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9"/>
      <c r="C19" s="613"/>
      <c r="D19" s="597"/>
      <c r="E19" s="598"/>
      <c r="F19" s="598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9"/>
      <c r="C20" s="613"/>
      <c r="D20" s="614"/>
      <c r="E20" s="614"/>
      <c r="F20" s="614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9"/>
      <c r="C21" s="613"/>
      <c r="D21" s="597"/>
      <c r="E21" s="598"/>
      <c r="F21" s="598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9"/>
      <c r="C22" s="613"/>
      <c r="D22" s="614"/>
      <c r="E22" s="614"/>
      <c r="F22" s="614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9"/>
      <c r="C23" s="613"/>
      <c r="D23" s="614"/>
      <c r="E23" s="614"/>
      <c r="F23" s="614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9"/>
      <c r="C24" s="613"/>
      <c r="D24" s="597"/>
      <c r="E24" s="598"/>
      <c r="F24" s="598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9"/>
      <c r="C25" s="613"/>
      <c r="D25" s="597"/>
      <c r="E25" s="598"/>
      <c r="F25" s="598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9"/>
      <c r="C26" s="613"/>
      <c r="D26" s="597"/>
      <c r="E26" s="598"/>
      <c r="F26" s="598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9"/>
      <c r="C27" s="613"/>
      <c r="D27" s="597"/>
      <c r="E27" s="598"/>
      <c r="F27" s="598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9"/>
      <c r="C28" s="613"/>
      <c r="D28" s="597"/>
      <c r="E28" s="598"/>
      <c r="F28" s="598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9"/>
      <c r="C29" s="613"/>
      <c r="D29" s="597"/>
      <c r="E29" s="598"/>
      <c r="F29" s="598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9"/>
      <c r="C30" s="613"/>
      <c r="D30" s="597"/>
      <c r="E30" s="598"/>
      <c r="F30" s="598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9"/>
      <c r="C31" s="613"/>
      <c r="D31" s="597"/>
      <c r="E31" s="598"/>
      <c r="F31" s="598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9"/>
      <c r="C32" s="613"/>
      <c r="D32" s="597"/>
      <c r="E32" s="598"/>
      <c r="F32" s="598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9"/>
      <c r="C33" s="613"/>
      <c r="D33" s="597"/>
      <c r="E33" s="598"/>
      <c r="F33" s="598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9"/>
      <c r="C34" s="613"/>
      <c r="D34" s="597"/>
      <c r="E34" s="598"/>
      <c r="F34" s="598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9"/>
      <c r="C35" s="613"/>
      <c r="D35" s="597"/>
      <c r="E35" s="598"/>
      <c r="F35" s="598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5"/>
      <c r="C36" s="613"/>
      <c r="D36" s="597"/>
      <c r="E36" s="598"/>
      <c r="F36" s="598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5"/>
      <c r="C37" s="613"/>
      <c r="D37" s="597"/>
      <c r="E37" s="598"/>
      <c r="F37" s="598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9"/>
      <c r="C38" s="613"/>
      <c r="D38" s="597"/>
      <c r="E38" s="598"/>
      <c r="F38" s="598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9"/>
      <c r="C39" s="613"/>
      <c r="D39" s="597"/>
      <c r="E39" s="598"/>
      <c r="F39" s="598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9"/>
      <c r="C40" s="613"/>
      <c r="D40" s="614"/>
      <c r="E40" s="614"/>
      <c r="F40" s="614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5"/>
      <c r="C41" s="613"/>
      <c r="D41" s="597"/>
      <c r="E41" s="598"/>
      <c r="F41" s="598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9"/>
      <c r="C42" s="613"/>
      <c r="D42" s="597"/>
      <c r="E42" s="598"/>
      <c r="F42" s="598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9"/>
      <c r="C43" s="613"/>
      <c r="D43" s="597"/>
      <c r="E43" s="598"/>
      <c r="F43" s="598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9"/>
      <c r="C44" s="613"/>
      <c r="D44" s="597"/>
      <c r="E44" s="598"/>
      <c r="F44" s="598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9"/>
      <c r="C45" s="613"/>
      <c r="D45" s="614"/>
      <c r="E45" s="614"/>
      <c r="F45" s="614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9"/>
      <c r="C46" s="613"/>
      <c r="D46" s="614"/>
      <c r="E46" s="614"/>
      <c r="F46" s="614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9"/>
      <c r="C47" s="613"/>
      <c r="D47" s="597"/>
      <c r="E47" s="598"/>
      <c r="F47" s="598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9"/>
      <c r="C48" s="613"/>
      <c r="D48" s="597"/>
      <c r="E48" s="598"/>
      <c r="F48" s="598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5"/>
      <c r="C49" s="613"/>
      <c r="D49" s="597"/>
      <c r="E49" s="598"/>
      <c r="F49" s="598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9"/>
      <c r="C50" s="613"/>
      <c r="D50" s="597"/>
      <c r="E50" s="597"/>
      <c r="F50" s="597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9"/>
      <c r="C51" s="613"/>
      <c r="D51" s="597"/>
      <c r="E51" s="598"/>
      <c r="F51" s="598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9"/>
      <c r="C52" s="613"/>
      <c r="D52" s="597"/>
      <c r="E52" s="598"/>
      <c r="F52" s="598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9"/>
      <c r="C53" s="613"/>
      <c r="D53" s="597"/>
      <c r="E53" s="598"/>
      <c r="F53" s="598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9"/>
      <c r="C54" s="613"/>
      <c r="D54" s="597"/>
      <c r="E54" s="598"/>
      <c r="F54" s="598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9"/>
      <c r="C55" s="613"/>
      <c r="D55" s="597"/>
      <c r="E55" s="598"/>
      <c r="F55" s="598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9"/>
      <c r="C56" s="613"/>
      <c r="D56" s="597"/>
      <c r="E56" s="598"/>
      <c r="F56" s="598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9"/>
      <c r="C57" s="613"/>
      <c r="D57" s="597"/>
      <c r="E57" s="598"/>
      <c r="F57" s="598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9"/>
      <c r="C58" s="613"/>
      <c r="D58" s="597"/>
      <c r="E58" s="598"/>
      <c r="F58" s="598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9"/>
      <c r="C59" s="613"/>
      <c r="D59" s="597"/>
      <c r="E59" s="597"/>
      <c r="F59" s="597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9"/>
      <c r="C60" s="613"/>
      <c r="D60" s="597"/>
      <c r="E60" s="598"/>
      <c r="F60" s="598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9"/>
      <c r="C61" s="613"/>
      <c r="D61" s="597"/>
      <c r="E61" s="598"/>
      <c r="F61" s="598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9"/>
      <c r="C62" s="613"/>
      <c r="D62" s="597"/>
      <c r="E62" s="598"/>
      <c r="F62" s="598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9"/>
      <c r="C63" s="613"/>
      <c r="D63" s="597"/>
      <c r="E63" s="598"/>
      <c r="F63" s="598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9"/>
      <c r="C64" s="613"/>
      <c r="D64" s="597"/>
      <c r="E64" s="597"/>
      <c r="F64" s="597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9"/>
      <c r="C65" s="613"/>
      <c r="D65" s="597"/>
      <c r="E65" s="598"/>
      <c r="F65" s="598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9"/>
      <c r="C66" s="613"/>
      <c r="D66" s="597"/>
      <c r="E66" s="597"/>
      <c r="F66" s="597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5"/>
      <c r="C67" s="613"/>
      <c r="D67" s="597"/>
      <c r="E67" s="598"/>
      <c r="F67" s="598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9"/>
      <c r="C68" s="613"/>
      <c r="D68" s="597"/>
      <c r="E68" s="598"/>
      <c r="F68" s="598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9"/>
      <c r="C69" s="613"/>
      <c r="D69" s="597"/>
      <c r="E69" s="598"/>
      <c r="F69" s="598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5"/>
      <c r="C70" s="613"/>
      <c r="D70" s="597"/>
      <c r="E70" s="598"/>
      <c r="F70" s="598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9"/>
      <c r="C71" s="613"/>
      <c r="D71" s="597"/>
      <c r="E71" s="598"/>
      <c r="F71" s="598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9"/>
      <c r="C72" s="613"/>
      <c r="D72" s="597"/>
      <c r="E72" s="598"/>
      <c r="F72" s="598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9"/>
      <c r="C73" s="613"/>
      <c r="D73" s="597"/>
      <c r="E73" s="598"/>
      <c r="F73" s="598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5"/>
      <c r="C74" s="613"/>
      <c r="D74" s="597"/>
      <c r="E74" s="598"/>
      <c r="F74" s="598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9"/>
      <c r="C75" s="613"/>
      <c r="D75" s="597"/>
      <c r="E75" s="598"/>
      <c r="F75" s="598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9"/>
      <c r="C76" s="613"/>
      <c r="D76" s="597"/>
      <c r="E76" s="598"/>
      <c r="F76" s="598"/>
      <c r="G76" s="431">
        <f t="shared" si="2"/>
        <v>0</v>
      </c>
      <c r="I76" s="394">
        <f t="shared" si="3"/>
        <v>0</v>
      </c>
    </row>
    <row r="77" spans="1:9" x14ac:dyDescent="0.5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625" style="394" customWidth="1"/>
    <col min="3" max="3" width="14" style="394" customWidth="1"/>
    <col min="4" max="5" width="13.375" style="394" customWidth="1"/>
    <col min="6" max="6" width="13.25" style="394" customWidth="1"/>
    <col min="7" max="7" width="12.875" style="394" customWidth="1"/>
    <col min="8" max="16384" width="9" style="394"/>
  </cols>
  <sheetData>
    <row r="1" spans="1:9" x14ac:dyDescent="0.5">
      <c r="A1" s="1224" t="s">
        <v>586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40</v>
      </c>
      <c r="B4" s="1224"/>
      <c r="C4" s="414">
        <f>SUM(C5:C69)</f>
        <v>295988.7900000001</v>
      </c>
      <c r="D4" s="414">
        <f>SUM(D5:D69)</f>
        <v>447</v>
      </c>
      <c r="E4" s="414">
        <f>SUM(E5:E69)</f>
        <v>436</v>
      </c>
      <c r="F4" s="414">
        <f>SUM(F5:F69)</f>
        <v>447</v>
      </c>
      <c r="G4" s="414">
        <f>SUM(G5:G69)</f>
        <v>11</v>
      </c>
      <c r="I4" s="395">
        <f>SUM(I5:I69)</f>
        <v>6</v>
      </c>
    </row>
    <row r="5" spans="1:9" x14ac:dyDescent="0.5">
      <c r="A5" s="374">
        <v>1</v>
      </c>
      <c r="B5" s="1080" t="s">
        <v>164</v>
      </c>
      <c r="C5" s="1110">
        <v>117735.83</v>
      </c>
      <c r="D5" s="1111">
        <v>175</v>
      </c>
      <c r="E5" s="1096">
        <v>164</v>
      </c>
      <c r="F5" s="1057">
        <v>175</v>
      </c>
      <c r="G5" s="431">
        <f>+F5-E5</f>
        <v>11</v>
      </c>
      <c r="I5" s="394">
        <f>IF(F5&gt;0,1,0)</f>
        <v>1</v>
      </c>
    </row>
    <row r="6" spans="1:9" x14ac:dyDescent="0.5">
      <c r="A6" s="374">
        <v>2</v>
      </c>
      <c r="B6" s="1054" t="s">
        <v>186</v>
      </c>
      <c r="C6" s="1112">
        <v>78190</v>
      </c>
      <c r="D6" s="1060">
        <v>134</v>
      </c>
      <c r="E6" s="1057">
        <v>134</v>
      </c>
      <c r="F6" s="1057">
        <v>134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184</v>
      </c>
      <c r="C7" s="1112">
        <v>21319.52</v>
      </c>
      <c r="D7" s="1056">
        <v>109</v>
      </c>
      <c r="E7" s="1057">
        <v>109</v>
      </c>
      <c r="F7" s="1057">
        <v>109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1054" t="s">
        <v>170</v>
      </c>
      <c r="C8" s="1112">
        <v>12339.5</v>
      </c>
      <c r="D8" s="1056">
        <v>25</v>
      </c>
      <c r="E8" s="1057">
        <v>25</v>
      </c>
      <c r="F8" s="1057">
        <v>25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1054" t="s">
        <v>189</v>
      </c>
      <c r="C9" s="1112">
        <v>6634.34</v>
      </c>
      <c r="D9" s="1056">
        <v>2</v>
      </c>
      <c r="E9" s="1057">
        <v>2</v>
      </c>
      <c r="F9" s="1057">
        <v>2</v>
      </c>
      <c r="G9" s="431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1054" t="s">
        <v>192</v>
      </c>
      <c r="C10" s="1112">
        <v>5334</v>
      </c>
      <c r="D10" s="1056">
        <v>2</v>
      </c>
      <c r="E10" s="1057">
        <v>2</v>
      </c>
      <c r="F10" s="1057">
        <v>2</v>
      </c>
      <c r="G10" s="431">
        <f t="shared" si="0"/>
        <v>0</v>
      </c>
      <c r="I10" s="394">
        <f t="shared" si="1"/>
        <v>1</v>
      </c>
    </row>
    <row r="11" spans="1:9" x14ac:dyDescent="0.5">
      <c r="A11" s="374">
        <v>7</v>
      </c>
      <c r="B11" s="1054" t="s">
        <v>155</v>
      </c>
      <c r="C11" s="1112">
        <v>0.34</v>
      </c>
      <c r="D11" s="1056">
        <v>0</v>
      </c>
      <c r="E11" s="1056">
        <v>0</v>
      </c>
      <c r="F11" s="1056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157</v>
      </c>
      <c r="C12" s="1112">
        <v>166.21</v>
      </c>
      <c r="D12" s="1056">
        <v>0</v>
      </c>
      <c r="E12" s="1057">
        <v>0</v>
      </c>
      <c r="F12" s="1057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217</v>
      </c>
      <c r="C13" s="1112">
        <v>110.5</v>
      </c>
      <c r="D13" s="1056">
        <v>0</v>
      </c>
      <c r="E13" s="1057">
        <v>0</v>
      </c>
      <c r="F13" s="1057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158</v>
      </c>
      <c r="C14" s="1112">
        <v>1</v>
      </c>
      <c r="D14" s="1056">
        <v>0</v>
      </c>
      <c r="E14" s="1056">
        <v>0</v>
      </c>
      <c r="F14" s="1056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61" t="s">
        <v>159</v>
      </c>
      <c r="C15" s="1116">
        <v>0.5</v>
      </c>
      <c r="D15" s="1060">
        <v>0</v>
      </c>
      <c r="E15" s="1063">
        <v>0</v>
      </c>
      <c r="F15" s="1063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160</v>
      </c>
      <c r="C16" s="1112">
        <v>111</v>
      </c>
      <c r="D16" s="1056">
        <v>0</v>
      </c>
      <c r="E16" s="1057">
        <v>0</v>
      </c>
      <c r="F16" s="1057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54" t="s">
        <v>161</v>
      </c>
      <c r="C17" s="1112">
        <v>1.64</v>
      </c>
      <c r="D17" s="1056">
        <v>0</v>
      </c>
      <c r="E17" s="1057">
        <v>0</v>
      </c>
      <c r="F17" s="1057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8" t="s">
        <v>162</v>
      </c>
      <c r="C18" s="1114">
        <v>3.25</v>
      </c>
      <c r="D18" s="1081">
        <v>0</v>
      </c>
      <c r="E18" s="1056">
        <v>0</v>
      </c>
      <c r="F18" s="1081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174</v>
      </c>
      <c r="C19" s="1112">
        <v>114.6</v>
      </c>
      <c r="D19" s="1056">
        <v>0</v>
      </c>
      <c r="E19" s="1057">
        <v>0</v>
      </c>
      <c r="F19" s="1057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175</v>
      </c>
      <c r="C20" s="1112">
        <v>6.75</v>
      </c>
      <c r="D20" s="1056">
        <v>0</v>
      </c>
      <c r="E20" s="1056">
        <v>0</v>
      </c>
      <c r="F20" s="1056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70" t="s">
        <v>176</v>
      </c>
      <c r="C21" s="1112">
        <v>508.79</v>
      </c>
      <c r="D21" s="1056">
        <v>0</v>
      </c>
      <c r="E21" s="1057">
        <v>0</v>
      </c>
      <c r="F21" s="1057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177</v>
      </c>
      <c r="C22" s="1112">
        <v>19.940000000000001</v>
      </c>
      <c r="D22" s="1056">
        <v>0</v>
      </c>
      <c r="E22" s="1056">
        <v>0</v>
      </c>
      <c r="F22" s="1056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178</v>
      </c>
      <c r="C23" s="1112">
        <v>181</v>
      </c>
      <c r="D23" s="1056">
        <v>0</v>
      </c>
      <c r="E23" s="1057">
        <v>0</v>
      </c>
      <c r="F23" s="1057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179</v>
      </c>
      <c r="C24" s="1112">
        <v>1.5</v>
      </c>
      <c r="D24" s="1056">
        <v>0</v>
      </c>
      <c r="E24" s="1056">
        <v>0</v>
      </c>
      <c r="F24" s="1056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181</v>
      </c>
      <c r="C25" s="1112">
        <v>3.5</v>
      </c>
      <c r="D25" s="1056">
        <v>0</v>
      </c>
      <c r="E25" s="1057">
        <v>0</v>
      </c>
      <c r="F25" s="1057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165</v>
      </c>
      <c r="C26" s="1113">
        <v>126.78</v>
      </c>
      <c r="D26" s="1056">
        <v>0</v>
      </c>
      <c r="E26" s="1057">
        <v>0</v>
      </c>
      <c r="F26" s="1063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8" t="s">
        <v>166</v>
      </c>
      <c r="C27" s="1112">
        <v>467</v>
      </c>
      <c r="D27" s="1056">
        <v>0</v>
      </c>
      <c r="E27" s="1084">
        <v>0</v>
      </c>
      <c r="F27" s="1084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167</v>
      </c>
      <c r="C28" s="1112">
        <v>6474</v>
      </c>
      <c r="D28" s="1056">
        <v>0</v>
      </c>
      <c r="E28" s="1057">
        <v>0</v>
      </c>
      <c r="F28" s="1057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168</v>
      </c>
      <c r="C29" s="1112">
        <v>671</v>
      </c>
      <c r="D29" s="1056">
        <v>0</v>
      </c>
      <c r="E29" s="1057">
        <v>0</v>
      </c>
      <c r="F29" s="1057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54" t="s">
        <v>169</v>
      </c>
      <c r="C30" s="1112">
        <v>1760.25</v>
      </c>
      <c r="D30" s="1056">
        <v>0</v>
      </c>
      <c r="E30" s="1057">
        <v>0</v>
      </c>
      <c r="F30" s="1057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171</v>
      </c>
      <c r="C31" s="1112">
        <v>0.5</v>
      </c>
      <c r="D31" s="1056">
        <v>0</v>
      </c>
      <c r="E31" s="1057">
        <v>0</v>
      </c>
      <c r="F31" s="1057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4" t="s">
        <v>172</v>
      </c>
      <c r="C32" s="1112">
        <v>33</v>
      </c>
      <c r="D32" s="1056">
        <v>0</v>
      </c>
      <c r="E32" s="1057">
        <v>0</v>
      </c>
      <c r="F32" s="1057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4" t="s">
        <v>136</v>
      </c>
      <c r="C33" s="1112">
        <v>3</v>
      </c>
      <c r="D33" s="1056">
        <v>0</v>
      </c>
      <c r="E33" s="1056">
        <v>0</v>
      </c>
      <c r="F33" s="1056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4" t="s">
        <v>137</v>
      </c>
      <c r="C34" s="1112">
        <v>4.25</v>
      </c>
      <c r="D34" s="1056">
        <v>0</v>
      </c>
      <c r="E34" s="1057">
        <v>0</v>
      </c>
      <c r="F34" s="1057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4" t="s">
        <v>138</v>
      </c>
      <c r="C35" s="1112">
        <v>5.63</v>
      </c>
      <c r="D35" s="1056">
        <v>0</v>
      </c>
      <c r="E35" s="1056">
        <v>0</v>
      </c>
      <c r="F35" s="1056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139</v>
      </c>
      <c r="C36" s="1112">
        <v>85.75</v>
      </c>
      <c r="D36" s="1056">
        <v>0</v>
      </c>
      <c r="E36" s="1057">
        <v>0</v>
      </c>
      <c r="F36" s="1057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140</v>
      </c>
      <c r="C37" s="1112">
        <v>2.5</v>
      </c>
      <c r="D37" s="1056">
        <v>0</v>
      </c>
      <c r="E37" s="1057">
        <v>0</v>
      </c>
      <c r="F37" s="1057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4" t="s">
        <v>144</v>
      </c>
      <c r="C38" s="1112">
        <v>3</v>
      </c>
      <c r="D38" s="1056">
        <v>0</v>
      </c>
      <c r="E38" s="1057">
        <v>0</v>
      </c>
      <c r="F38" s="1057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145</v>
      </c>
      <c r="C39" s="1112">
        <v>3.25</v>
      </c>
      <c r="D39" s="1056">
        <v>0</v>
      </c>
      <c r="E39" s="1056">
        <v>0</v>
      </c>
      <c r="F39" s="1056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146</v>
      </c>
      <c r="C40" s="1112">
        <v>44.54</v>
      </c>
      <c r="D40" s="1056">
        <v>0</v>
      </c>
      <c r="E40" s="1057">
        <v>0</v>
      </c>
      <c r="F40" s="1057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54" t="s">
        <v>148</v>
      </c>
      <c r="C41" s="1112">
        <v>9</v>
      </c>
      <c r="D41" s="1056">
        <v>0</v>
      </c>
      <c r="E41" s="1057">
        <v>0</v>
      </c>
      <c r="F41" s="1057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58" t="s">
        <v>149</v>
      </c>
      <c r="C42" s="1114">
        <v>21.88</v>
      </c>
      <c r="D42" s="1081">
        <v>0</v>
      </c>
      <c r="E42" s="1084">
        <v>0</v>
      </c>
      <c r="F42" s="1084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8" t="s">
        <v>152</v>
      </c>
      <c r="C43" s="1114">
        <v>17</v>
      </c>
      <c r="D43" s="1081">
        <v>0</v>
      </c>
      <c r="E43" s="1056">
        <v>0</v>
      </c>
      <c r="F43" s="1081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70" t="s">
        <v>153</v>
      </c>
      <c r="C44" s="1112">
        <v>1</v>
      </c>
      <c r="D44" s="1056">
        <v>0</v>
      </c>
      <c r="E44" s="1063">
        <v>0</v>
      </c>
      <c r="F44" s="1057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1" t="s">
        <v>183</v>
      </c>
      <c r="C45" s="1116">
        <v>390</v>
      </c>
      <c r="D45" s="1060">
        <v>0</v>
      </c>
      <c r="E45" s="1060">
        <v>0</v>
      </c>
      <c r="F45" s="1060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185</v>
      </c>
      <c r="C46" s="1112">
        <v>2219.7600000000002</v>
      </c>
      <c r="D46" s="1056">
        <v>0</v>
      </c>
      <c r="E46" s="1057">
        <v>0</v>
      </c>
      <c r="F46" s="1057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187</v>
      </c>
      <c r="C47" s="1112">
        <v>24101</v>
      </c>
      <c r="D47" s="1056">
        <v>0</v>
      </c>
      <c r="E47" s="1057">
        <v>0</v>
      </c>
      <c r="F47" s="1057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8" t="s">
        <v>188</v>
      </c>
      <c r="C48" s="1114">
        <v>150</v>
      </c>
      <c r="D48" s="1081">
        <v>0</v>
      </c>
      <c r="E48" s="1084">
        <v>0</v>
      </c>
      <c r="F48" s="1084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190</v>
      </c>
      <c r="C49" s="1112">
        <v>7411</v>
      </c>
      <c r="D49" s="1056">
        <v>0</v>
      </c>
      <c r="E49" s="1057">
        <v>0</v>
      </c>
      <c r="F49" s="1057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191</v>
      </c>
      <c r="C50" s="1112">
        <v>437</v>
      </c>
      <c r="D50" s="1056">
        <v>0</v>
      </c>
      <c r="E50" s="1057">
        <v>0</v>
      </c>
      <c r="F50" s="1057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193</v>
      </c>
      <c r="C51" s="1112">
        <v>5771.87</v>
      </c>
      <c r="D51" s="1056">
        <v>0</v>
      </c>
      <c r="E51" s="1057">
        <v>0</v>
      </c>
      <c r="F51" s="1057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194</v>
      </c>
      <c r="C52" s="1112">
        <v>1495.68</v>
      </c>
      <c r="D52" s="1056">
        <v>0</v>
      </c>
      <c r="E52" s="1056">
        <v>0</v>
      </c>
      <c r="F52" s="1060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4" t="s">
        <v>195</v>
      </c>
      <c r="C53" s="1112">
        <v>263.77</v>
      </c>
      <c r="D53" s="1056">
        <v>0</v>
      </c>
      <c r="E53" s="1057">
        <v>0</v>
      </c>
      <c r="F53" s="1063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4" t="s">
        <v>196</v>
      </c>
      <c r="C54" s="1112">
        <v>774</v>
      </c>
      <c r="D54" s="1056">
        <v>0</v>
      </c>
      <c r="E54" s="1056">
        <v>0</v>
      </c>
      <c r="F54" s="1060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92" t="s">
        <v>116</v>
      </c>
      <c r="C55" s="1114">
        <v>16.82</v>
      </c>
      <c r="D55" s="1081">
        <v>0</v>
      </c>
      <c r="E55" s="1057">
        <v>0</v>
      </c>
      <c r="F55" s="1057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8" t="s">
        <v>118</v>
      </c>
      <c r="C56" s="1114">
        <v>37.53</v>
      </c>
      <c r="D56" s="1081">
        <v>0</v>
      </c>
      <c r="E56" s="1081">
        <v>0</v>
      </c>
      <c r="F56" s="1081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54" t="s">
        <v>117</v>
      </c>
      <c r="C57" s="1112">
        <v>4.16</v>
      </c>
      <c r="D57" s="1081">
        <v>0</v>
      </c>
      <c r="E57" s="1057">
        <v>0</v>
      </c>
      <c r="F57" s="1057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7" t="s">
        <v>119</v>
      </c>
      <c r="C58" s="1114">
        <v>5.5</v>
      </c>
      <c r="D58" s="1056">
        <v>0</v>
      </c>
      <c r="E58" s="1084">
        <v>0</v>
      </c>
      <c r="F58" s="1084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120</v>
      </c>
      <c r="C59" s="1112">
        <v>5.13</v>
      </c>
      <c r="D59" s="1056">
        <v>0</v>
      </c>
      <c r="E59" s="1057">
        <v>0</v>
      </c>
      <c r="F59" s="1057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70" t="s">
        <v>121</v>
      </c>
      <c r="C60" s="1116">
        <v>38.630000000000003</v>
      </c>
      <c r="D60" s="1060">
        <v>0</v>
      </c>
      <c r="E60" s="1057">
        <v>0</v>
      </c>
      <c r="F60" s="1057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122</v>
      </c>
      <c r="C61" s="1112">
        <v>1</v>
      </c>
      <c r="D61" s="1056">
        <v>0</v>
      </c>
      <c r="E61" s="1057">
        <v>0</v>
      </c>
      <c r="F61" s="1057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70" t="s">
        <v>123</v>
      </c>
      <c r="C62" s="1112">
        <v>3.75</v>
      </c>
      <c r="D62" s="1056">
        <v>0</v>
      </c>
      <c r="E62" s="1057">
        <v>0</v>
      </c>
      <c r="F62" s="1057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124</v>
      </c>
      <c r="C63" s="1112">
        <v>4.25</v>
      </c>
      <c r="D63" s="1056">
        <v>0</v>
      </c>
      <c r="E63" s="1057">
        <v>0</v>
      </c>
      <c r="F63" s="1057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125</v>
      </c>
      <c r="C64" s="1112">
        <v>22</v>
      </c>
      <c r="D64" s="1056">
        <v>0</v>
      </c>
      <c r="E64" s="1057">
        <v>0</v>
      </c>
      <c r="F64" s="1057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70" t="s">
        <v>126</v>
      </c>
      <c r="C65" s="1112">
        <v>3</v>
      </c>
      <c r="D65" s="1056">
        <v>0</v>
      </c>
      <c r="E65" s="1057">
        <v>0</v>
      </c>
      <c r="F65" s="1057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54" t="s">
        <v>128</v>
      </c>
      <c r="C66" s="1112">
        <v>4.25</v>
      </c>
      <c r="D66" s="1056">
        <v>0</v>
      </c>
      <c r="E66" s="1057">
        <v>0</v>
      </c>
      <c r="F66" s="1057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130</v>
      </c>
      <c r="C67" s="1112">
        <v>59.38</v>
      </c>
      <c r="D67" s="1056">
        <v>0</v>
      </c>
      <c r="E67" s="1057">
        <v>0</v>
      </c>
      <c r="F67" s="1057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132</v>
      </c>
      <c r="C68" s="1112">
        <v>237.27</v>
      </c>
      <c r="D68" s="1056">
        <v>0</v>
      </c>
      <c r="E68" s="1057">
        <v>0</v>
      </c>
      <c r="F68" s="1057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76" t="s">
        <v>131</v>
      </c>
      <c r="C69" s="1118">
        <v>15</v>
      </c>
      <c r="D69" s="1078">
        <v>0</v>
      </c>
      <c r="E69" s="1079">
        <v>0</v>
      </c>
      <c r="F69" s="1079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3.25" style="394" customWidth="1"/>
    <col min="4" max="4" width="13.625" style="394" customWidth="1"/>
    <col min="5" max="5" width="14.125" style="394" customWidth="1"/>
    <col min="6" max="6" width="13.625" style="394" customWidth="1"/>
    <col min="7" max="7" width="14.375" style="394" customWidth="1"/>
    <col min="8" max="16384" width="9" style="394"/>
  </cols>
  <sheetData>
    <row r="1" spans="1:9" x14ac:dyDescent="0.5">
      <c r="A1" s="1224" t="s">
        <v>587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40</v>
      </c>
      <c r="B4" s="1224"/>
      <c r="C4" s="414">
        <f>SUM(C5:C69)</f>
        <v>295988.7900000001</v>
      </c>
      <c r="D4" s="414">
        <f>SUM(D5:D69)</f>
        <v>333</v>
      </c>
      <c r="E4" s="414">
        <f>SUM(E5:E69)</f>
        <v>338</v>
      </c>
      <c r="F4" s="414">
        <f>SUM(F5:F69)</f>
        <v>333</v>
      </c>
      <c r="G4" s="414">
        <f>SUM(G5:G69)</f>
        <v>-5</v>
      </c>
      <c r="I4" s="395">
        <f>SUM(I5:I69)</f>
        <v>4</v>
      </c>
    </row>
    <row r="5" spans="1:9" x14ac:dyDescent="0.5">
      <c r="A5" s="374">
        <v>1</v>
      </c>
      <c r="B5" s="1080" t="s">
        <v>164</v>
      </c>
      <c r="C5" s="1110">
        <v>117735.83</v>
      </c>
      <c r="D5" s="1111">
        <v>285</v>
      </c>
      <c r="E5" s="1096">
        <v>289</v>
      </c>
      <c r="F5" s="1063">
        <v>285</v>
      </c>
      <c r="G5" s="431">
        <f>+F5-E5</f>
        <v>-4</v>
      </c>
      <c r="I5" s="394">
        <f>IF(F5&gt;0,1,0)</f>
        <v>1</v>
      </c>
    </row>
    <row r="6" spans="1:9" x14ac:dyDescent="0.5">
      <c r="A6" s="374">
        <v>2</v>
      </c>
      <c r="B6" s="1070" t="s">
        <v>184</v>
      </c>
      <c r="C6" s="1112">
        <v>21319.52</v>
      </c>
      <c r="D6" s="1060">
        <v>37</v>
      </c>
      <c r="E6" s="1057">
        <v>37</v>
      </c>
      <c r="F6" s="1057">
        <v>37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054" t="s">
        <v>170</v>
      </c>
      <c r="C7" s="1112">
        <v>12339.5</v>
      </c>
      <c r="D7" s="1056">
        <v>10</v>
      </c>
      <c r="E7" s="1056">
        <v>12</v>
      </c>
      <c r="F7" s="1056">
        <v>10</v>
      </c>
      <c r="G7" s="431">
        <f t="shared" si="0"/>
        <v>-2</v>
      </c>
      <c r="I7" s="394">
        <f t="shared" si="1"/>
        <v>1</v>
      </c>
    </row>
    <row r="8" spans="1:9" x14ac:dyDescent="0.5">
      <c r="A8" s="374">
        <v>4</v>
      </c>
      <c r="B8" s="1054" t="s">
        <v>189</v>
      </c>
      <c r="C8" s="1112">
        <v>6634.34</v>
      </c>
      <c r="D8" s="1056">
        <v>1</v>
      </c>
      <c r="E8" s="1057">
        <v>0</v>
      </c>
      <c r="F8" s="1057">
        <v>1</v>
      </c>
      <c r="G8" s="431">
        <f t="shared" si="0"/>
        <v>1</v>
      </c>
      <c r="I8" s="394">
        <f t="shared" si="1"/>
        <v>1</v>
      </c>
    </row>
    <row r="9" spans="1:9" x14ac:dyDescent="0.5">
      <c r="A9" s="374">
        <v>5</v>
      </c>
      <c r="B9" s="1054" t="s">
        <v>155</v>
      </c>
      <c r="C9" s="1112">
        <v>0.34</v>
      </c>
      <c r="D9" s="1056">
        <v>0</v>
      </c>
      <c r="E9" s="1057">
        <v>0</v>
      </c>
      <c r="F9" s="1057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054" t="s">
        <v>157</v>
      </c>
      <c r="C10" s="1112">
        <v>166.21</v>
      </c>
      <c r="D10" s="1056">
        <v>0</v>
      </c>
      <c r="E10" s="1057">
        <v>0</v>
      </c>
      <c r="F10" s="1057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054" t="s">
        <v>217</v>
      </c>
      <c r="C11" s="1112">
        <v>110.5</v>
      </c>
      <c r="D11" s="1056">
        <v>0</v>
      </c>
      <c r="E11" s="1057">
        <v>0</v>
      </c>
      <c r="F11" s="1057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54" t="s">
        <v>158</v>
      </c>
      <c r="C12" s="1112">
        <v>1</v>
      </c>
      <c r="D12" s="1056">
        <v>0</v>
      </c>
      <c r="E12" s="1057">
        <v>0</v>
      </c>
      <c r="F12" s="1057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54" t="s">
        <v>159</v>
      </c>
      <c r="C13" s="1112">
        <v>0.5</v>
      </c>
      <c r="D13" s="1056">
        <v>0</v>
      </c>
      <c r="E13" s="1057">
        <v>0</v>
      </c>
      <c r="F13" s="1057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54" t="s">
        <v>160</v>
      </c>
      <c r="C14" s="1112">
        <v>111</v>
      </c>
      <c r="D14" s="1056">
        <v>0</v>
      </c>
      <c r="E14" s="1057">
        <v>0</v>
      </c>
      <c r="F14" s="1057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54" t="s">
        <v>161</v>
      </c>
      <c r="C15" s="1112">
        <v>1.64</v>
      </c>
      <c r="D15" s="1056">
        <v>0</v>
      </c>
      <c r="E15" s="1057">
        <v>0</v>
      </c>
      <c r="F15" s="1057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54" t="s">
        <v>162</v>
      </c>
      <c r="C16" s="1112">
        <v>3.25</v>
      </c>
      <c r="D16" s="1056">
        <v>0</v>
      </c>
      <c r="E16" s="1063">
        <v>0</v>
      </c>
      <c r="F16" s="1057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61" t="s">
        <v>174</v>
      </c>
      <c r="C17" s="1116">
        <v>114.6</v>
      </c>
      <c r="D17" s="1060">
        <v>0</v>
      </c>
      <c r="E17" s="1063">
        <v>0</v>
      </c>
      <c r="F17" s="1063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54" t="s">
        <v>175</v>
      </c>
      <c r="C18" s="1112">
        <v>6.75</v>
      </c>
      <c r="D18" s="1056">
        <v>0</v>
      </c>
      <c r="E18" s="1057">
        <v>0</v>
      </c>
      <c r="F18" s="1057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54" t="s">
        <v>176</v>
      </c>
      <c r="C19" s="1112">
        <v>508.79</v>
      </c>
      <c r="D19" s="1056">
        <v>0</v>
      </c>
      <c r="E19" s="1057">
        <v>0</v>
      </c>
      <c r="F19" s="1057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54" t="s">
        <v>177</v>
      </c>
      <c r="C20" s="1112">
        <v>19.940000000000001</v>
      </c>
      <c r="D20" s="1056">
        <v>0</v>
      </c>
      <c r="E20" s="1056">
        <v>0</v>
      </c>
      <c r="F20" s="1056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54" t="s">
        <v>178</v>
      </c>
      <c r="C21" s="1112">
        <v>181</v>
      </c>
      <c r="D21" s="1056">
        <v>0</v>
      </c>
      <c r="E21" s="1057">
        <v>0</v>
      </c>
      <c r="F21" s="1057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54" t="s">
        <v>179</v>
      </c>
      <c r="C22" s="1112">
        <v>1.5</v>
      </c>
      <c r="D22" s="1056">
        <v>0</v>
      </c>
      <c r="E22" s="1057">
        <v>0</v>
      </c>
      <c r="F22" s="1057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54" t="s">
        <v>181</v>
      </c>
      <c r="C23" s="1112">
        <v>3.5</v>
      </c>
      <c r="D23" s="1056">
        <v>0</v>
      </c>
      <c r="E23" s="1057">
        <v>0</v>
      </c>
      <c r="F23" s="1057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54" t="s">
        <v>165</v>
      </c>
      <c r="C24" s="1112">
        <v>126.78</v>
      </c>
      <c r="D24" s="1056">
        <v>0</v>
      </c>
      <c r="E24" s="1057">
        <v>0</v>
      </c>
      <c r="F24" s="1057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54" t="s">
        <v>166</v>
      </c>
      <c r="C25" s="1112">
        <v>467</v>
      </c>
      <c r="D25" s="1056">
        <v>0</v>
      </c>
      <c r="E25" s="1057">
        <v>0</v>
      </c>
      <c r="F25" s="1057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54" t="s">
        <v>167</v>
      </c>
      <c r="C26" s="1112">
        <v>6474</v>
      </c>
      <c r="D26" s="1056">
        <v>0</v>
      </c>
      <c r="E26" s="1057">
        <v>0</v>
      </c>
      <c r="F26" s="1057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54" t="s">
        <v>168</v>
      </c>
      <c r="C27" s="1112">
        <v>671</v>
      </c>
      <c r="D27" s="1056">
        <v>0</v>
      </c>
      <c r="E27" s="1057">
        <v>0</v>
      </c>
      <c r="F27" s="1057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54" t="s">
        <v>169</v>
      </c>
      <c r="C28" s="1112">
        <v>1760.25</v>
      </c>
      <c r="D28" s="1056">
        <v>0</v>
      </c>
      <c r="E28" s="1057">
        <v>0</v>
      </c>
      <c r="F28" s="1057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54" t="s">
        <v>171</v>
      </c>
      <c r="C29" s="1112">
        <v>0.5</v>
      </c>
      <c r="D29" s="1056">
        <v>0</v>
      </c>
      <c r="E29" s="1057">
        <v>0</v>
      </c>
      <c r="F29" s="1057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70" t="s">
        <v>172</v>
      </c>
      <c r="C30" s="1112">
        <v>33</v>
      </c>
      <c r="D30" s="1056">
        <v>0</v>
      </c>
      <c r="E30" s="1057">
        <v>0</v>
      </c>
      <c r="F30" s="1057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54" t="s">
        <v>136</v>
      </c>
      <c r="C31" s="1112">
        <v>3</v>
      </c>
      <c r="D31" s="1056">
        <v>0</v>
      </c>
      <c r="E31" s="1057">
        <v>0</v>
      </c>
      <c r="F31" s="1057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58" t="s">
        <v>137</v>
      </c>
      <c r="C32" s="1114">
        <v>4.25</v>
      </c>
      <c r="D32" s="1056">
        <v>0</v>
      </c>
      <c r="E32" s="1057">
        <v>0</v>
      </c>
      <c r="F32" s="1057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58" t="s">
        <v>138</v>
      </c>
      <c r="C33" s="1114">
        <v>5.63</v>
      </c>
      <c r="D33" s="1056">
        <v>0</v>
      </c>
      <c r="E33" s="1057">
        <v>0</v>
      </c>
      <c r="F33" s="1057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58" t="s">
        <v>139</v>
      </c>
      <c r="C34" s="1114">
        <v>85.75</v>
      </c>
      <c r="D34" s="1081">
        <v>0</v>
      </c>
      <c r="E34" s="1084">
        <v>0</v>
      </c>
      <c r="F34" s="1084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58" t="s">
        <v>140</v>
      </c>
      <c r="C35" s="1114">
        <v>2.5</v>
      </c>
      <c r="D35" s="1081">
        <v>0</v>
      </c>
      <c r="E35" s="1084">
        <v>0</v>
      </c>
      <c r="F35" s="1084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54" t="s">
        <v>144</v>
      </c>
      <c r="C36" s="1112">
        <v>3</v>
      </c>
      <c r="D36" s="1056">
        <v>0</v>
      </c>
      <c r="E36" s="1057">
        <v>0</v>
      </c>
      <c r="F36" s="1057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54" t="s">
        <v>145</v>
      </c>
      <c r="C37" s="1112">
        <v>3.25</v>
      </c>
      <c r="D37" s="1056">
        <v>0</v>
      </c>
      <c r="E37" s="1057">
        <v>0</v>
      </c>
      <c r="F37" s="1057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58" t="s">
        <v>146</v>
      </c>
      <c r="C38" s="1112">
        <v>44.54</v>
      </c>
      <c r="D38" s="1081">
        <v>0</v>
      </c>
      <c r="E38" s="1084">
        <v>0</v>
      </c>
      <c r="F38" s="1057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54" t="s">
        <v>148</v>
      </c>
      <c r="C39" s="1113">
        <v>9</v>
      </c>
      <c r="D39" s="1056">
        <v>0</v>
      </c>
      <c r="E39" s="1056">
        <v>0</v>
      </c>
      <c r="F39" s="1060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54" t="s">
        <v>149</v>
      </c>
      <c r="C40" s="1112">
        <v>21.88</v>
      </c>
      <c r="D40" s="1060">
        <v>0</v>
      </c>
      <c r="E40" s="1063">
        <v>0</v>
      </c>
      <c r="F40" s="1063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1" t="s">
        <v>152</v>
      </c>
      <c r="C41" s="1113">
        <v>17</v>
      </c>
      <c r="D41" s="1056">
        <v>0</v>
      </c>
      <c r="E41" s="1057">
        <v>0</v>
      </c>
      <c r="F41" s="1057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1" t="s">
        <v>153</v>
      </c>
      <c r="C42" s="1112">
        <v>1</v>
      </c>
      <c r="D42" s="1056">
        <v>0</v>
      </c>
      <c r="E42" s="1057">
        <v>0</v>
      </c>
      <c r="F42" s="1057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54" t="s">
        <v>183</v>
      </c>
      <c r="C43" s="1112">
        <v>390</v>
      </c>
      <c r="D43" s="1056">
        <v>0</v>
      </c>
      <c r="E43" s="1056">
        <v>0</v>
      </c>
      <c r="F43" s="1056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54" t="s">
        <v>185</v>
      </c>
      <c r="C44" s="1112">
        <v>2219.7600000000002</v>
      </c>
      <c r="D44" s="1056">
        <v>0</v>
      </c>
      <c r="E44" s="1057">
        <v>0</v>
      </c>
      <c r="F44" s="1057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54" t="s">
        <v>186</v>
      </c>
      <c r="C45" s="1112">
        <v>78190</v>
      </c>
      <c r="D45" s="1056">
        <v>0</v>
      </c>
      <c r="E45" s="1057">
        <v>0</v>
      </c>
      <c r="F45" s="1057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54" t="s">
        <v>187</v>
      </c>
      <c r="C46" s="1112">
        <v>24101</v>
      </c>
      <c r="D46" s="1056">
        <v>0</v>
      </c>
      <c r="E46" s="1057">
        <v>0</v>
      </c>
      <c r="F46" s="1057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54" t="s">
        <v>188</v>
      </c>
      <c r="C47" s="1112">
        <v>150</v>
      </c>
      <c r="D47" s="1056">
        <v>0</v>
      </c>
      <c r="E47" s="1056">
        <v>0</v>
      </c>
      <c r="F47" s="1056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54" t="s">
        <v>190</v>
      </c>
      <c r="C48" s="1112">
        <v>7411</v>
      </c>
      <c r="D48" s="1056">
        <v>0</v>
      </c>
      <c r="E48" s="1057">
        <v>0</v>
      </c>
      <c r="F48" s="1057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54" t="s">
        <v>191</v>
      </c>
      <c r="C49" s="1112">
        <v>437</v>
      </c>
      <c r="D49" s="1056">
        <v>0</v>
      </c>
      <c r="E49" s="1057">
        <v>0</v>
      </c>
      <c r="F49" s="1057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54" t="s">
        <v>192</v>
      </c>
      <c r="C50" s="1112">
        <v>5334</v>
      </c>
      <c r="D50" s="1056">
        <v>0</v>
      </c>
      <c r="E50" s="1056">
        <v>0</v>
      </c>
      <c r="F50" s="1060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54" t="s">
        <v>193</v>
      </c>
      <c r="C51" s="1112">
        <v>5771.87</v>
      </c>
      <c r="D51" s="1056">
        <v>0</v>
      </c>
      <c r="E51" s="1057">
        <v>0</v>
      </c>
      <c r="F51" s="1063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54" t="s">
        <v>194</v>
      </c>
      <c r="C52" s="1112">
        <v>1495.68</v>
      </c>
      <c r="D52" s="1056">
        <v>0</v>
      </c>
      <c r="E52" s="1057">
        <v>0</v>
      </c>
      <c r="F52" s="1063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58" t="s">
        <v>195</v>
      </c>
      <c r="C53" s="1114">
        <v>263.77</v>
      </c>
      <c r="D53" s="1081">
        <v>0</v>
      </c>
      <c r="E53" s="1057">
        <v>0</v>
      </c>
      <c r="F53" s="1057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58" t="s">
        <v>196</v>
      </c>
      <c r="C54" s="1114">
        <v>774</v>
      </c>
      <c r="D54" s="1081">
        <v>0</v>
      </c>
      <c r="E54" s="1084">
        <v>0</v>
      </c>
      <c r="F54" s="1084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92" t="s">
        <v>116</v>
      </c>
      <c r="C55" s="1114">
        <v>16.82</v>
      </c>
      <c r="D55" s="1081">
        <v>0</v>
      </c>
      <c r="E55" s="1057">
        <v>0</v>
      </c>
      <c r="F55" s="1084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54" t="s">
        <v>118</v>
      </c>
      <c r="C56" s="1112">
        <v>37.53</v>
      </c>
      <c r="D56" s="1081">
        <v>0</v>
      </c>
      <c r="E56" s="1056">
        <v>0</v>
      </c>
      <c r="F56" s="1056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7" t="s">
        <v>117</v>
      </c>
      <c r="C57" s="1114">
        <v>4.16</v>
      </c>
      <c r="D57" s="1056">
        <v>0</v>
      </c>
      <c r="E57" s="1084">
        <v>0</v>
      </c>
      <c r="F57" s="1084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70" t="s">
        <v>119</v>
      </c>
      <c r="C58" s="1112">
        <v>5.5</v>
      </c>
      <c r="D58" s="1056">
        <v>0</v>
      </c>
      <c r="E58" s="1057">
        <v>0</v>
      </c>
      <c r="F58" s="1057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54" t="s">
        <v>120</v>
      </c>
      <c r="C59" s="1112">
        <v>5.13</v>
      </c>
      <c r="D59" s="1056">
        <v>0</v>
      </c>
      <c r="E59" s="1057">
        <v>0</v>
      </c>
      <c r="F59" s="1057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54" t="s">
        <v>121</v>
      </c>
      <c r="C60" s="1112">
        <v>38.630000000000003</v>
      </c>
      <c r="D60" s="1056">
        <v>0</v>
      </c>
      <c r="E60" s="1057">
        <v>0</v>
      </c>
      <c r="F60" s="1057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54" t="s">
        <v>122</v>
      </c>
      <c r="C61" s="1112">
        <v>1</v>
      </c>
      <c r="D61" s="1056">
        <v>0</v>
      </c>
      <c r="E61" s="1057">
        <v>0</v>
      </c>
      <c r="F61" s="1057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54" t="s">
        <v>123</v>
      </c>
      <c r="C62" s="1112">
        <v>3.75</v>
      </c>
      <c r="D62" s="1056">
        <v>0</v>
      </c>
      <c r="E62" s="1057">
        <v>0</v>
      </c>
      <c r="F62" s="1057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54" t="s">
        <v>124</v>
      </c>
      <c r="C63" s="1112">
        <v>4.25</v>
      </c>
      <c r="D63" s="1056">
        <v>0</v>
      </c>
      <c r="E63" s="1057">
        <v>0</v>
      </c>
      <c r="F63" s="1057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54" t="s">
        <v>125</v>
      </c>
      <c r="C64" s="1112">
        <v>22</v>
      </c>
      <c r="D64" s="1056">
        <v>0</v>
      </c>
      <c r="E64" s="1057">
        <v>0</v>
      </c>
      <c r="F64" s="1057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054" t="s">
        <v>126</v>
      </c>
      <c r="C65" s="1112">
        <v>3</v>
      </c>
      <c r="D65" s="1056">
        <v>0</v>
      </c>
      <c r="E65" s="1057">
        <v>0</v>
      </c>
      <c r="F65" s="1057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070" t="s">
        <v>128</v>
      </c>
      <c r="C66" s="1112">
        <v>4.25</v>
      </c>
      <c r="D66" s="1056">
        <v>0</v>
      </c>
      <c r="E66" s="1057">
        <v>0</v>
      </c>
      <c r="F66" s="1057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054" t="s">
        <v>130</v>
      </c>
      <c r="C67" s="1112">
        <v>59.38</v>
      </c>
      <c r="D67" s="1056">
        <v>0</v>
      </c>
      <c r="E67" s="1057">
        <v>0</v>
      </c>
      <c r="F67" s="1057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54" t="s">
        <v>132</v>
      </c>
      <c r="C68" s="1112">
        <v>237.27</v>
      </c>
      <c r="D68" s="1056">
        <v>0</v>
      </c>
      <c r="E68" s="1057">
        <v>0</v>
      </c>
      <c r="F68" s="1057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76" t="s">
        <v>131</v>
      </c>
      <c r="C69" s="1118">
        <v>15</v>
      </c>
      <c r="D69" s="1078">
        <v>0</v>
      </c>
      <c r="E69" s="1079">
        <v>0</v>
      </c>
      <c r="F69" s="1079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E87" sqref="E87"/>
    </sheetView>
  </sheetViews>
  <sheetFormatPr defaultColWidth="9" defaultRowHeight="21.75" x14ac:dyDescent="0.5"/>
  <cols>
    <col min="1" max="1" width="9" style="394"/>
    <col min="2" max="2" width="12" style="394" customWidth="1"/>
    <col min="3" max="3" width="11" style="394" customWidth="1"/>
    <col min="4" max="4" width="14.625" style="394" customWidth="1"/>
    <col min="5" max="5" width="14" style="394" customWidth="1"/>
    <col min="6" max="6" width="12.625" style="394" customWidth="1"/>
    <col min="7" max="7" width="12.75" style="394" customWidth="1"/>
    <col min="8" max="16384" width="9" style="394"/>
  </cols>
  <sheetData>
    <row r="1" spans="1:9" x14ac:dyDescent="0.5">
      <c r="A1" s="1224" t="s">
        <v>588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SUM(C5:C75)</f>
        <v>131188.57</v>
      </c>
      <c r="D4" s="416">
        <f>SUM(D5:D75)</f>
        <v>55</v>
      </c>
      <c r="E4" s="416">
        <f>SUM(E5:E75)</f>
        <v>55</v>
      </c>
      <c r="F4" s="416">
        <f>SUM(F5:F75)</f>
        <v>55</v>
      </c>
      <c r="G4" s="416">
        <f>SUM(G5:G75)</f>
        <v>0</v>
      </c>
      <c r="I4" s="395">
        <f>SUM(I5:I75)</f>
        <v>2</v>
      </c>
    </row>
    <row r="5" spans="1:9" x14ac:dyDescent="0.5">
      <c r="A5" s="374">
        <v>1</v>
      </c>
      <c r="B5" s="1121" t="s">
        <v>164</v>
      </c>
      <c r="C5" s="1122">
        <v>28609.279999999999</v>
      </c>
      <c r="D5" s="1081">
        <v>36</v>
      </c>
      <c r="E5" s="1081">
        <v>36</v>
      </c>
      <c r="F5" s="1123">
        <v>36</v>
      </c>
      <c r="G5" s="432">
        <f>+F5-E5</f>
        <v>0</v>
      </c>
      <c r="I5" s="394">
        <f>IF(F5&gt;0,1,0)</f>
        <v>1</v>
      </c>
    </row>
    <row r="6" spans="1:9" x14ac:dyDescent="0.5">
      <c r="A6" s="374">
        <v>2</v>
      </c>
      <c r="B6" s="1124" t="s">
        <v>186</v>
      </c>
      <c r="C6" s="1122">
        <v>2508.25</v>
      </c>
      <c r="D6" s="1081">
        <v>19</v>
      </c>
      <c r="E6" s="1081">
        <v>19</v>
      </c>
      <c r="F6" s="1123">
        <v>19</v>
      </c>
      <c r="G6" s="432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125" t="s">
        <v>156</v>
      </c>
      <c r="C7" s="1122">
        <v>0.25</v>
      </c>
      <c r="D7" s="1081">
        <v>0</v>
      </c>
      <c r="E7" s="1081">
        <v>0</v>
      </c>
      <c r="F7" s="1123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125" t="s">
        <v>157</v>
      </c>
      <c r="C8" s="1122">
        <v>0.13</v>
      </c>
      <c r="D8" s="1081">
        <v>0</v>
      </c>
      <c r="E8" s="1081">
        <v>0</v>
      </c>
      <c r="F8" s="1123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125" t="s">
        <v>217</v>
      </c>
      <c r="C9" s="1122">
        <v>7.75</v>
      </c>
      <c r="D9" s="1081">
        <v>0</v>
      </c>
      <c r="E9" s="1081">
        <v>0</v>
      </c>
      <c r="F9" s="1126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125" t="s">
        <v>159</v>
      </c>
      <c r="C10" s="1122">
        <v>8.75</v>
      </c>
      <c r="D10" s="1081">
        <v>0</v>
      </c>
      <c r="E10" s="1081">
        <v>0</v>
      </c>
      <c r="F10" s="1126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125" t="s">
        <v>160</v>
      </c>
      <c r="C11" s="1127">
        <v>61.25</v>
      </c>
      <c r="D11" s="1081">
        <v>0</v>
      </c>
      <c r="E11" s="1056">
        <v>0</v>
      </c>
      <c r="F11" s="1126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64" t="s">
        <v>161</v>
      </c>
      <c r="C12" s="1122">
        <v>0.27</v>
      </c>
      <c r="D12" s="1056">
        <v>0</v>
      </c>
      <c r="E12" s="1060">
        <v>0</v>
      </c>
      <c r="F12" s="1123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64" t="s">
        <v>162</v>
      </c>
      <c r="C13" s="1122">
        <v>0.25</v>
      </c>
      <c r="D13" s="1056">
        <v>0</v>
      </c>
      <c r="E13" s="1056">
        <v>0</v>
      </c>
      <c r="F13" s="1123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64" t="s">
        <v>174</v>
      </c>
      <c r="C14" s="1122">
        <v>89</v>
      </c>
      <c r="D14" s="1056">
        <v>0</v>
      </c>
      <c r="E14" s="1056">
        <v>0</v>
      </c>
      <c r="F14" s="1123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64" t="s">
        <v>175</v>
      </c>
      <c r="C15" s="1122">
        <v>3.75</v>
      </c>
      <c r="D15" s="1056">
        <v>0</v>
      </c>
      <c r="E15" s="1056">
        <v>0</v>
      </c>
      <c r="F15" s="1123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64" t="s">
        <v>176</v>
      </c>
      <c r="C16" s="1122">
        <v>168.06</v>
      </c>
      <c r="D16" s="1056">
        <v>0</v>
      </c>
      <c r="E16" s="1056">
        <v>0</v>
      </c>
      <c r="F16" s="1123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64" t="s">
        <v>177</v>
      </c>
      <c r="C17" s="1122">
        <v>179.65</v>
      </c>
      <c r="D17" s="1056">
        <v>0</v>
      </c>
      <c r="E17" s="1056">
        <v>0</v>
      </c>
      <c r="F17" s="1126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128" t="s">
        <v>178</v>
      </c>
      <c r="C18" s="1129">
        <v>541</v>
      </c>
      <c r="D18" s="439">
        <v>0</v>
      </c>
      <c r="E18" s="1060">
        <v>0</v>
      </c>
      <c r="F18" s="1123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64" t="s">
        <v>181</v>
      </c>
      <c r="C19" s="1122">
        <v>15</v>
      </c>
      <c r="D19" s="1056">
        <v>0</v>
      </c>
      <c r="E19" s="1056">
        <v>0</v>
      </c>
      <c r="F19" s="1123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64" t="s">
        <v>165</v>
      </c>
      <c r="C20" s="1122">
        <v>125.5</v>
      </c>
      <c r="D20" s="1056">
        <v>0</v>
      </c>
      <c r="E20" s="1056">
        <v>0</v>
      </c>
      <c r="F20" s="1123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64" t="s">
        <v>166</v>
      </c>
      <c r="C21" s="1122">
        <v>66.7</v>
      </c>
      <c r="D21" s="1056">
        <v>0</v>
      </c>
      <c r="E21" s="1056">
        <v>0</v>
      </c>
      <c r="F21" s="1123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64" t="s">
        <v>167</v>
      </c>
      <c r="C22" s="1122">
        <v>12463.3</v>
      </c>
      <c r="D22" s="1056">
        <v>0</v>
      </c>
      <c r="E22" s="1056">
        <v>0</v>
      </c>
      <c r="F22" s="1123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64" t="s">
        <v>168</v>
      </c>
      <c r="C23" s="1122">
        <v>317.5</v>
      </c>
      <c r="D23" s="1056">
        <v>0</v>
      </c>
      <c r="E23" s="1056">
        <v>0</v>
      </c>
      <c r="F23" s="1123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130" t="s">
        <v>169</v>
      </c>
      <c r="C24" s="1122">
        <v>382</v>
      </c>
      <c r="D24" s="1056">
        <v>0</v>
      </c>
      <c r="E24" s="1056">
        <v>0</v>
      </c>
      <c r="F24" s="1123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95" t="s">
        <v>170</v>
      </c>
      <c r="C25" s="1122">
        <v>739</v>
      </c>
      <c r="D25" s="1056">
        <v>0</v>
      </c>
      <c r="E25" s="1056">
        <v>0</v>
      </c>
      <c r="F25" s="1123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95" t="s">
        <v>171</v>
      </c>
      <c r="C26" s="1127">
        <v>0.5</v>
      </c>
      <c r="D26" s="1081">
        <v>0</v>
      </c>
      <c r="E26" s="1056">
        <v>0</v>
      </c>
      <c r="F26" s="1123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4" t="s">
        <v>172</v>
      </c>
      <c r="C27" s="1122">
        <v>134.75</v>
      </c>
      <c r="D27" s="1056">
        <v>0</v>
      </c>
      <c r="E27" s="1060">
        <v>0</v>
      </c>
      <c r="F27" s="1131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64" t="s">
        <v>134</v>
      </c>
      <c r="C28" s="1122">
        <v>13</v>
      </c>
      <c r="D28" s="1060">
        <v>0</v>
      </c>
      <c r="E28" s="1060">
        <v>0</v>
      </c>
      <c r="F28" s="1123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4" t="s">
        <v>135</v>
      </c>
      <c r="C29" s="1122">
        <v>10.25</v>
      </c>
      <c r="D29" s="1056">
        <v>0</v>
      </c>
      <c r="E29" s="1056">
        <v>0</v>
      </c>
      <c r="F29" s="1123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130" t="s">
        <v>136</v>
      </c>
      <c r="C30" s="1122">
        <v>169.78</v>
      </c>
      <c r="D30" s="1056">
        <v>0</v>
      </c>
      <c r="E30" s="1056">
        <v>0</v>
      </c>
      <c r="F30" s="1123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130" t="s">
        <v>137</v>
      </c>
      <c r="C31" s="1122">
        <v>70.88</v>
      </c>
      <c r="D31" s="1056">
        <v>0</v>
      </c>
      <c r="E31" s="1056">
        <v>0</v>
      </c>
      <c r="F31" s="1123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130" t="s">
        <v>138</v>
      </c>
      <c r="C32" s="1122">
        <v>21.88</v>
      </c>
      <c r="D32" s="1056">
        <v>0</v>
      </c>
      <c r="E32" s="1056">
        <v>0</v>
      </c>
      <c r="F32" s="1123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64" t="s">
        <v>139</v>
      </c>
      <c r="C33" s="1122">
        <v>767.25</v>
      </c>
      <c r="D33" s="1056">
        <v>0</v>
      </c>
      <c r="E33" s="1056">
        <v>0</v>
      </c>
      <c r="F33" s="1123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4" t="s">
        <v>140</v>
      </c>
      <c r="C34" s="1122">
        <v>60</v>
      </c>
      <c r="D34" s="1056">
        <v>0</v>
      </c>
      <c r="E34" s="1056">
        <v>0</v>
      </c>
      <c r="F34" s="1123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64" t="s">
        <v>142</v>
      </c>
      <c r="C35" s="1122">
        <v>22.75</v>
      </c>
      <c r="D35" s="1056">
        <v>0</v>
      </c>
      <c r="E35" s="1056">
        <v>0</v>
      </c>
      <c r="F35" s="1123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64" t="s">
        <v>143</v>
      </c>
      <c r="C36" s="1122">
        <v>11</v>
      </c>
      <c r="D36" s="1056">
        <v>0</v>
      </c>
      <c r="E36" s="1056">
        <v>0</v>
      </c>
      <c r="F36" s="1123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4" t="s">
        <v>145</v>
      </c>
      <c r="C37" s="1122">
        <v>1626.31</v>
      </c>
      <c r="D37" s="1056">
        <v>0</v>
      </c>
      <c r="E37" s="1056">
        <v>0</v>
      </c>
      <c r="F37" s="1123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4" t="s">
        <v>146</v>
      </c>
      <c r="C38" s="1122">
        <v>69.5</v>
      </c>
      <c r="D38" s="1056">
        <v>0</v>
      </c>
      <c r="E38" s="1056">
        <v>0</v>
      </c>
      <c r="F38" s="1123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64" t="s">
        <v>147</v>
      </c>
      <c r="C39" s="1122">
        <v>69.25</v>
      </c>
      <c r="D39" s="1132">
        <v>0</v>
      </c>
      <c r="E39" s="1056">
        <v>0</v>
      </c>
      <c r="F39" s="1123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64" t="s">
        <v>148</v>
      </c>
      <c r="C40" s="1122">
        <v>83</v>
      </c>
      <c r="D40" s="1133">
        <v>0</v>
      </c>
      <c r="E40" s="1056">
        <v>0</v>
      </c>
      <c r="F40" s="1123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4" t="s">
        <v>149</v>
      </c>
      <c r="C41" s="1122">
        <v>862.21</v>
      </c>
      <c r="D41" s="1056">
        <v>0</v>
      </c>
      <c r="E41" s="1056">
        <v>0</v>
      </c>
      <c r="F41" s="1123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4" t="s">
        <v>150</v>
      </c>
      <c r="C42" s="1122">
        <v>138.25</v>
      </c>
      <c r="D42" s="1056">
        <v>0</v>
      </c>
      <c r="E42" s="1056">
        <v>0</v>
      </c>
      <c r="F42" s="1123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64" t="s">
        <v>151</v>
      </c>
      <c r="C43" s="1122">
        <v>63</v>
      </c>
      <c r="D43" s="1056">
        <v>0</v>
      </c>
      <c r="E43" s="1056">
        <v>0</v>
      </c>
      <c r="F43" s="1123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64" t="s">
        <v>152</v>
      </c>
      <c r="C44" s="1122">
        <v>371</v>
      </c>
      <c r="D44" s="1056">
        <v>0</v>
      </c>
      <c r="E44" s="1056">
        <v>0</v>
      </c>
      <c r="F44" s="1123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95" t="s">
        <v>153</v>
      </c>
      <c r="C45" s="1122">
        <v>6</v>
      </c>
      <c r="D45" s="1081">
        <v>0</v>
      </c>
      <c r="E45" s="1056">
        <v>0</v>
      </c>
      <c r="F45" s="1123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064" t="s">
        <v>183</v>
      </c>
      <c r="C46" s="1129">
        <v>98</v>
      </c>
      <c r="D46" s="1056">
        <v>0</v>
      </c>
      <c r="E46" s="1060">
        <v>0</v>
      </c>
      <c r="F46" s="1131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4" t="s">
        <v>184</v>
      </c>
      <c r="C47" s="1122">
        <v>35</v>
      </c>
      <c r="D47" s="1056">
        <v>0</v>
      </c>
      <c r="E47" s="1056">
        <v>0</v>
      </c>
      <c r="F47" s="1123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64" t="s">
        <v>185</v>
      </c>
      <c r="C48" s="1122">
        <v>288.05</v>
      </c>
      <c r="D48" s="1056">
        <v>0</v>
      </c>
      <c r="E48" s="1056">
        <v>0</v>
      </c>
      <c r="F48" s="1123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64" t="s">
        <v>187</v>
      </c>
      <c r="C49" s="1122">
        <v>16534</v>
      </c>
      <c r="D49" s="1056">
        <v>0</v>
      </c>
      <c r="E49" s="1056">
        <v>0</v>
      </c>
      <c r="F49" s="1123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64" t="s">
        <v>188</v>
      </c>
      <c r="C50" s="1122">
        <v>138.75</v>
      </c>
      <c r="D50" s="1056">
        <v>0</v>
      </c>
      <c r="E50" s="1056">
        <v>0</v>
      </c>
      <c r="F50" s="1123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64" t="s">
        <v>189</v>
      </c>
      <c r="C51" s="1122">
        <v>469.16</v>
      </c>
      <c r="D51" s="1056">
        <v>0</v>
      </c>
      <c r="E51" s="1056">
        <v>0</v>
      </c>
      <c r="F51" s="1123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64" t="s">
        <v>190</v>
      </c>
      <c r="C52" s="1122">
        <v>286</v>
      </c>
      <c r="D52" s="1056">
        <v>0</v>
      </c>
      <c r="E52" s="1056">
        <v>0</v>
      </c>
      <c r="F52" s="1123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64" t="s">
        <v>191</v>
      </c>
      <c r="C53" s="1122">
        <v>372.38</v>
      </c>
      <c r="D53" s="1056">
        <v>0</v>
      </c>
      <c r="E53" s="1056">
        <v>0</v>
      </c>
      <c r="F53" s="1123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64" t="s">
        <v>192</v>
      </c>
      <c r="C54" s="1122">
        <v>1619</v>
      </c>
      <c r="D54" s="1056">
        <v>0</v>
      </c>
      <c r="E54" s="1056">
        <v>0</v>
      </c>
      <c r="F54" s="1123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64" t="s">
        <v>193</v>
      </c>
      <c r="C55" s="1122">
        <v>451.03</v>
      </c>
      <c r="D55" s="1056">
        <v>0</v>
      </c>
      <c r="E55" s="1056">
        <v>0</v>
      </c>
      <c r="F55" s="1123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64" t="s">
        <v>194</v>
      </c>
      <c r="C56" s="1122">
        <v>1007.91</v>
      </c>
      <c r="D56" s="1056">
        <v>0</v>
      </c>
      <c r="E56" s="1056">
        <v>0</v>
      </c>
      <c r="F56" s="1123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4" t="s">
        <v>195</v>
      </c>
      <c r="C57" s="1122">
        <v>541.55999999999995</v>
      </c>
      <c r="D57" s="1056">
        <v>0</v>
      </c>
      <c r="E57" s="1056">
        <v>0</v>
      </c>
      <c r="F57" s="1123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4" t="s">
        <v>196</v>
      </c>
      <c r="C58" s="1122">
        <v>46113</v>
      </c>
      <c r="D58" s="1056">
        <v>0</v>
      </c>
      <c r="E58" s="1056">
        <v>0</v>
      </c>
      <c r="F58" s="1123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95" t="s">
        <v>116</v>
      </c>
      <c r="C59" s="1122">
        <v>71.540000000000006</v>
      </c>
      <c r="D59" s="1056">
        <v>0</v>
      </c>
      <c r="E59" s="1081">
        <v>0</v>
      </c>
      <c r="F59" s="1123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4" t="s">
        <v>118</v>
      </c>
      <c r="C60" s="1129">
        <v>1353.91</v>
      </c>
      <c r="D60" s="1060">
        <v>0</v>
      </c>
      <c r="E60" s="1056">
        <v>0</v>
      </c>
      <c r="F60" s="1131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4" t="s">
        <v>117</v>
      </c>
      <c r="C61" s="1122">
        <v>1382.53</v>
      </c>
      <c r="D61" s="1056">
        <v>0</v>
      </c>
      <c r="E61" s="1056">
        <v>0</v>
      </c>
      <c r="F61" s="1123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4" t="s">
        <v>119</v>
      </c>
      <c r="C62" s="1122">
        <v>92</v>
      </c>
      <c r="D62" s="1056">
        <v>0</v>
      </c>
      <c r="E62" s="1056">
        <v>0</v>
      </c>
      <c r="F62" s="1123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4" t="s">
        <v>120</v>
      </c>
      <c r="C63" s="1122">
        <v>32</v>
      </c>
      <c r="D63" s="1056">
        <v>0</v>
      </c>
      <c r="E63" s="1056">
        <v>0</v>
      </c>
      <c r="F63" s="1123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4" t="s">
        <v>121</v>
      </c>
      <c r="C64" s="1122">
        <v>5283.03</v>
      </c>
      <c r="D64" s="1056">
        <v>0</v>
      </c>
      <c r="E64" s="1056">
        <v>0</v>
      </c>
      <c r="F64" s="1123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130" t="s">
        <v>122</v>
      </c>
      <c r="C65" s="1122">
        <v>65</v>
      </c>
      <c r="D65" s="1056">
        <v>0</v>
      </c>
      <c r="E65" s="1056">
        <v>0</v>
      </c>
      <c r="F65" s="1123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130" t="s">
        <v>123</v>
      </c>
      <c r="C66" s="1122">
        <v>2</v>
      </c>
      <c r="D66" s="1056">
        <v>0</v>
      </c>
      <c r="E66" s="1056">
        <v>0</v>
      </c>
      <c r="F66" s="1123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130" t="s">
        <v>124</v>
      </c>
      <c r="C67" s="1122">
        <v>715.5</v>
      </c>
      <c r="D67" s="1056">
        <v>0</v>
      </c>
      <c r="E67" s="1056">
        <v>0</v>
      </c>
      <c r="F67" s="1123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64" t="s">
        <v>125</v>
      </c>
      <c r="C68" s="1122">
        <v>291.93</v>
      </c>
      <c r="D68" s="1056">
        <v>0</v>
      </c>
      <c r="E68" s="1056">
        <v>0</v>
      </c>
      <c r="F68" s="1123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4" t="s">
        <v>126</v>
      </c>
      <c r="C69" s="1122">
        <v>111</v>
      </c>
      <c r="D69" s="1056">
        <v>0</v>
      </c>
      <c r="E69" s="1056">
        <v>0</v>
      </c>
      <c r="F69" s="1123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64" t="s">
        <v>127</v>
      </c>
      <c r="C70" s="1122">
        <v>2</v>
      </c>
      <c r="D70" s="1056">
        <v>0</v>
      </c>
      <c r="E70" s="1056">
        <v>0</v>
      </c>
      <c r="F70" s="1123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1130" t="s">
        <v>128</v>
      </c>
      <c r="C71" s="1122">
        <v>334.87</v>
      </c>
      <c r="D71" s="1056">
        <v>0</v>
      </c>
      <c r="E71" s="1056">
        <v>0</v>
      </c>
      <c r="F71" s="1123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130" t="s">
        <v>129</v>
      </c>
      <c r="C72" s="1122">
        <v>122.72</v>
      </c>
      <c r="D72" s="1056">
        <v>0</v>
      </c>
      <c r="E72" s="1056">
        <v>0</v>
      </c>
      <c r="F72" s="1123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130" t="s">
        <v>130</v>
      </c>
      <c r="C73" s="1122">
        <v>2025</v>
      </c>
      <c r="D73" s="1056">
        <v>0</v>
      </c>
      <c r="E73" s="1056">
        <v>0</v>
      </c>
      <c r="F73" s="1123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4" t="s">
        <v>132</v>
      </c>
      <c r="C74" s="1122">
        <v>385</v>
      </c>
      <c r="D74" s="1056">
        <v>0</v>
      </c>
      <c r="E74" s="1056">
        <v>0</v>
      </c>
      <c r="F74" s="1123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64" t="s">
        <v>131</v>
      </c>
      <c r="C75" s="1122">
        <v>107.5</v>
      </c>
      <c r="D75" s="1078">
        <v>0</v>
      </c>
      <c r="E75" s="1078">
        <v>0</v>
      </c>
      <c r="F75" s="1134">
        <v>0</v>
      </c>
      <c r="G75" s="432">
        <f t="shared" si="2"/>
        <v>0</v>
      </c>
      <c r="I75" s="394">
        <f t="shared" si="3"/>
        <v>0</v>
      </c>
    </row>
    <row r="76" spans="1:9" x14ac:dyDescent="0.5">
      <c r="A76" s="389"/>
      <c r="B76" s="134"/>
      <c r="C76" s="410"/>
      <c r="D76" s="409"/>
      <c r="E76" s="411"/>
      <c r="F76" s="412"/>
      <c r="G76" s="413"/>
    </row>
    <row r="77" spans="1:9" x14ac:dyDescent="0.5">
      <c r="A77" s="389"/>
      <c r="B77" s="134"/>
      <c r="C77" s="410"/>
      <c r="D77" s="409"/>
      <c r="E77" s="411"/>
      <c r="F77" s="412"/>
      <c r="G77" s="413"/>
    </row>
    <row r="78" spans="1:9" x14ac:dyDescent="0.5">
      <c r="A78" s="389"/>
      <c r="B78" s="134"/>
      <c r="C78" s="410"/>
      <c r="D78" s="409"/>
      <c r="E78" s="411"/>
      <c r="F78" s="412"/>
      <c r="G78" s="413"/>
    </row>
    <row r="79" spans="1:9" x14ac:dyDescent="0.5">
      <c r="A79" s="389"/>
      <c r="B79" s="134"/>
      <c r="C79" s="410"/>
      <c r="D79" s="409"/>
      <c r="E79" s="411"/>
      <c r="F79" s="412"/>
      <c r="G79" s="41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2" style="394" customWidth="1"/>
    <col min="3" max="3" width="11" style="394" customWidth="1"/>
    <col min="4" max="4" width="14.625" style="394" customWidth="1"/>
    <col min="5" max="5" width="14" style="394" customWidth="1"/>
    <col min="6" max="6" width="12.625" style="394" customWidth="1"/>
    <col min="7" max="7" width="12.75" style="394" customWidth="1"/>
    <col min="8" max="16384" width="9" style="394"/>
  </cols>
  <sheetData>
    <row r="1" spans="1:9" x14ac:dyDescent="0.5">
      <c r="A1" s="1224" t="s">
        <v>497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</row>
    <row r="4" spans="1:9" x14ac:dyDescent="0.5">
      <c r="A4" s="1224" t="s">
        <v>284</v>
      </c>
      <c r="B4" s="1224"/>
      <c r="C4" s="416">
        <f>SUM(C5:C76)</f>
        <v>0</v>
      </c>
      <c r="D4" s="416">
        <f t="shared" ref="D4:G4" si="0">SUM(D5:D76)</f>
        <v>0</v>
      </c>
      <c r="E4" s="416">
        <f>SUM(E5:E76)</f>
        <v>0</v>
      </c>
      <c r="F4" s="416">
        <f>SUM(F5:F76)</f>
        <v>0</v>
      </c>
      <c r="G4" s="416">
        <f t="shared" si="0"/>
        <v>0</v>
      </c>
      <c r="I4" s="395">
        <f>SUM(I5:I76)</f>
        <v>0</v>
      </c>
    </row>
    <row r="5" spans="1:9" x14ac:dyDescent="0.5">
      <c r="A5" s="374">
        <v>1</v>
      </c>
      <c r="B5" s="593"/>
      <c r="C5" s="609"/>
      <c r="D5" s="597"/>
      <c r="E5" s="597"/>
      <c r="F5" s="610"/>
      <c r="G5" s="432">
        <f>+F5-E5</f>
        <v>0</v>
      </c>
      <c r="I5" s="394">
        <f>IF(F5&gt;0,1,0)</f>
        <v>0</v>
      </c>
    </row>
    <row r="6" spans="1:9" x14ac:dyDescent="0.5">
      <c r="A6" s="374">
        <v>2</v>
      </c>
      <c r="B6" s="593"/>
      <c r="C6" s="609"/>
      <c r="D6" s="597"/>
      <c r="E6" s="597"/>
      <c r="F6" s="610"/>
      <c r="G6" s="432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3"/>
      <c r="C7" s="609"/>
      <c r="D7" s="597"/>
      <c r="E7" s="597"/>
      <c r="F7" s="610"/>
      <c r="G7" s="432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3"/>
      <c r="C8" s="609"/>
      <c r="D8" s="597"/>
      <c r="E8" s="597"/>
      <c r="F8" s="610"/>
      <c r="G8" s="432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3"/>
      <c r="C9" s="609"/>
      <c r="D9" s="597"/>
      <c r="E9" s="597"/>
      <c r="F9" s="610"/>
      <c r="G9" s="432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3"/>
      <c r="C10" s="609"/>
      <c r="D10" s="597"/>
      <c r="E10" s="597"/>
      <c r="F10" s="610"/>
      <c r="G10" s="432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3"/>
      <c r="C11" s="609"/>
      <c r="D11" s="597"/>
      <c r="E11" s="597"/>
      <c r="F11" s="610"/>
      <c r="G11" s="432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3"/>
      <c r="C12" s="609"/>
      <c r="D12" s="597"/>
      <c r="E12" s="597"/>
      <c r="F12" s="610"/>
      <c r="G12" s="432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3"/>
      <c r="C13" s="609"/>
      <c r="D13" s="597"/>
      <c r="E13" s="597"/>
      <c r="F13" s="610"/>
      <c r="G13" s="432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3"/>
      <c r="C14" s="609"/>
      <c r="D14" s="611"/>
      <c r="E14" s="597"/>
      <c r="F14" s="610"/>
      <c r="G14" s="432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61"/>
      <c r="C15" s="609"/>
      <c r="D15" s="597"/>
      <c r="E15" s="597"/>
      <c r="F15" s="610"/>
      <c r="G15" s="432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61"/>
      <c r="C16" s="609"/>
      <c r="D16" s="597"/>
      <c r="E16" s="597"/>
      <c r="F16" s="610"/>
      <c r="G16" s="432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3"/>
      <c r="C17" s="609"/>
      <c r="D17" s="597"/>
      <c r="E17" s="597"/>
      <c r="F17" s="610"/>
      <c r="G17" s="432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3"/>
      <c r="C18" s="609"/>
      <c r="D18" s="597"/>
      <c r="E18" s="597"/>
      <c r="F18" s="610"/>
      <c r="G18" s="432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3"/>
      <c r="C19" s="609"/>
      <c r="D19" s="597"/>
      <c r="E19" s="597"/>
      <c r="F19" s="610"/>
      <c r="G19" s="432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3"/>
      <c r="C20" s="609"/>
      <c r="D20" s="612"/>
      <c r="E20" s="597"/>
      <c r="F20" s="610"/>
      <c r="G20" s="432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3"/>
      <c r="C21" s="609"/>
      <c r="D21" s="597"/>
      <c r="E21" s="597"/>
      <c r="F21" s="610"/>
      <c r="G21" s="432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3"/>
      <c r="C22" s="609"/>
      <c r="D22" s="597"/>
      <c r="E22" s="597"/>
      <c r="F22" s="610"/>
      <c r="G22" s="432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3"/>
      <c r="C23" s="609"/>
      <c r="D23" s="597"/>
      <c r="E23" s="597"/>
      <c r="F23" s="610"/>
      <c r="G23" s="432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3"/>
      <c r="C24" s="609"/>
      <c r="D24" s="597"/>
      <c r="E24" s="597"/>
      <c r="F24" s="610"/>
      <c r="G24" s="432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3"/>
      <c r="C25" s="609"/>
      <c r="D25" s="597"/>
      <c r="E25" s="597"/>
      <c r="F25" s="610"/>
      <c r="G25" s="432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3"/>
      <c r="C26" s="609"/>
      <c r="D26" s="597"/>
      <c r="E26" s="597"/>
      <c r="F26" s="610"/>
      <c r="G26" s="432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3"/>
      <c r="C27" s="609"/>
      <c r="D27" s="597"/>
      <c r="E27" s="597"/>
      <c r="F27" s="610"/>
      <c r="G27" s="432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3"/>
      <c r="C28" s="609"/>
      <c r="D28" s="597"/>
      <c r="E28" s="597"/>
      <c r="F28" s="610"/>
      <c r="G28" s="432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3"/>
      <c r="C29" s="609"/>
      <c r="D29" s="597"/>
      <c r="E29" s="597"/>
      <c r="F29" s="610"/>
      <c r="G29" s="432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3"/>
      <c r="C30" s="609"/>
      <c r="D30" s="597"/>
      <c r="E30" s="597"/>
      <c r="F30" s="610"/>
      <c r="G30" s="432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3"/>
      <c r="C31" s="609"/>
      <c r="D31" s="597"/>
      <c r="E31" s="597"/>
      <c r="F31" s="610"/>
      <c r="G31" s="432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3"/>
      <c r="C32" s="609"/>
      <c r="D32" s="597"/>
      <c r="E32" s="597"/>
      <c r="F32" s="610"/>
      <c r="G32" s="432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3"/>
      <c r="C33" s="609"/>
      <c r="D33" s="597"/>
      <c r="E33" s="597"/>
      <c r="F33" s="610"/>
      <c r="G33" s="432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3"/>
      <c r="C34" s="609"/>
      <c r="D34" s="597"/>
      <c r="E34" s="597"/>
      <c r="F34" s="610"/>
      <c r="G34" s="432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3"/>
      <c r="C35" s="609"/>
      <c r="D35" s="597"/>
      <c r="E35" s="597"/>
      <c r="F35" s="610"/>
      <c r="G35" s="432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3"/>
      <c r="C36" s="609"/>
      <c r="D36" s="597"/>
      <c r="E36" s="597"/>
      <c r="F36" s="610"/>
      <c r="G36" s="432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3"/>
      <c r="C37" s="609"/>
      <c r="D37" s="597"/>
      <c r="E37" s="597"/>
      <c r="F37" s="610"/>
      <c r="G37" s="432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3"/>
      <c r="C38" s="609"/>
      <c r="D38" s="597"/>
      <c r="E38" s="597"/>
      <c r="F38" s="610"/>
      <c r="G38" s="432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3"/>
      <c r="C39" s="609"/>
      <c r="D39" s="597"/>
      <c r="E39" s="597"/>
      <c r="F39" s="610"/>
      <c r="G39" s="432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3"/>
      <c r="C40" s="609"/>
      <c r="D40" s="597"/>
      <c r="E40" s="597"/>
      <c r="F40" s="610"/>
      <c r="G40" s="432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3"/>
      <c r="C41" s="609"/>
      <c r="D41" s="597"/>
      <c r="E41" s="597"/>
      <c r="F41" s="610"/>
      <c r="G41" s="432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3"/>
      <c r="C42" s="609"/>
      <c r="D42" s="597"/>
      <c r="E42" s="597"/>
      <c r="F42" s="610"/>
      <c r="G42" s="432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3"/>
      <c r="C43" s="609"/>
      <c r="D43" s="597"/>
      <c r="E43" s="597"/>
      <c r="F43" s="610"/>
      <c r="G43" s="432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3"/>
      <c r="C44" s="609"/>
      <c r="D44" s="597"/>
      <c r="E44" s="597"/>
      <c r="F44" s="610"/>
      <c r="G44" s="432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3"/>
      <c r="C45" s="609"/>
      <c r="D45" s="597"/>
      <c r="E45" s="597"/>
      <c r="F45" s="610"/>
      <c r="G45" s="432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3"/>
      <c r="C46" s="609"/>
      <c r="D46" s="597"/>
      <c r="E46" s="597"/>
      <c r="F46" s="610"/>
      <c r="G46" s="432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3"/>
      <c r="C47" s="609"/>
      <c r="D47" s="597"/>
      <c r="E47" s="597"/>
      <c r="F47" s="610"/>
      <c r="G47" s="432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3"/>
      <c r="C48" s="609"/>
      <c r="D48" s="597"/>
      <c r="E48" s="597"/>
      <c r="F48" s="610"/>
      <c r="G48" s="432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3"/>
      <c r="C49" s="609"/>
      <c r="D49" s="597"/>
      <c r="E49" s="597"/>
      <c r="F49" s="610"/>
      <c r="G49" s="432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3"/>
      <c r="C50" s="609"/>
      <c r="D50" s="597"/>
      <c r="E50" s="597"/>
      <c r="F50" s="610"/>
      <c r="G50" s="432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3"/>
      <c r="C51" s="609"/>
      <c r="D51" s="597"/>
      <c r="E51" s="597"/>
      <c r="F51" s="610"/>
      <c r="G51" s="432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3"/>
      <c r="C52" s="609"/>
      <c r="D52" s="597"/>
      <c r="E52" s="597"/>
      <c r="F52" s="610"/>
      <c r="G52" s="432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3"/>
      <c r="C53" s="609"/>
      <c r="D53" s="597"/>
      <c r="E53" s="597"/>
      <c r="F53" s="610"/>
      <c r="G53" s="432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3"/>
      <c r="C54" s="609"/>
      <c r="D54" s="597"/>
      <c r="E54" s="597"/>
      <c r="F54" s="610"/>
      <c r="G54" s="432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3"/>
      <c r="C55" s="609"/>
      <c r="D55" s="597"/>
      <c r="E55" s="597"/>
      <c r="F55" s="610"/>
      <c r="G55" s="432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3"/>
      <c r="C56" s="609"/>
      <c r="D56" s="597"/>
      <c r="E56" s="597"/>
      <c r="F56" s="610"/>
      <c r="G56" s="432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3"/>
      <c r="C57" s="609"/>
      <c r="D57" s="597"/>
      <c r="E57" s="597"/>
      <c r="F57" s="610"/>
      <c r="G57" s="432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3"/>
      <c r="C58" s="609"/>
      <c r="D58" s="597"/>
      <c r="E58" s="597"/>
      <c r="F58" s="610"/>
      <c r="G58" s="432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3"/>
      <c r="C59" s="609"/>
      <c r="D59" s="597"/>
      <c r="E59" s="597"/>
      <c r="F59" s="610"/>
      <c r="G59" s="432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3"/>
      <c r="C60" s="609"/>
      <c r="D60" s="597"/>
      <c r="E60" s="597"/>
      <c r="F60" s="610"/>
      <c r="G60" s="432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61"/>
      <c r="C61" s="609"/>
      <c r="D61" s="597"/>
      <c r="E61" s="597"/>
      <c r="F61" s="610"/>
      <c r="G61" s="432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61"/>
      <c r="C62" s="609"/>
      <c r="D62" s="597"/>
      <c r="E62" s="597"/>
      <c r="F62" s="610"/>
      <c r="G62" s="432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3"/>
      <c r="C63" s="609"/>
      <c r="D63" s="597"/>
      <c r="E63" s="597"/>
      <c r="F63" s="610"/>
      <c r="G63" s="432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3"/>
      <c r="C64" s="609"/>
      <c r="D64" s="597"/>
      <c r="E64" s="597"/>
      <c r="F64" s="610"/>
      <c r="G64" s="432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61"/>
      <c r="C65" s="609"/>
      <c r="D65" s="597"/>
      <c r="E65" s="597"/>
      <c r="F65" s="610"/>
      <c r="G65" s="432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61"/>
      <c r="C66" s="609"/>
      <c r="D66" s="597"/>
      <c r="E66" s="597"/>
      <c r="F66" s="610"/>
      <c r="G66" s="432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61"/>
      <c r="C67" s="609"/>
      <c r="D67" s="597"/>
      <c r="E67" s="597"/>
      <c r="F67" s="610"/>
      <c r="G67" s="432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3"/>
      <c r="C68" s="609"/>
      <c r="D68" s="597"/>
      <c r="E68" s="597"/>
      <c r="F68" s="610"/>
      <c r="G68" s="432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3"/>
      <c r="C69" s="609"/>
      <c r="D69" s="597"/>
      <c r="E69" s="597"/>
      <c r="F69" s="610"/>
      <c r="G69" s="432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3"/>
      <c r="C70" s="609"/>
      <c r="D70" s="597"/>
      <c r="E70" s="597"/>
      <c r="F70" s="610"/>
      <c r="G70" s="432">
        <f t="shared" ref="G70:G76" si="3">+F70-E70</f>
        <v>0</v>
      </c>
      <c r="I70" s="394">
        <f t="shared" ref="I70:I75" si="4">IF(F70&gt;0,1,0)</f>
        <v>0</v>
      </c>
    </row>
    <row r="71" spans="1:9" x14ac:dyDescent="0.5">
      <c r="A71" s="374">
        <v>67</v>
      </c>
      <c r="B71" s="561"/>
      <c r="C71" s="609"/>
      <c r="D71" s="597"/>
      <c r="E71" s="597"/>
      <c r="F71" s="610"/>
      <c r="G71" s="432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61"/>
      <c r="C72" s="609"/>
      <c r="D72" s="597"/>
      <c r="E72" s="597"/>
      <c r="F72" s="610"/>
      <c r="G72" s="432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61"/>
      <c r="C73" s="609"/>
      <c r="D73" s="597"/>
      <c r="E73" s="597"/>
      <c r="F73" s="610"/>
      <c r="G73" s="432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3"/>
      <c r="C74" s="609"/>
      <c r="D74" s="597"/>
      <c r="E74" s="597"/>
      <c r="F74" s="610"/>
      <c r="G74" s="432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3"/>
      <c r="C75" s="609"/>
      <c r="D75" s="597"/>
      <c r="E75" s="597"/>
      <c r="F75" s="610"/>
      <c r="G75" s="432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3"/>
      <c r="C76" s="609"/>
      <c r="D76" s="597"/>
      <c r="E76" s="597"/>
      <c r="F76" s="610"/>
      <c r="G76" s="432">
        <f t="shared" si="3"/>
        <v>0</v>
      </c>
      <c r="I76" s="394">
        <f>IF(F76&gt;0,1,0)</f>
        <v>0</v>
      </c>
    </row>
    <row r="77" spans="1:9" x14ac:dyDescent="0.5">
      <c r="A77" s="389"/>
      <c r="B77" s="134"/>
      <c r="C77" s="410"/>
      <c r="D77" s="409"/>
      <c r="E77" s="411"/>
      <c r="F77" s="412"/>
      <c r="G77" s="413"/>
    </row>
    <row r="78" spans="1:9" x14ac:dyDescent="0.5">
      <c r="A78" s="389"/>
      <c r="B78" s="134"/>
      <c r="C78" s="410"/>
      <c r="D78" s="409"/>
      <c r="E78" s="411"/>
      <c r="F78" s="412"/>
      <c r="G78" s="413"/>
    </row>
    <row r="79" spans="1:9" x14ac:dyDescent="0.5">
      <c r="A79" s="389"/>
      <c r="B79" s="134"/>
      <c r="C79" s="410"/>
      <c r="D79" s="409"/>
      <c r="E79" s="411"/>
      <c r="F79" s="412"/>
      <c r="G79" s="413"/>
    </row>
    <row r="80" spans="1:9" x14ac:dyDescent="0.5">
      <c r="A80" s="389"/>
      <c r="B80" s="134"/>
      <c r="C80" s="410"/>
      <c r="D80" s="409"/>
      <c r="E80" s="411"/>
      <c r="F80" s="412"/>
      <c r="G80" s="41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75" style="394" customWidth="1"/>
    <col min="4" max="4" width="13.375" style="394" customWidth="1"/>
    <col min="5" max="5" width="14.75" style="394" customWidth="1"/>
    <col min="6" max="6" width="14.625" style="394" customWidth="1"/>
    <col min="7" max="7" width="12.625" style="394" customWidth="1"/>
    <col min="8" max="16384" width="9" style="394"/>
  </cols>
  <sheetData>
    <row r="1" spans="1:9" x14ac:dyDescent="0.5">
      <c r="A1" s="1224" t="s">
        <v>589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SUM(C5:C75)</f>
        <v>131188.57</v>
      </c>
      <c r="D4" s="416">
        <f>SUM(D5:D75)</f>
        <v>213.75</v>
      </c>
      <c r="E4" s="416">
        <f>SUM(E5:E75)</f>
        <v>187.75</v>
      </c>
      <c r="F4" s="416">
        <f>SUM(F5:F75)</f>
        <v>213.75</v>
      </c>
      <c r="G4" s="416">
        <f>SUM(G5:G75)</f>
        <v>26</v>
      </c>
      <c r="I4" s="395">
        <f>SUM(I5:I75)</f>
        <v>1</v>
      </c>
    </row>
    <row r="5" spans="1:9" x14ac:dyDescent="0.5">
      <c r="A5" s="374">
        <v>1</v>
      </c>
      <c r="B5" s="1121" t="s">
        <v>164</v>
      </c>
      <c r="C5" s="1122">
        <v>28609.279999999999</v>
      </c>
      <c r="D5" s="1081">
        <v>213.75</v>
      </c>
      <c r="E5" s="1081">
        <v>187.75</v>
      </c>
      <c r="F5" s="1123">
        <v>213.75</v>
      </c>
      <c r="G5" s="432">
        <f>+F5-E5</f>
        <v>26</v>
      </c>
      <c r="I5" s="394">
        <f>IF(F5&gt;0,1,0)</f>
        <v>1</v>
      </c>
    </row>
    <row r="6" spans="1:9" x14ac:dyDescent="0.5">
      <c r="A6" s="374">
        <v>2</v>
      </c>
      <c r="B6" s="1124" t="s">
        <v>156</v>
      </c>
      <c r="C6" s="1122">
        <v>0.25</v>
      </c>
      <c r="D6" s="1081">
        <v>0</v>
      </c>
      <c r="E6" s="1081">
        <v>0</v>
      </c>
      <c r="F6" s="1123">
        <v>0</v>
      </c>
      <c r="G6" s="432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1125" t="s">
        <v>157</v>
      </c>
      <c r="C7" s="1122">
        <v>0.13</v>
      </c>
      <c r="D7" s="1081">
        <v>0</v>
      </c>
      <c r="E7" s="1081">
        <v>0</v>
      </c>
      <c r="F7" s="1123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125" t="s">
        <v>217</v>
      </c>
      <c r="C8" s="1122">
        <v>7.75</v>
      </c>
      <c r="D8" s="1081">
        <v>0</v>
      </c>
      <c r="E8" s="1081">
        <v>0</v>
      </c>
      <c r="F8" s="1123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125" t="s">
        <v>159</v>
      </c>
      <c r="C9" s="1122">
        <v>8.75</v>
      </c>
      <c r="D9" s="1135">
        <v>0</v>
      </c>
      <c r="E9" s="1081">
        <v>0</v>
      </c>
      <c r="F9" s="1123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136" t="s">
        <v>160</v>
      </c>
      <c r="C10" s="1122">
        <v>61.25</v>
      </c>
      <c r="D10" s="1081">
        <v>0</v>
      </c>
      <c r="E10" s="1081">
        <v>0</v>
      </c>
      <c r="F10" s="1123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136" t="s">
        <v>161</v>
      </c>
      <c r="C11" s="1127">
        <v>0.27</v>
      </c>
      <c r="D11" s="1056">
        <v>0</v>
      </c>
      <c r="E11" s="1081">
        <v>0</v>
      </c>
      <c r="F11" s="1123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64" t="s">
        <v>162</v>
      </c>
      <c r="C12" s="1122">
        <v>0.25</v>
      </c>
      <c r="D12" s="1060">
        <v>0</v>
      </c>
      <c r="E12" s="1056">
        <v>0</v>
      </c>
      <c r="F12" s="1131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64" t="s">
        <v>174</v>
      </c>
      <c r="C13" s="1122">
        <v>89</v>
      </c>
      <c r="D13" s="1056">
        <v>0</v>
      </c>
      <c r="E13" s="1056">
        <v>0</v>
      </c>
      <c r="F13" s="1123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64" t="s">
        <v>175</v>
      </c>
      <c r="C14" s="1122">
        <v>3.75</v>
      </c>
      <c r="D14" s="1056">
        <v>0</v>
      </c>
      <c r="E14" s="1056">
        <v>0</v>
      </c>
      <c r="F14" s="1123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64" t="s">
        <v>176</v>
      </c>
      <c r="C15" s="1122">
        <v>168.06</v>
      </c>
      <c r="D15" s="1056">
        <v>0</v>
      </c>
      <c r="E15" s="1056">
        <v>0</v>
      </c>
      <c r="F15" s="1123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64" t="s">
        <v>177</v>
      </c>
      <c r="C16" s="1122">
        <v>179.65</v>
      </c>
      <c r="D16" s="1056">
        <v>0</v>
      </c>
      <c r="E16" s="1056">
        <v>0</v>
      </c>
      <c r="F16" s="1123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64" t="s">
        <v>178</v>
      </c>
      <c r="C17" s="1127">
        <v>541</v>
      </c>
      <c r="D17" s="1056">
        <v>0</v>
      </c>
      <c r="E17" s="1056">
        <v>0</v>
      </c>
      <c r="F17" s="1123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128" t="s">
        <v>181</v>
      </c>
      <c r="C18" s="1122">
        <v>15</v>
      </c>
      <c r="D18" s="439">
        <v>0</v>
      </c>
      <c r="E18" s="1060">
        <v>0</v>
      </c>
      <c r="F18" s="1131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64" t="s">
        <v>165</v>
      </c>
      <c r="C19" s="1122">
        <v>125.5</v>
      </c>
      <c r="D19" s="1133">
        <v>0</v>
      </c>
      <c r="E19" s="1056">
        <v>0</v>
      </c>
      <c r="F19" s="1123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64" t="s">
        <v>166</v>
      </c>
      <c r="C20" s="1122">
        <v>66.7</v>
      </c>
      <c r="D20" s="1056">
        <v>0</v>
      </c>
      <c r="E20" s="1056">
        <v>0</v>
      </c>
      <c r="F20" s="1123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64" t="s">
        <v>167</v>
      </c>
      <c r="C21" s="1122">
        <v>12463.3</v>
      </c>
      <c r="D21" s="1056">
        <v>0</v>
      </c>
      <c r="E21" s="1056">
        <v>0</v>
      </c>
      <c r="F21" s="1123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64" t="s">
        <v>168</v>
      </c>
      <c r="C22" s="1122">
        <v>317.5</v>
      </c>
      <c r="D22" s="1056">
        <v>0</v>
      </c>
      <c r="E22" s="1056">
        <v>0</v>
      </c>
      <c r="F22" s="1123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64" t="s">
        <v>169</v>
      </c>
      <c r="C23" s="1122">
        <v>382</v>
      </c>
      <c r="D23" s="1056">
        <v>0</v>
      </c>
      <c r="E23" s="1056">
        <v>0</v>
      </c>
      <c r="F23" s="1123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64" t="s">
        <v>170</v>
      </c>
      <c r="C24" s="1122">
        <v>739</v>
      </c>
      <c r="D24" s="1056">
        <v>0</v>
      </c>
      <c r="E24" s="1056">
        <v>0</v>
      </c>
      <c r="F24" s="1123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95" t="s">
        <v>171</v>
      </c>
      <c r="C25" s="1122">
        <v>0.5</v>
      </c>
      <c r="D25" s="1056">
        <v>0</v>
      </c>
      <c r="E25" s="1056">
        <v>0</v>
      </c>
      <c r="F25" s="1123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95" t="s">
        <v>172</v>
      </c>
      <c r="C26" s="1127">
        <v>134.75</v>
      </c>
      <c r="D26" s="1081">
        <v>0</v>
      </c>
      <c r="E26" s="1081">
        <v>0</v>
      </c>
      <c r="F26" s="1126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064" t="s">
        <v>134</v>
      </c>
      <c r="C27" s="1122">
        <v>13</v>
      </c>
      <c r="D27" s="1056">
        <v>0</v>
      </c>
      <c r="E27" s="1056">
        <v>0</v>
      </c>
      <c r="F27" s="1123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64" t="s">
        <v>135</v>
      </c>
      <c r="C28" s="1122">
        <v>10.25</v>
      </c>
      <c r="D28" s="1060">
        <v>0</v>
      </c>
      <c r="E28" s="1060">
        <v>0</v>
      </c>
      <c r="F28" s="1123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4" t="s">
        <v>136</v>
      </c>
      <c r="C29" s="1122">
        <v>169.78</v>
      </c>
      <c r="D29" s="1056">
        <v>0</v>
      </c>
      <c r="E29" s="1056">
        <v>0</v>
      </c>
      <c r="F29" s="1123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064" t="s">
        <v>137</v>
      </c>
      <c r="C30" s="1122">
        <v>70.88</v>
      </c>
      <c r="D30" s="1056">
        <v>0</v>
      </c>
      <c r="E30" s="1056">
        <v>0</v>
      </c>
      <c r="F30" s="1123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64" t="s">
        <v>138</v>
      </c>
      <c r="C31" s="1122">
        <v>21.88</v>
      </c>
      <c r="D31" s="1056">
        <v>0</v>
      </c>
      <c r="E31" s="1056">
        <v>0</v>
      </c>
      <c r="F31" s="1123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64" t="s">
        <v>139</v>
      </c>
      <c r="C32" s="1122">
        <v>767.25</v>
      </c>
      <c r="D32" s="1056">
        <v>0</v>
      </c>
      <c r="E32" s="1056">
        <v>0</v>
      </c>
      <c r="F32" s="1123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64" t="s">
        <v>140</v>
      </c>
      <c r="C33" s="1122">
        <v>60</v>
      </c>
      <c r="D33" s="1056">
        <v>0</v>
      </c>
      <c r="E33" s="1056">
        <v>0</v>
      </c>
      <c r="F33" s="1123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4" t="s">
        <v>142</v>
      </c>
      <c r="C34" s="1122">
        <v>22.75</v>
      </c>
      <c r="D34" s="1056">
        <v>0</v>
      </c>
      <c r="E34" s="1056">
        <v>0</v>
      </c>
      <c r="F34" s="1123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64" t="s">
        <v>143</v>
      </c>
      <c r="C35" s="1122">
        <v>11</v>
      </c>
      <c r="D35" s="1056">
        <v>0</v>
      </c>
      <c r="E35" s="1056">
        <v>0</v>
      </c>
      <c r="F35" s="1123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64" t="s">
        <v>145</v>
      </c>
      <c r="C36" s="1122">
        <v>1626.31</v>
      </c>
      <c r="D36" s="1056">
        <v>0</v>
      </c>
      <c r="E36" s="1056">
        <v>0</v>
      </c>
      <c r="F36" s="1123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4" t="s">
        <v>146</v>
      </c>
      <c r="C37" s="1122">
        <v>69.5</v>
      </c>
      <c r="D37" s="1056">
        <v>0</v>
      </c>
      <c r="E37" s="1056">
        <v>0</v>
      </c>
      <c r="F37" s="1123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4" t="s">
        <v>147</v>
      </c>
      <c r="C38" s="1122">
        <v>69.25</v>
      </c>
      <c r="D38" s="1056">
        <v>0</v>
      </c>
      <c r="E38" s="1056">
        <v>0</v>
      </c>
      <c r="F38" s="1123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64" t="s">
        <v>148</v>
      </c>
      <c r="C39" s="1122">
        <v>83</v>
      </c>
      <c r="D39" s="1056">
        <v>0</v>
      </c>
      <c r="E39" s="1056">
        <v>0</v>
      </c>
      <c r="F39" s="1123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64" t="s">
        <v>149</v>
      </c>
      <c r="C40" s="1122">
        <v>862.21</v>
      </c>
      <c r="D40" s="1056">
        <v>0</v>
      </c>
      <c r="E40" s="1056">
        <v>0</v>
      </c>
      <c r="F40" s="1123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4" t="s">
        <v>150</v>
      </c>
      <c r="C41" s="1122">
        <v>138.25</v>
      </c>
      <c r="D41" s="1056">
        <v>0</v>
      </c>
      <c r="E41" s="1056">
        <v>0</v>
      </c>
      <c r="F41" s="1123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4" t="s">
        <v>151</v>
      </c>
      <c r="C42" s="1122">
        <v>63</v>
      </c>
      <c r="D42" s="1056">
        <v>0</v>
      </c>
      <c r="E42" s="1056">
        <v>0</v>
      </c>
      <c r="F42" s="1123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064" t="s">
        <v>152</v>
      </c>
      <c r="C43" s="1122">
        <v>371</v>
      </c>
      <c r="D43" s="1056">
        <v>0</v>
      </c>
      <c r="E43" s="1056">
        <v>0</v>
      </c>
      <c r="F43" s="1123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64" t="s">
        <v>153</v>
      </c>
      <c r="C44" s="1122">
        <v>6</v>
      </c>
      <c r="D44" s="1056">
        <v>0</v>
      </c>
      <c r="E44" s="1056">
        <v>0</v>
      </c>
      <c r="F44" s="1123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064" t="s">
        <v>183</v>
      </c>
      <c r="C45" s="1127">
        <v>98</v>
      </c>
      <c r="D45" s="1056">
        <v>0</v>
      </c>
      <c r="E45" s="1056">
        <v>0</v>
      </c>
      <c r="F45" s="1126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128" t="s">
        <v>184</v>
      </c>
      <c r="C46" s="1122">
        <v>35</v>
      </c>
      <c r="D46" s="1060">
        <v>0</v>
      </c>
      <c r="E46" s="1060">
        <v>0</v>
      </c>
      <c r="F46" s="1123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4" t="s">
        <v>185</v>
      </c>
      <c r="C47" s="1122">
        <v>288.05</v>
      </c>
      <c r="D47" s="1056">
        <v>0</v>
      </c>
      <c r="E47" s="1056">
        <v>0</v>
      </c>
      <c r="F47" s="1123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64" t="s">
        <v>186</v>
      </c>
      <c r="C48" s="1122">
        <v>2508.25</v>
      </c>
      <c r="D48" s="1056">
        <v>0</v>
      </c>
      <c r="E48" s="1056">
        <v>0</v>
      </c>
      <c r="F48" s="1123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64" t="s">
        <v>187</v>
      </c>
      <c r="C49" s="1122">
        <v>16534</v>
      </c>
      <c r="D49" s="1056">
        <v>0</v>
      </c>
      <c r="E49" s="1056">
        <v>0</v>
      </c>
      <c r="F49" s="1123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64" t="s">
        <v>188</v>
      </c>
      <c r="C50" s="1122">
        <v>138.75</v>
      </c>
      <c r="D50" s="1056">
        <v>0</v>
      </c>
      <c r="E50" s="1056">
        <v>0</v>
      </c>
      <c r="F50" s="1123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64" t="s">
        <v>189</v>
      </c>
      <c r="C51" s="1122">
        <v>469.16</v>
      </c>
      <c r="D51" s="1056">
        <v>0</v>
      </c>
      <c r="E51" s="1056">
        <v>0</v>
      </c>
      <c r="F51" s="1123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64" t="s">
        <v>190</v>
      </c>
      <c r="C52" s="1122">
        <v>286</v>
      </c>
      <c r="D52" s="1056">
        <v>0</v>
      </c>
      <c r="E52" s="1056">
        <v>0</v>
      </c>
      <c r="F52" s="1123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64" t="s">
        <v>191</v>
      </c>
      <c r="C53" s="1122">
        <v>372.38</v>
      </c>
      <c r="D53" s="1056">
        <v>0</v>
      </c>
      <c r="E53" s="1056">
        <v>0</v>
      </c>
      <c r="F53" s="1123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64" t="s">
        <v>192</v>
      </c>
      <c r="C54" s="1122">
        <v>1619</v>
      </c>
      <c r="D54" s="1056">
        <v>0</v>
      </c>
      <c r="E54" s="1056">
        <v>0</v>
      </c>
      <c r="F54" s="1123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64" t="s">
        <v>193</v>
      </c>
      <c r="C55" s="1122">
        <v>451.03</v>
      </c>
      <c r="D55" s="1056">
        <v>0</v>
      </c>
      <c r="E55" s="1056">
        <v>0</v>
      </c>
      <c r="F55" s="1123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64" t="s">
        <v>194</v>
      </c>
      <c r="C56" s="1122">
        <v>1007.91</v>
      </c>
      <c r="D56" s="1056">
        <v>0</v>
      </c>
      <c r="E56" s="1056">
        <v>0</v>
      </c>
      <c r="F56" s="1123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4" t="s">
        <v>195</v>
      </c>
      <c r="C57" s="1122">
        <v>541.55999999999995</v>
      </c>
      <c r="D57" s="1056">
        <v>0</v>
      </c>
      <c r="E57" s="1056">
        <v>0</v>
      </c>
      <c r="F57" s="1123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4" t="s">
        <v>196</v>
      </c>
      <c r="C58" s="1122">
        <v>46113</v>
      </c>
      <c r="D58" s="1056">
        <v>0</v>
      </c>
      <c r="E58" s="1056">
        <v>0</v>
      </c>
      <c r="F58" s="1123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95" t="s">
        <v>116</v>
      </c>
      <c r="C59" s="1127">
        <v>71.540000000000006</v>
      </c>
      <c r="D59" s="1081">
        <v>0</v>
      </c>
      <c r="E59" s="1081">
        <v>0</v>
      </c>
      <c r="F59" s="1123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064" t="s">
        <v>118</v>
      </c>
      <c r="C60" s="1122">
        <v>1353.91</v>
      </c>
      <c r="D60" s="1056">
        <v>0</v>
      </c>
      <c r="E60" s="1056">
        <v>0</v>
      </c>
      <c r="F60" s="1131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130" t="s">
        <v>117</v>
      </c>
      <c r="C61" s="1122">
        <v>1382.53</v>
      </c>
      <c r="D61" s="1056">
        <v>0</v>
      </c>
      <c r="E61" s="1056">
        <v>0</v>
      </c>
      <c r="F61" s="1123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130" t="s">
        <v>119</v>
      </c>
      <c r="C62" s="1122">
        <v>92</v>
      </c>
      <c r="D62" s="1056">
        <v>0</v>
      </c>
      <c r="E62" s="1056">
        <v>0</v>
      </c>
      <c r="F62" s="1123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4" t="s">
        <v>120</v>
      </c>
      <c r="C63" s="1122">
        <v>32</v>
      </c>
      <c r="D63" s="1056">
        <v>0</v>
      </c>
      <c r="E63" s="1056">
        <v>0</v>
      </c>
      <c r="F63" s="1123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4" t="s">
        <v>121</v>
      </c>
      <c r="C64" s="1122">
        <v>5283.03</v>
      </c>
      <c r="D64" s="1056">
        <v>0</v>
      </c>
      <c r="E64" s="1056">
        <v>0</v>
      </c>
      <c r="F64" s="1123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130" t="s">
        <v>122</v>
      </c>
      <c r="C65" s="1122">
        <v>65</v>
      </c>
      <c r="D65" s="1056">
        <v>0</v>
      </c>
      <c r="E65" s="1056">
        <v>0</v>
      </c>
      <c r="F65" s="1123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130" t="s">
        <v>123</v>
      </c>
      <c r="C66" s="1122">
        <v>2</v>
      </c>
      <c r="D66" s="1056">
        <v>0</v>
      </c>
      <c r="E66" s="1056">
        <v>0</v>
      </c>
      <c r="F66" s="1123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130" t="s">
        <v>124</v>
      </c>
      <c r="C67" s="1122">
        <v>715.5</v>
      </c>
      <c r="D67" s="1056">
        <v>0</v>
      </c>
      <c r="E67" s="1056">
        <v>0</v>
      </c>
      <c r="F67" s="1123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64" t="s">
        <v>125</v>
      </c>
      <c r="C68" s="1122">
        <v>291.93</v>
      </c>
      <c r="D68" s="1056">
        <v>0</v>
      </c>
      <c r="E68" s="1056">
        <v>0</v>
      </c>
      <c r="F68" s="1123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4" t="s">
        <v>126</v>
      </c>
      <c r="C69" s="1122">
        <v>111</v>
      </c>
      <c r="D69" s="1056">
        <v>0</v>
      </c>
      <c r="E69" s="1056">
        <v>0</v>
      </c>
      <c r="F69" s="1123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64" t="s">
        <v>127</v>
      </c>
      <c r="C70" s="1122">
        <v>2</v>
      </c>
      <c r="D70" s="1056">
        <v>0</v>
      </c>
      <c r="E70" s="1056">
        <v>0</v>
      </c>
      <c r="F70" s="1123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1130" t="s">
        <v>128</v>
      </c>
      <c r="C71" s="1122">
        <v>334.87</v>
      </c>
      <c r="D71" s="1056">
        <v>0</v>
      </c>
      <c r="E71" s="1056">
        <v>0</v>
      </c>
      <c r="F71" s="1123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130" t="s">
        <v>129</v>
      </c>
      <c r="C72" s="1122">
        <v>122.72</v>
      </c>
      <c r="D72" s="1056">
        <v>0</v>
      </c>
      <c r="E72" s="1056">
        <v>0</v>
      </c>
      <c r="F72" s="1123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130" t="s">
        <v>130</v>
      </c>
      <c r="C73" s="1122">
        <v>2025</v>
      </c>
      <c r="D73" s="1056">
        <v>0</v>
      </c>
      <c r="E73" s="1056">
        <v>0</v>
      </c>
      <c r="F73" s="1123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4" t="s">
        <v>132</v>
      </c>
      <c r="C74" s="1122">
        <v>385</v>
      </c>
      <c r="D74" s="1056">
        <v>0</v>
      </c>
      <c r="E74" s="1056">
        <v>0</v>
      </c>
      <c r="F74" s="1123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64" t="s">
        <v>131</v>
      </c>
      <c r="C75" s="1122">
        <v>107.5</v>
      </c>
      <c r="D75" s="1078">
        <v>0</v>
      </c>
      <c r="E75" s="1078">
        <v>0</v>
      </c>
      <c r="F75" s="1134">
        <v>0</v>
      </c>
      <c r="G75" s="432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75" style="394" customWidth="1"/>
    <col min="4" max="4" width="13.375" style="394" customWidth="1"/>
    <col min="5" max="5" width="14.75" style="394" customWidth="1"/>
    <col min="6" max="6" width="14.625" style="394" customWidth="1"/>
    <col min="7" max="7" width="12.625" style="394" customWidth="1"/>
    <col min="8" max="16384" width="9" style="394"/>
  </cols>
  <sheetData>
    <row r="1" spans="1:9" x14ac:dyDescent="0.5">
      <c r="A1" s="1224" t="s">
        <v>498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SUM(C5:C76)</f>
        <v>0</v>
      </c>
      <c r="D4" s="416">
        <f t="shared" ref="D4" si="0">SUM(D5:D76)</f>
        <v>0</v>
      </c>
      <c r="E4" s="416">
        <f>SUM(E5:E76)</f>
        <v>0</v>
      </c>
      <c r="F4" s="416">
        <f>SUM(F5:F76)</f>
        <v>0</v>
      </c>
      <c r="G4" s="416">
        <f>SUM(G5:G76)</f>
        <v>0</v>
      </c>
      <c r="I4" s="395">
        <f>SUM(I5:I76)</f>
        <v>0</v>
      </c>
    </row>
    <row r="5" spans="1:9" x14ac:dyDescent="0.5">
      <c r="A5" s="374">
        <v>1</v>
      </c>
      <c r="B5" s="593"/>
      <c r="C5" s="609"/>
      <c r="D5" s="597"/>
      <c r="E5" s="597"/>
      <c r="F5" s="610"/>
      <c r="G5" s="432">
        <f>+F5-E5</f>
        <v>0</v>
      </c>
      <c r="I5" s="394">
        <f>IF(F5&gt;0,1,0)</f>
        <v>0</v>
      </c>
    </row>
    <row r="6" spans="1:9" x14ac:dyDescent="0.5">
      <c r="A6" s="374">
        <v>2</v>
      </c>
      <c r="B6" s="593"/>
      <c r="C6" s="609"/>
      <c r="D6" s="597"/>
      <c r="E6" s="597"/>
      <c r="F6" s="610"/>
      <c r="G6" s="432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3"/>
      <c r="C7" s="609"/>
      <c r="D7" s="597"/>
      <c r="E7" s="597"/>
      <c r="F7" s="610"/>
      <c r="G7" s="432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3"/>
      <c r="C8" s="609"/>
      <c r="D8" s="597"/>
      <c r="E8" s="597"/>
      <c r="F8" s="610"/>
      <c r="G8" s="432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3"/>
      <c r="C9" s="609"/>
      <c r="D9" s="597"/>
      <c r="E9" s="597"/>
      <c r="F9" s="610"/>
      <c r="G9" s="432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3"/>
      <c r="C10" s="609"/>
      <c r="D10" s="597"/>
      <c r="E10" s="597"/>
      <c r="F10" s="610"/>
      <c r="G10" s="432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3"/>
      <c r="C11" s="609"/>
      <c r="D11" s="597"/>
      <c r="E11" s="597"/>
      <c r="F11" s="610"/>
      <c r="G11" s="432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3"/>
      <c r="C12" s="609"/>
      <c r="D12" s="597"/>
      <c r="E12" s="597"/>
      <c r="F12" s="610"/>
      <c r="G12" s="432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3"/>
      <c r="C13" s="609"/>
      <c r="D13" s="611"/>
      <c r="E13" s="597"/>
      <c r="F13" s="610"/>
      <c r="G13" s="432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61"/>
      <c r="C14" s="609"/>
      <c r="D14" s="597"/>
      <c r="E14" s="597"/>
      <c r="F14" s="610"/>
      <c r="G14" s="432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61"/>
      <c r="C15" s="609"/>
      <c r="D15" s="597"/>
      <c r="E15" s="597"/>
      <c r="F15" s="610"/>
      <c r="G15" s="432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3"/>
      <c r="C16" s="609"/>
      <c r="D16" s="597"/>
      <c r="E16" s="597"/>
      <c r="F16" s="610"/>
      <c r="G16" s="432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3"/>
      <c r="C17" s="609"/>
      <c r="D17" s="597"/>
      <c r="E17" s="597"/>
      <c r="F17" s="610"/>
      <c r="G17" s="432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3"/>
      <c r="C18" s="609"/>
      <c r="D18" s="597"/>
      <c r="E18" s="597"/>
      <c r="F18" s="610"/>
      <c r="G18" s="432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3"/>
      <c r="C19" s="609"/>
      <c r="D19" s="612"/>
      <c r="E19" s="597"/>
      <c r="F19" s="610"/>
      <c r="G19" s="432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3"/>
      <c r="C20" s="609"/>
      <c r="D20" s="597"/>
      <c r="E20" s="597"/>
      <c r="F20" s="610"/>
      <c r="G20" s="432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3"/>
      <c r="C21" s="609"/>
      <c r="D21" s="597"/>
      <c r="E21" s="597"/>
      <c r="F21" s="610"/>
      <c r="G21" s="432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3"/>
      <c r="C22" s="609"/>
      <c r="D22" s="597"/>
      <c r="E22" s="597"/>
      <c r="F22" s="610"/>
      <c r="G22" s="432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3"/>
      <c r="C23" s="609"/>
      <c r="D23" s="597"/>
      <c r="E23" s="597"/>
      <c r="F23" s="610"/>
      <c r="G23" s="432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3"/>
      <c r="C24" s="609"/>
      <c r="D24" s="597"/>
      <c r="E24" s="597"/>
      <c r="F24" s="610"/>
      <c r="G24" s="432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3"/>
      <c r="C25" s="609"/>
      <c r="D25" s="597"/>
      <c r="E25" s="597"/>
      <c r="F25" s="610"/>
      <c r="G25" s="432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3"/>
      <c r="C26" s="609"/>
      <c r="D26" s="597"/>
      <c r="E26" s="597"/>
      <c r="F26" s="610"/>
      <c r="G26" s="432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3"/>
      <c r="C27" s="609"/>
      <c r="D27" s="597"/>
      <c r="E27" s="597"/>
      <c r="F27" s="610"/>
      <c r="G27" s="432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3"/>
      <c r="C28" s="609"/>
      <c r="D28" s="597"/>
      <c r="E28" s="597"/>
      <c r="F28" s="610"/>
      <c r="G28" s="432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3"/>
      <c r="C29" s="609"/>
      <c r="D29" s="597"/>
      <c r="E29" s="597"/>
      <c r="F29" s="610"/>
      <c r="G29" s="432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3"/>
      <c r="C30" s="609"/>
      <c r="D30" s="597"/>
      <c r="E30" s="597"/>
      <c r="F30" s="610"/>
      <c r="G30" s="432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3"/>
      <c r="C31" s="609"/>
      <c r="D31" s="597"/>
      <c r="E31" s="597"/>
      <c r="F31" s="610"/>
      <c r="G31" s="432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3"/>
      <c r="C32" s="609"/>
      <c r="D32" s="597"/>
      <c r="E32" s="597"/>
      <c r="F32" s="610"/>
      <c r="G32" s="432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3"/>
      <c r="C33" s="609"/>
      <c r="D33" s="597"/>
      <c r="E33" s="597"/>
      <c r="F33" s="610"/>
      <c r="G33" s="432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3"/>
      <c r="C34" s="609"/>
      <c r="D34" s="597"/>
      <c r="E34" s="597"/>
      <c r="F34" s="610"/>
      <c r="G34" s="432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3"/>
      <c r="C35" s="609"/>
      <c r="D35" s="597"/>
      <c r="E35" s="597"/>
      <c r="F35" s="610"/>
      <c r="G35" s="432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3"/>
      <c r="C36" s="609"/>
      <c r="D36" s="597"/>
      <c r="E36" s="597"/>
      <c r="F36" s="610"/>
      <c r="G36" s="432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3"/>
      <c r="C37" s="609"/>
      <c r="D37" s="597"/>
      <c r="E37" s="597"/>
      <c r="F37" s="610"/>
      <c r="G37" s="432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3"/>
      <c r="C38" s="609"/>
      <c r="D38" s="597"/>
      <c r="E38" s="597"/>
      <c r="F38" s="610"/>
      <c r="G38" s="432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3"/>
      <c r="C39" s="609"/>
      <c r="D39" s="597"/>
      <c r="E39" s="597"/>
      <c r="F39" s="610"/>
      <c r="G39" s="432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3"/>
      <c r="C40" s="609"/>
      <c r="D40" s="597"/>
      <c r="E40" s="597"/>
      <c r="F40" s="610"/>
      <c r="G40" s="432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3"/>
      <c r="C41" s="609"/>
      <c r="D41" s="597"/>
      <c r="E41" s="597"/>
      <c r="F41" s="610"/>
      <c r="G41" s="432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3"/>
      <c r="C42" s="609"/>
      <c r="D42" s="597"/>
      <c r="E42" s="597"/>
      <c r="F42" s="610"/>
      <c r="G42" s="432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3"/>
      <c r="C43" s="609"/>
      <c r="D43" s="597"/>
      <c r="E43" s="597"/>
      <c r="F43" s="610"/>
      <c r="G43" s="432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3"/>
      <c r="C44" s="609"/>
      <c r="D44" s="597"/>
      <c r="E44" s="597"/>
      <c r="F44" s="610"/>
      <c r="G44" s="432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3"/>
      <c r="C45" s="609"/>
      <c r="D45" s="597"/>
      <c r="E45" s="597"/>
      <c r="F45" s="610"/>
      <c r="G45" s="432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3"/>
      <c r="C46" s="609"/>
      <c r="D46" s="597"/>
      <c r="E46" s="597"/>
      <c r="F46" s="610"/>
      <c r="G46" s="432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3"/>
      <c r="C47" s="609"/>
      <c r="D47" s="597"/>
      <c r="E47" s="597"/>
      <c r="F47" s="610"/>
      <c r="G47" s="432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3"/>
      <c r="C48" s="609"/>
      <c r="D48" s="597"/>
      <c r="E48" s="597"/>
      <c r="F48" s="610"/>
      <c r="G48" s="432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3"/>
      <c r="C49" s="609"/>
      <c r="D49" s="597"/>
      <c r="E49" s="597"/>
      <c r="F49" s="610"/>
      <c r="G49" s="432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3"/>
      <c r="C50" s="609"/>
      <c r="D50" s="597"/>
      <c r="E50" s="597"/>
      <c r="F50" s="610"/>
      <c r="G50" s="432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3"/>
      <c r="C51" s="609"/>
      <c r="D51" s="597"/>
      <c r="E51" s="597"/>
      <c r="F51" s="610"/>
      <c r="G51" s="432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3"/>
      <c r="C52" s="609"/>
      <c r="D52" s="597"/>
      <c r="E52" s="597"/>
      <c r="F52" s="610"/>
      <c r="G52" s="432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3"/>
      <c r="C53" s="609"/>
      <c r="D53" s="597"/>
      <c r="E53" s="597"/>
      <c r="F53" s="610"/>
      <c r="G53" s="432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3"/>
      <c r="C54" s="609"/>
      <c r="D54" s="597"/>
      <c r="E54" s="597"/>
      <c r="F54" s="610"/>
      <c r="G54" s="432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3"/>
      <c r="C55" s="609"/>
      <c r="D55" s="597"/>
      <c r="E55" s="597"/>
      <c r="F55" s="610"/>
      <c r="G55" s="432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3"/>
      <c r="C56" s="609"/>
      <c r="D56" s="597"/>
      <c r="E56" s="597"/>
      <c r="F56" s="610"/>
      <c r="G56" s="432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3"/>
      <c r="C57" s="609"/>
      <c r="D57" s="597"/>
      <c r="E57" s="597"/>
      <c r="F57" s="610"/>
      <c r="G57" s="432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3"/>
      <c r="C58" s="609"/>
      <c r="D58" s="597"/>
      <c r="E58" s="597"/>
      <c r="F58" s="610"/>
      <c r="G58" s="432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3"/>
      <c r="C59" s="609"/>
      <c r="D59" s="597"/>
      <c r="E59" s="597"/>
      <c r="F59" s="610"/>
      <c r="G59" s="432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3"/>
      <c r="C60" s="609"/>
      <c r="D60" s="597"/>
      <c r="E60" s="597"/>
      <c r="F60" s="610"/>
      <c r="G60" s="432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61"/>
      <c r="C61" s="609"/>
      <c r="D61" s="597"/>
      <c r="E61" s="597"/>
      <c r="F61" s="610"/>
      <c r="G61" s="432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61"/>
      <c r="C62" s="609"/>
      <c r="D62" s="597"/>
      <c r="E62" s="597"/>
      <c r="F62" s="610"/>
      <c r="G62" s="432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3"/>
      <c r="C63" s="609"/>
      <c r="D63" s="597"/>
      <c r="E63" s="597"/>
      <c r="F63" s="610"/>
      <c r="G63" s="432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3"/>
      <c r="C64" s="609"/>
      <c r="D64" s="597"/>
      <c r="E64" s="597"/>
      <c r="F64" s="610"/>
      <c r="G64" s="432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61"/>
      <c r="C65" s="609"/>
      <c r="D65" s="597"/>
      <c r="E65" s="597"/>
      <c r="F65" s="610"/>
      <c r="G65" s="432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61"/>
      <c r="C66" s="609"/>
      <c r="D66" s="597"/>
      <c r="E66" s="597"/>
      <c r="F66" s="610"/>
      <c r="G66" s="432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61"/>
      <c r="C67" s="609"/>
      <c r="D67" s="597"/>
      <c r="E67" s="597"/>
      <c r="F67" s="610"/>
      <c r="G67" s="432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3"/>
      <c r="C68" s="609"/>
      <c r="D68" s="597"/>
      <c r="E68" s="597"/>
      <c r="F68" s="610"/>
      <c r="G68" s="432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3"/>
      <c r="C69" s="609"/>
      <c r="D69" s="597"/>
      <c r="E69" s="597"/>
      <c r="F69" s="610"/>
      <c r="G69" s="432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3"/>
      <c r="C70" s="609"/>
      <c r="D70" s="597"/>
      <c r="E70" s="597"/>
      <c r="F70" s="610"/>
      <c r="G70" s="432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374">
        <v>67</v>
      </c>
      <c r="B71" s="561"/>
      <c r="C71" s="609"/>
      <c r="D71" s="597"/>
      <c r="E71" s="597"/>
      <c r="F71" s="610"/>
      <c r="G71" s="432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61"/>
      <c r="C72" s="609"/>
      <c r="D72" s="597"/>
      <c r="E72" s="597"/>
      <c r="F72" s="610"/>
      <c r="G72" s="432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61"/>
      <c r="C73" s="609"/>
      <c r="D73" s="597"/>
      <c r="E73" s="597"/>
      <c r="F73" s="610"/>
      <c r="G73" s="432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3"/>
      <c r="C74" s="609"/>
      <c r="D74" s="597"/>
      <c r="E74" s="597"/>
      <c r="F74" s="610"/>
      <c r="G74" s="432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3"/>
      <c r="C75" s="609"/>
      <c r="D75" s="597"/>
      <c r="E75" s="597"/>
      <c r="F75" s="610"/>
      <c r="G75" s="432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3"/>
      <c r="C76" s="609"/>
      <c r="D76" s="597"/>
      <c r="E76" s="597"/>
      <c r="F76" s="610"/>
      <c r="G76" s="432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1.75" style="394" customWidth="1"/>
    <col min="4" max="4" width="13.875" style="394" customWidth="1"/>
    <col min="5" max="5" width="14.375" style="394" customWidth="1"/>
    <col min="6" max="6" width="14.125" style="394" customWidth="1"/>
    <col min="7" max="7" width="13.125" style="394" customWidth="1"/>
    <col min="8" max="16384" width="9" style="394"/>
  </cols>
  <sheetData>
    <row r="1" spans="1:9" x14ac:dyDescent="0.5">
      <c r="A1" s="1224" t="s">
        <v>590</v>
      </c>
      <c r="B1" s="1224"/>
      <c r="C1" s="1224"/>
      <c r="D1" s="1224"/>
      <c r="E1" s="1224"/>
      <c r="F1" s="1224"/>
      <c r="G1" s="1224"/>
    </row>
    <row r="2" spans="1:9" x14ac:dyDescent="0.5">
      <c r="A2" s="1224" t="s">
        <v>227</v>
      </c>
      <c r="B2" s="1224" t="s">
        <v>4</v>
      </c>
      <c r="C2" s="1290" t="s">
        <v>228</v>
      </c>
      <c r="D2" s="136" t="s">
        <v>285</v>
      </c>
      <c r="E2" s="136" t="s">
        <v>230</v>
      </c>
      <c r="F2" s="136" t="s">
        <v>230</v>
      </c>
      <c r="G2" s="1290" t="s">
        <v>261</v>
      </c>
      <c r="I2" s="393" t="s">
        <v>318</v>
      </c>
    </row>
    <row r="3" spans="1:9" x14ac:dyDescent="0.5">
      <c r="A3" s="1224"/>
      <c r="B3" s="1224"/>
      <c r="C3" s="1290"/>
      <c r="D3" s="136" t="s">
        <v>286</v>
      </c>
      <c r="E3" s="136" t="s">
        <v>236</v>
      </c>
      <c r="F3" s="136" t="s">
        <v>235</v>
      </c>
      <c r="G3" s="1290"/>
      <c r="I3" s="395"/>
    </row>
    <row r="4" spans="1:9" x14ac:dyDescent="0.5">
      <c r="A4" s="1224" t="s">
        <v>284</v>
      </c>
      <c r="B4" s="1224"/>
      <c r="C4" s="416">
        <f>SUM(C5:C75)</f>
        <v>131188.56999999995</v>
      </c>
      <c r="D4" s="416">
        <f>SUM(D5:D75)</f>
        <v>289</v>
      </c>
      <c r="E4" s="416">
        <f>SUM(E5:E75)</f>
        <v>284</v>
      </c>
      <c r="F4" s="416">
        <f>SUM(F5:F75)</f>
        <v>289</v>
      </c>
      <c r="G4" s="416">
        <f>SUM(G5:G75)</f>
        <v>5</v>
      </c>
      <c r="I4" s="395">
        <f>SUM(I5:I75)</f>
        <v>2</v>
      </c>
    </row>
    <row r="5" spans="1:9" x14ac:dyDescent="0.5">
      <c r="A5" s="374">
        <v>1</v>
      </c>
      <c r="B5" s="1121" t="s">
        <v>164</v>
      </c>
      <c r="C5" s="1122">
        <v>28609.279999999999</v>
      </c>
      <c r="D5" s="1081">
        <v>284</v>
      </c>
      <c r="E5" s="1081">
        <v>279</v>
      </c>
      <c r="F5" s="1123">
        <v>284</v>
      </c>
      <c r="G5" s="432">
        <f>+F5-E5</f>
        <v>5</v>
      </c>
      <c r="I5" s="394">
        <f>IF(F5&gt;0,1,0)</f>
        <v>1</v>
      </c>
    </row>
    <row r="6" spans="1:9" x14ac:dyDescent="0.5">
      <c r="A6" s="374">
        <v>2</v>
      </c>
      <c r="B6" s="1124" t="s">
        <v>187</v>
      </c>
      <c r="C6" s="1122">
        <v>16534</v>
      </c>
      <c r="D6" s="1081">
        <v>5</v>
      </c>
      <c r="E6" s="1081">
        <v>5</v>
      </c>
      <c r="F6" s="1123">
        <v>5</v>
      </c>
      <c r="G6" s="432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1125" t="s">
        <v>156</v>
      </c>
      <c r="C7" s="1122">
        <v>0.25</v>
      </c>
      <c r="D7" s="1081">
        <v>0</v>
      </c>
      <c r="E7" s="1081">
        <v>0</v>
      </c>
      <c r="F7" s="1123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1125" t="s">
        <v>157</v>
      </c>
      <c r="C8" s="1122">
        <v>0.13</v>
      </c>
      <c r="D8" s="1081">
        <v>0</v>
      </c>
      <c r="E8" s="1081">
        <v>0</v>
      </c>
      <c r="F8" s="1123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1125" t="s">
        <v>217</v>
      </c>
      <c r="C9" s="1122">
        <v>7.75</v>
      </c>
      <c r="D9" s="1081">
        <v>0</v>
      </c>
      <c r="E9" s="1081">
        <v>0</v>
      </c>
      <c r="F9" s="1123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1125" t="s">
        <v>159</v>
      </c>
      <c r="C10" s="1122">
        <v>8.75</v>
      </c>
      <c r="D10" s="1081">
        <v>0</v>
      </c>
      <c r="E10" s="1081">
        <v>0</v>
      </c>
      <c r="F10" s="1123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1125" t="s">
        <v>160</v>
      </c>
      <c r="C11" s="1122">
        <v>61.25</v>
      </c>
      <c r="D11" s="1056">
        <v>0</v>
      </c>
      <c r="E11" s="1056">
        <v>0</v>
      </c>
      <c r="F11" s="1126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1064" t="s">
        <v>161</v>
      </c>
      <c r="C12" s="1129">
        <v>0.27</v>
      </c>
      <c r="D12" s="1060">
        <v>0</v>
      </c>
      <c r="E12" s="1060">
        <v>0</v>
      </c>
      <c r="F12" s="1123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1064" t="s">
        <v>162</v>
      </c>
      <c r="C13" s="1122">
        <v>0.25</v>
      </c>
      <c r="D13" s="1056">
        <v>0</v>
      </c>
      <c r="E13" s="1056">
        <v>0</v>
      </c>
      <c r="F13" s="1123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1064" t="s">
        <v>174</v>
      </c>
      <c r="C14" s="1122">
        <v>89</v>
      </c>
      <c r="D14" s="1056">
        <v>0</v>
      </c>
      <c r="E14" s="1056">
        <v>0</v>
      </c>
      <c r="F14" s="1123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1064" t="s">
        <v>175</v>
      </c>
      <c r="C15" s="1122">
        <v>3.75</v>
      </c>
      <c r="D15" s="1133">
        <v>0</v>
      </c>
      <c r="E15" s="1056">
        <v>0</v>
      </c>
      <c r="F15" s="1123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1064" t="s">
        <v>176</v>
      </c>
      <c r="C16" s="1122">
        <v>168.06</v>
      </c>
      <c r="D16" s="1056">
        <v>0</v>
      </c>
      <c r="E16" s="1056">
        <v>0</v>
      </c>
      <c r="F16" s="1123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1095" t="s">
        <v>177</v>
      </c>
      <c r="C17" s="1127">
        <v>179.65</v>
      </c>
      <c r="D17" s="1056">
        <v>0</v>
      </c>
      <c r="E17" s="1056">
        <v>0</v>
      </c>
      <c r="F17" s="1123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1064" t="s">
        <v>178</v>
      </c>
      <c r="C18" s="1122">
        <v>541</v>
      </c>
      <c r="D18" s="439">
        <v>0</v>
      </c>
      <c r="E18" s="1060">
        <v>0</v>
      </c>
      <c r="F18" s="1131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1064" t="s">
        <v>181</v>
      </c>
      <c r="C19" s="1122">
        <v>15</v>
      </c>
      <c r="D19" s="1056">
        <v>0</v>
      </c>
      <c r="E19" s="1056">
        <v>0</v>
      </c>
      <c r="F19" s="1123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1064" t="s">
        <v>165</v>
      </c>
      <c r="C20" s="1122">
        <v>125.5</v>
      </c>
      <c r="D20" s="1056">
        <v>0</v>
      </c>
      <c r="E20" s="1056">
        <v>0</v>
      </c>
      <c r="F20" s="1123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1064" t="s">
        <v>166</v>
      </c>
      <c r="C21" s="1122">
        <v>66.7</v>
      </c>
      <c r="D21" s="1056">
        <v>0</v>
      </c>
      <c r="E21" s="1056">
        <v>0</v>
      </c>
      <c r="F21" s="1123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1064" t="s">
        <v>167</v>
      </c>
      <c r="C22" s="1122">
        <v>12463.3</v>
      </c>
      <c r="D22" s="1056">
        <v>0</v>
      </c>
      <c r="E22" s="1056">
        <v>0</v>
      </c>
      <c r="F22" s="1123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1064" t="s">
        <v>168</v>
      </c>
      <c r="C23" s="1122">
        <v>317.5</v>
      </c>
      <c r="D23" s="1056">
        <v>0</v>
      </c>
      <c r="E23" s="1056">
        <v>0</v>
      </c>
      <c r="F23" s="1123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1064" t="s">
        <v>169</v>
      </c>
      <c r="C24" s="1122">
        <v>382</v>
      </c>
      <c r="D24" s="1056">
        <v>0</v>
      </c>
      <c r="E24" s="1056">
        <v>0</v>
      </c>
      <c r="F24" s="1123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1095" t="s">
        <v>170</v>
      </c>
      <c r="C25" s="1122">
        <v>739</v>
      </c>
      <c r="D25" s="1056">
        <v>0</v>
      </c>
      <c r="E25" s="1056">
        <v>0</v>
      </c>
      <c r="F25" s="1123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1064" t="s">
        <v>171</v>
      </c>
      <c r="C26" s="1127">
        <v>0.5</v>
      </c>
      <c r="D26" s="1081">
        <v>0</v>
      </c>
      <c r="E26" s="1081">
        <v>0</v>
      </c>
      <c r="F26" s="1126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1137" t="s">
        <v>172</v>
      </c>
      <c r="C27" s="1122">
        <v>134.75</v>
      </c>
      <c r="D27" s="1056">
        <v>0</v>
      </c>
      <c r="E27" s="1056">
        <v>0</v>
      </c>
      <c r="F27" s="1123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1064" t="s">
        <v>134</v>
      </c>
      <c r="C28" s="1122">
        <v>13</v>
      </c>
      <c r="D28" s="1060">
        <v>0</v>
      </c>
      <c r="E28" s="1060">
        <v>0</v>
      </c>
      <c r="F28" s="1123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1064" t="s">
        <v>135</v>
      </c>
      <c r="C29" s="1122">
        <v>10.25</v>
      </c>
      <c r="D29" s="1056">
        <v>0</v>
      </c>
      <c r="E29" s="1056">
        <v>0</v>
      </c>
      <c r="F29" s="1123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1130" t="s">
        <v>136</v>
      </c>
      <c r="C30" s="1122">
        <v>169.78</v>
      </c>
      <c r="D30" s="1056">
        <v>0</v>
      </c>
      <c r="E30" s="1056">
        <v>0</v>
      </c>
      <c r="F30" s="1123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1064" t="s">
        <v>137</v>
      </c>
      <c r="C31" s="1122">
        <v>70.88</v>
      </c>
      <c r="D31" s="1056">
        <v>0</v>
      </c>
      <c r="E31" s="1056">
        <v>0</v>
      </c>
      <c r="F31" s="1123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1064" t="s">
        <v>138</v>
      </c>
      <c r="C32" s="1122">
        <v>21.88</v>
      </c>
      <c r="D32" s="1132">
        <v>0</v>
      </c>
      <c r="E32" s="1056">
        <v>0</v>
      </c>
      <c r="F32" s="1123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1064" t="s">
        <v>139</v>
      </c>
      <c r="C33" s="1122">
        <v>767.25</v>
      </c>
      <c r="D33" s="1056">
        <v>0</v>
      </c>
      <c r="E33" s="1056">
        <v>0</v>
      </c>
      <c r="F33" s="1123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1064" t="s">
        <v>140</v>
      </c>
      <c r="C34" s="1122">
        <v>60</v>
      </c>
      <c r="D34" s="1056">
        <v>0</v>
      </c>
      <c r="E34" s="1056">
        <v>0</v>
      </c>
      <c r="F34" s="1123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1064" t="s">
        <v>142</v>
      </c>
      <c r="C35" s="1122">
        <v>22.75</v>
      </c>
      <c r="D35" s="1056">
        <v>0</v>
      </c>
      <c r="E35" s="1056">
        <v>0</v>
      </c>
      <c r="F35" s="1123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1064" t="s">
        <v>143</v>
      </c>
      <c r="C36" s="1122">
        <v>11</v>
      </c>
      <c r="D36" s="1056">
        <v>0</v>
      </c>
      <c r="E36" s="1056">
        <v>0</v>
      </c>
      <c r="F36" s="1123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1064" t="s">
        <v>145</v>
      </c>
      <c r="C37" s="1122">
        <v>1626.31</v>
      </c>
      <c r="D37" s="1056">
        <v>0</v>
      </c>
      <c r="E37" s="1056">
        <v>0</v>
      </c>
      <c r="F37" s="1123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1064" t="s">
        <v>146</v>
      </c>
      <c r="C38" s="1122">
        <v>69.5</v>
      </c>
      <c r="D38" s="1056">
        <v>0</v>
      </c>
      <c r="E38" s="1056">
        <v>0</v>
      </c>
      <c r="F38" s="1123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1064" t="s">
        <v>147</v>
      </c>
      <c r="C39" s="1122">
        <v>69.25</v>
      </c>
      <c r="D39" s="1056">
        <v>0</v>
      </c>
      <c r="E39" s="1056">
        <v>0</v>
      </c>
      <c r="F39" s="1123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1064" t="s">
        <v>148</v>
      </c>
      <c r="C40" s="1122">
        <v>83</v>
      </c>
      <c r="D40" s="1056">
        <v>0</v>
      </c>
      <c r="E40" s="1056">
        <v>0</v>
      </c>
      <c r="F40" s="1123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1064" t="s">
        <v>149</v>
      </c>
      <c r="C41" s="1122">
        <v>862.21</v>
      </c>
      <c r="D41" s="1056">
        <v>0</v>
      </c>
      <c r="E41" s="1056">
        <v>0</v>
      </c>
      <c r="F41" s="1123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1064" t="s">
        <v>150</v>
      </c>
      <c r="C42" s="1122">
        <v>138.25</v>
      </c>
      <c r="D42" s="1056">
        <v>0</v>
      </c>
      <c r="E42" s="1056">
        <v>0</v>
      </c>
      <c r="F42" s="1123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1130" t="s">
        <v>151</v>
      </c>
      <c r="C43" s="1122">
        <v>63</v>
      </c>
      <c r="D43" s="1056">
        <v>0</v>
      </c>
      <c r="E43" s="1056">
        <v>0</v>
      </c>
      <c r="F43" s="1123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1064" t="s">
        <v>152</v>
      </c>
      <c r="C44" s="1122">
        <v>371</v>
      </c>
      <c r="D44" s="1056">
        <v>0</v>
      </c>
      <c r="E44" s="1056">
        <v>0</v>
      </c>
      <c r="F44" s="1123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1138" t="s">
        <v>153</v>
      </c>
      <c r="C45" s="1127">
        <v>6</v>
      </c>
      <c r="D45" s="1081">
        <v>0</v>
      </c>
      <c r="E45" s="1081">
        <v>0</v>
      </c>
      <c r="F45" s="1126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1130" t="s">
        <v>183</v>
      </c>
      <c r="C46" s="1122">
        <v>98</v>
      </c>
      <c r="D46" s="1056">
        <v>0</v>
      </c>
      <c r="E46" s="1056">
        <v>0</v>
      </c>
      <c r="F46" s="1123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1064" t="s">
        <v>184</v>
      </c>
      <c r="C47" s="1122">
        <v>35</v>
      </c>
      <c r="D47" s="1056">
        <v>0</v>
      </c>
      <c r="E47" s="1056">
        <v>0</v>
      </c>
      <c r="F47" s="1123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1064" t="s">
        <v>185</v>
      </c>
      <c r="C48" s="1122">
        <v>288.05</v>
      </c>
      <c r="D48" s="1056">
        <v>0</v>
      </c>
      <c r="E48" s="1056">
        <v>0</v>
      </c>
      <c r="F48" s="1123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1064" t="s">
        <v>186</v>
      </c>
      <c r="C49" s="1122">
        <v>2508.25</v>
      </c>
      <c r="D49" s="1056">
        <v>0</v>
      </c>
      <c r="E49" s="1056">
        <v>0</v>
      </c>
      <c r="F49" s="1123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1064" t="s">
        <v>188</v>
      </c>
      <c r="C50" s="1122">
        <v>138.75</v>
      </c>
      <c r="D50" s="1056">
        <v>0</v>
      </c>
      <c r="E50" s="1056">
        <v>0</v>
      </c>
      <c r="F50" s="1123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1064" t="s">
        <v>189</v>
      </c>
      <c r="C51" s="1122">
        <v>469.16</v>
      </c>
      <c r="D51" s="1056">
        <v>0</v>
      </c>
      <c r="E51" s="1056">
        <v>0</v>
      </c>
      <c r="F51" s="1123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1064" t="s">
        <v>190</v>
      </c>
      <c r="C52" s="1122">
        <v>286</v>
      </c>
      <c r="D52" s="1056">
        <v>0</v>
      </c>
      <c r="E52" s="1056">
        <v>0</v>
      </c>
      <c r="F52" s="1123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1064" t="s">
        <v>191</v>
      </c>
      <c r="C53" s="1122">
        <v>372.38</v>
      </c>
      <c r="D53" s="1056">
        <v>0</v>
      </c>
      <c r="E53" s="1056">
        <v>0</v>
      </c>
      <c r="F53" s="1123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1064" t="s">
        <v>192</v>
      </c>
      <c r="C54" s="1122">
        <v>1619</v>
      </c>
      <c r="D54" s="1056">
        <v>0</v>
      </c>
      <c r="E54" s="1056">
        <v>0</v>
      </c>
      <c r="F54" s="1123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1064" t="s">
        <v>193</v>
      </c>
      <c r="C55" s="1122">
        <v>451.03</v>
      </c>
      <c r="D55" s="1056">
        <v>0</v>
      </c>
      <c r="E55" s="1056">
        <v>0</v>
      </c>
      <c r="F55" s="1123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1064" t="s">
        <v>194</v>
      </c>
      <c r="C56" s="1122">
        <v>1007.91</v>
      </c>
      <c r="D56" s="1056">
        <v>0</v>
      </c>
      <c r="E56" s="1056">
        <v>0</v>
      </c>
      <c r="F56" s="1123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1064" t="s">
        <v>195</v>
      </c>
      <c r="C57" s="1122">
        <v>541.55999999999995</v>
      </c>
      <c r="D57" s="1056">
        <v>0</v>
      </c>
      <c r="E57" s="1056">
        <v>0</v>
      </c>
      <c r="F57" s="1123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1064" t="s">
        <v>196</v>
      </c>
      <c r="C58" s="1122">
        <v>46113</v>
      </c>
      <c r="D58" s="1056">
        <v>0</v>
      </c>
      <c r="E58" s="1056">
        <v>0</v>
      </c>
      <c r="F58" s="1123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1064" t="s">
        <v>116</v>
      </c>
      <c r="C59" s="1122">
        <v>71.540000000000006</v>
      </c>
      <c r="D59" s="1056">
        <v>0</v>
      </c>
      <c r="E59" s="1081">
        <v>0</v>
      </c>
      <c r="F59" s="1126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1128" t="s">
        <v>118</v>
      </c>
      <c r="C60" s="1129">
        <v>1353.91</v>
      </c>
      <c r="D60" s="1060">
        <v>0</v>
      </c>
      <c r="E60" s="1056">
        <v>0</v>
      </c>
      <c r="F60" s="1123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1064" t="s">
        <v>117</v>
      </c>
      <c r="C61" s="1122">
        <v>1382.53</v>
      </c>
      <c r="D61" s="1056">
        <v>0</v>
      </c>
      <c r="E61" s="1056">
        <v>0</v>
      </c>
      <c r="F61" s="1123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1064" t="s">
        <v>119</v>
      </c>
      <c r="C62" s="1122">
        <v>92</v>
      </c>
      <c r="D62" s="1056">
        <v>0</v>
      </c>
      <c r="E62" s="1056">
        <v>0</v>
      </c>
      <c r="F62" s="1123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1064" t="s">
        <v>120</v>
      </c>
      <c r="C63" s="1122">
        <v>32</v>
      </c>
      <c r="D63" s="1056">
        <v>0</v>
      </c>
      <c r="E63" s="1056">
        <v>0</v>
      </c>
      <c r="F63" s="1123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1064" t="s">
        <v>121</v>
      </c>
      <c r="C64" s="1122">
        <v>5283.03</v>
      </c>
      <c r="D64" s="1056">
        <v>0</v>
      </c>
      <c r="E64" s="1056">
        <v>0</v>
      </c>
      <c r="F64" s="1123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1130" t="s">
        <v>122</v>
      </c>
      <c r="C65" s="1122">
        <v>65</v>
      </c>
      <c r="D65" s="1056">
        <v>0</v>
      </c>
      <c r="E65" s="1056">
        <v>0</v>
      </c>
      <c r="F65" s="1123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1130" t="s">
        <v>123</v>
      </c>
      <c r="C66" s="1122">
        <v>2</v>
      </c>
      <c r="D66" s="1056">
        <v>0</v>
      </c>
      <c r="E66" s="1056">
        <v>0</v>
      </c>
      <c r="F66" s="1123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1130" t="s">
        <v>124</v>
      </c>
      <c r="C67" s="1122">
        <v>715.5</v>
      </c>
      <c r="D67" s="1056">
        <v>0</v>
      </c>
      <c r="E67" s="1056">
        <v>0</v>
      </c>
      <c r="F67" s="1123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1064" t="s">
        <v>125</v>
      </c>
      <c r="C68" s="1122">
        <v>291.93</v>
      </c>
      <c r="D68" s="1056">
        <v>0</v>
      </c>
      <c r="E68" s="1056">
        <v>0</v>
      </c>
      <c r="F68" s="1123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1064" t="s">
        <v>126</v>
      </c>
      <c r="C69" s="1122">
        <v>111</v>
      </c>
      <c r="D69" s="1056">
        <v>0</v>
      </c>
      <c r="E69" s="1056">
        <v>0</v>
      </c>
      <c r="F69" s="1123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1064" t="s">
        <v>127</v>
      </c>
      <c r="C70" s="1122">
        <v>2</v>
      </c>
      <c r="D70" s="1056">
        <v>0</v>
      </c>
      <c r="E70" s="1056">
        <v>0</v>
      </c>
      <c r="F70" s="1123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1130" t="s">
        <v>128</v>
      </c>
      <c r="C71" s="1122">
        <v>334.87</v>
      </c>
      <c r="D71" s="1056">
        <v>0</v>
      </c>
      <c r="E71" s="1056">
        <v>0</v>
      </c>
      <c r="F71" s="1123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1130" t="s">
        <v>129</v>
      </c>
      <c r="C72" s="1122">
        <v>122.72</v>
      </c>
      <c r="D72" s="1056">
        <v>0</v>
      </c>
      <c r="E72" s="1056">
        <v>0</v>
      </c>
      <c r="F72" s="1123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1130" t="s">
        <v>130</v>
      </c>
      <c r="C73" s="1122">
        <v>2025</v>
      </c>
      <c r="D73" s="1056">
        <v>0</v>
      </c>
      <c r="E73" s="1056">
        <v>0</v>
      </c>
      <c r="F73" s="1123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1064" t="s">
        <v>132</v>
      </c>
      <c r="C74" s="1122">
        <v>385</v>
      </c>
      <c r="D74" s="1056">
        <v>0</v>
      </c>
      <c r="E74" s="1056">
        <v>0</v>
      </c>
      <c r="F74" s="1123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1064" t="s">
        <v>131</v>
      </c>
      <c r="C75" s="1122">
        <v>107.5</v>
      </c>
      <c r="D75" s="1078">
        <v>0</v>
      </c>
      <c r="E75" s="1078">
        <v>0</v>
      </c>
      <c r="F75" s="1134">
        <v>0</v>
      </c>
      <c r="G75" s="432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5"/>
  <sheetViews>
    <sheetView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B5" sqref="B5:F75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4" width="12.125" style="394" customWidth="1"/>
    <col min="5" max="5" width="11.875" style="394" customWidth="1"/>
    <col min="6" max="6" width="12.375" style="394" customWidth="1"/>
    <col min="7" max="7" width="9" style="394" customWidth="1"/>
    <col min="8" max="16384" width="9" style="394"/>
  </cols>
  <sheetData>
    <row r="1" spans="1:9" x14ac:dyDescent="0.5">
      <c r="A1" s="1335" t="s">
        <v>517</v>
      </c>
      <c r="B1" s="1335"/>
      <c r="C1" s="1335"/>
      <c r="D1" s="1335"/>
      <c r="E1" s="1335"/>
      <c r="F1" s="1335"/>
      <c r="G1" s="1335"/>
    </row>
    <row r="2" spans="1:9" ht="18.75" customHeight="1" x14ac:dyDescent="0.5">
      <c r="A2" s="1335" t="s">
        <v>227</v>
      </c>
      <c r="B2" s="1335" t="s">
        <v>4</v>
      </c>
      <c r="C2" s="1336" t="s">
        <v>228</v>
      </c>
      <c r="D2" s="469" t="s">
        <v>285</v>
      </c>
      <c r="E2" s="469" t="s">
        <v>230</v>
      </c>
      <c r="F2" s="469" t="s">
        <v>230</v>
      </c>
      <c r="G2" s="1336" t="s">
        <v>261</v>
      </c>
      <c r="I2" s="393" t="s">
        <v>318</v>
      </c>
    </row>
    <row r="3" spans="1:9" x14ac:dyDescent="0.5">
      <c r="A3" s="1335"/>
      <c r="B3" s="1335"/>
      <c r="C3" s="1336"/>
      <c r="D3" s="469" t="s">
        <v>286</v>
      </c>
      <c r="E3" s="469" t="s">
        <v>236</v>
      </c>
      <c r="F3" s="469" t="s">
        <v>235</v>
      </c>
      <c r="G3" s="1336"/>
      <c r="I3" s="395"/>
    </row>
    <row r="4" spans="1:9" x14ac:dyDescent="0.5">
      <c r="A4" s="1335" t="s">
        <v>284</v>
      </c>
      <c r="B4" s="1335"/>
      <c r="C4" s="518">
        <f>SUM(C5:C75)</f>
        <v>131188.57</v>
      </c>
      <c r="D4" s="518">
        <f>SUM(D5:D75)</f>
        <v>129</v>
      </c>
      <c r="E4" s="518">
        <f>SUM(E5:E75)</f>
        <v>126</v>
      </c>
      <c r="F4" s="518">
        <f>SUM(F5:F75)</f>
        <v>129</v>
      </c>
      <c r="G4" s="518">
        <f>SUM(G5:G75)</f>
        <v>3</v>
      </c>
      <c r="I4" s="395">
        <f>SUM(I5:I75)</f>
        <v>2</v>
      </c>
    </row>
    <row r="5" spans="1:9" x14ac:dyDescent="0.5">
      <c r="A5" s="468">
        <v>1</v>
      </c>
      <c r="B5" s="1121" t="s">
        <v>164</v>
      </c>
      <c r="C5" s="1122">
        <v>28609.279999999999</v>
      </c>
      <c r="D5" s="1081">
        <v>123</v>
      </c>
      <c r="E5" s="1081">
        <v>120</v>
      </c>
      <c r="F5" s="1123">
        <v>123</v>
      </c>
      <c r="G5" s="519">
        <f>+F5-E5</f>
        <v>3</v>
      </c>
      <c r="I5" s="394">
        <f>IF(F5&gt;0,1,0)</f>
        <v>1</v>
      </c>
    </row>
    <row r="6" spans="1:9" x14ac:dyDescent="0.5">
      <c r="A6" s="468">
        <v>2</v>
      </c>
      <c r="B6" s="1124" t="s">
        <v>186</v>
      </c>
      <c r="C6" s="1122">
        <v>2508.25</v>
      </c>
      <c r="D6" s="1081">
        <v>6</v>
      </c>
      <c r="E6" s="1081">
        <v>6</v>
      </c>
      <c r="F6" s="1123">
        <v>6</v>
      </c>
      <c r="G6" s="519">
        <f t="shared" ref="G6:G69" si="0">+F6-E6</f>
        <v>0</v>
      </c>
      <c r="I6" s="394">
        <f t="shared" ref="I6:I69" si="1">IF(F6&gt;0,1,0)</f>
        <v>1</v>
      </c>
    </row>
    <row r="7" spans="1:9" x14ac:dyDescent="0.5">
      <c r="A7" s="468">
        <v>3</v>
      </c>
      <c r="B7" s="1125" t="s">
        <v>156</v>
      </c>
      <c r="C7" s="1122">
        <v>0.25</v>
      </c>
      <c r="D7" s="1081">
        <v>0</v>
      </c>
      <c r="E7" s="1081">
        <v>0</v>
      </c>
      <c r="F7" s="1123">
        <v>0</v>
      </c>
      <c r="G7" s="519">
        <f t="shared" si="0"/>
        <v>0</v>
      </c>
      <c r="I7" s="394">
        <f t="shared" si="1"/>
        <v>0</v>
      </c>
    </row>
    <row r="8" spans="1:9" x14ac:dyDescent="0.5">
      <c r="A8" s="468">
        <v>4</v>
      </c>
      <c r="B8" s="1125" t="s">
        <v>157</v>
      </c>
      <c r="C8" s="1122">
        <v>0.13</v>
      </c>
      <c r="D8" s="1081">
        <v>0</v>
      </c>
      <c r="E8" s="1081">
        <v>0</v>
      </c>
      <c r="F8" s="1123">
        <v>0</v>
      </c>
      <c r="G8" s="519">
        <f t="shared" si="0"/>
        <v>0</v>
      </c>
      <c r="I8" s="394">
        <f t="shared" si="1"/>
        <v>0</v>
      </c>
    </row>
    <row r="9" spans="1:9" x14ac:dyDescent="0.5">
      <c r="A9" s="468">
        <v>5</v>
      </c>
      <c r="B9" s="1125" t="s">
        <v>217</v>
      </c>
      <c r="C9" s="1122">
        <v>7.75</v>
      </c>
      <c r="D9" s="1081">
        <v>0</v>
      </c>
      <c r="E9" s="1081">
        <v>0</v>
      </c>
      <c r="F9" s="1123">
        <v>0</v>
      </c>
      <c r="G9" s="519">
        <f t="shared" si="0"/>
        <v>0</v>
      </c>
      <c r="I9" s="394">
        <f t="shared" si="1"/>
        <v>0</v>
      </c>
    </row>
    <row r="10" spans="1:9" x14ac:dyDescent="0.5">
      <c r="A10" s="468">
        <v>6</v>
      </c>
      <c r="B10" s="1125" t="s">
        <v>159</v>
      </c>
      <c r="C10" s="1122">
        <v>8.75</v>
      </c>
      <c r="D10" s="1081">
        <v>0</v>
      </c>
      <c r="E10" s="1081">
        <v>0</v>
      </c>
      <c r="F10" s="1123">
        <v>0</v>
      </c>
      <c r="G10" s="519">
        <f t="shared" si="0"/>
        <v>0</v>
      </c>
      <c r="I10" s="394">
        <f t="shared" si="1"/>
        <v>0</v>
      </c>
    </row>
    <row r="11" spans="1:9" x14ac:dyDescent="0.5">
      <c r="A11" s="468">
        <v>7</v>
      </c>
      <c r="B11" s="1125" t="s">
        <v>160</v>
      </c>
      <c r="C11" s="1127">
        <v>61.25</v>
      </c>
      <c r="D11" s="1081">
        <v>0</v>
      </c>
      <c r="E11" s="1056">
        <v>0</v>
      </c>
      <c r="F11" s="1126">
        <v>0</v>
      </c>
      <c r="G11" s="519">
        <f t="shared" si="0"/>
        <v>0</v>
      </c>
      <c r="I11" s="394">
        <f t="shared" si="1"/>
        <v>0</v>
      </c>
    </row>
    <row r="12" spans="1:9" x14ac:dyDescent="0.5">
      <c r="A12" s="468">
        <v>8</v>
      </c>
      <c r="B12" s="1064" t="s">
        <v>161</v>
      </c>
      <c r="C12" s="1122">
        <v>0.27</v>
      </c>
      <c r="D12" s="1056">
        <v>0</v>
      </c>
      <c r="E12" s="1060">
        <v>0</v>
      </c>
      <c r="F12" s="1123">
        <v>0</v>
      </c>
      <c r="G12" s="519">
        <f t="shared" si="0"/>
        <v>0</v>
      </c>
      <c r="I12" s="394">
        <f t="shared" si="1"/>
        <v>0</v>
      </c>
    </row>
    <row r="13" spans="1:9" x14ac:dyDescent="0.5">
      <c r="A13" s="468">
        <v>9</v>
      </c>
      <c r="B13" s="1064" t="s">
        <v>162</v>
      </c>
      <c r="C13" s="1122">
        <v>0.25</v>
      </c>
      <c r="D13" s="1056">
        <v>0</v>
      </c>
      <c r="E13" s="1056">
        <v>0</v>
      </c>
      <c r="F13" s="1123">
        <v>0</v>
      </c>
      <c r="G13" s="519">
        <f t="shared" si="0"/>
        <v>0</v>
      </c>
      <c r="I13" s="394">
        <f t="shared" si="1"/>
        <v>0</v>
      </c>
    </row>
    <row r="14" spans="1:9" x14ac:dyDescent="0.5">
      <c r="A14" s="468">
        <v>10</v>
      </c>
      <c r="B14" s="1064" t="s">
        <v>174</v>
      </c>
      <c r="C14" s="1122">
        <v>89</v>
      </c>
      <c r="D14" s="1056">
        <v>0</v>
      </c>
      <c r="E14" s="1056">
        <v>0</v>
      </c>
      <c r="F14" s="1123">
        <v>0</v>
      </c>
      <c r="G14" s="519">
        <f t="shared" si="0"/>
        <v>0</v>
      </c>
      <c r="I14" s="394">
        <f t="shared" si="1"/>
        <v>0</v>
      </c>
    </row>
    <row r="15" spans="1:9" x14ac:dyDescent="0.5">
      <c r="A15" s="468">
        <v>11</v>
      </c>
      <c r="B15" s="1064" t="s">
        <v>175</v>
      </c>
      <c r="C15" s="1122">
        <v>3.75</v>
      </c>
      <c r="D15" s="1056">
        <v>0</v>
      </c>
      <c r="E15" s="1056">
        <v>0</v>
      </c>
      <c r="F15" s="1123">
        <v>0</v>
      </c>
      <c r="G15" s="519">
        <f t="shared" si="0"/>
        <v>0</v>
      </c>
      <c r="I15" s="394">
        <f t="shared" si="1"/>
        <v>0</v>
      </c>
    </row>
    <row r="16" spans="1:9" x14ac:dyDescent="0.5">
      <c r="A16" s="468">
        <v>12</v>
      </c>
      <c r="B16" s="1064" t="s">
        <v>176</v>
      </c>
      <c r="C16" s="1122">
        <v>168.06</v>
      </c>
      <c r="D16" s="1056">
        <v>0</v>
      </c>
      <c r="E16" s="1056">
        <v>0</v>
      </c>
      <c r="F16" s="1123">
        <v>0</v>
      </c>
      <c r="G16" s="519">
        <f t="shared" si="0"/>
        <v>0</v>
      </c>
      <c r="I16" s="394">
        <f t="shared" si="1"/>
        <v>0</v>
      </c>
    </row>
    <row r="17" spans="1:9" x14ac:dyDescent="0.5">
      <c r="A17" s="468">
        <v>13</v>
      </c>
      <c r="B17" s="1095" t="s">
        <v>177</v>
      </c>
      <c r="C17" s="1127">
        <v>179.65</v>
      </c>
      <c r="D17" s="1081">
        <v>0</v>
      </c>
      <c r="E17" s="1056">
        <v>0</v>
      </c>
      <c r="F17" s="1123">
        <v>0</v>
      </c>
      <c r="G17" s="519">
        <f t="shared" si="0"/>
        <v>0</v>
      </c>
      <c r="I17" s="394">
        <f t="shared" si="1"/>
        <v>0</v>
      </c>
    </row>
    <row r="18" spans="1:9" x14ac:dyDescent="0.5">
      <c r="A18" s="468">
        <v>14</v>
      </c>
      <c r="B18" s="1064" t="s">
        <v>178</v>
      </c>
      <c r="C18" s="1122">
        <v>541</v>
      </c>
      <c r="D18" s="1056">
        <v>0</v>
      </c>
      <c r="E18" s="1060">
        <v>0</v>
      </c>
      <c r="F18" s="1131">
        <v>0</v>
      </c>
      <c r="G18" s="519">
        <f t="shared" si="0"/>
        <v>0</v>
      </c>
      <c r="I18" s="394">
        <f t="shared" si="1"/>
        <v>0</v>
      </c>
    </row>
    <row r="19" spans="1:9" x14ac:dyDescent="0.5">
      <c r="A19" s="468">
        <v>15</v>
      </c>
      <c r="B19" s="1064" t="s">
        <v>181</v>
      </c>
      <c r="C19" s="1122">
        <v>15</v>
      </c>
      <c r="D19" s="1056">
        <v>0</v>
      </c>
      <c r="E19" s="1056">
        <v>0</v>
      </c>
      <c r="F19" s="1123">
        <v>0</v>
      </c>
      <c r="G19" s="519">
        <f t="shared" si="0"/>
        <v>0</v>
      </c>
      <c r="I19" s="394">
        <f t="shared" si="1"/>
        <v>0</v>
      </c>
    </row>
    <row r="20" spans="1:9" x14ac:dyDescent="0.5">
      <c r="A20" s="468">
        <v>16</v>
      </c>
      <c r="B20" s="1064" t="s">
        <v>165</v>
      </c>
      <c r="C20" s="1122">
        <v>125.5</v>
      </c>
      <c r="D20" s="1056">
        <v>0</v>
      </c>
      <c r="E20" s="1056">
        <v>0</v>
      </c>
      <c r="F20" s="1123">
        <v>0</v>
      </c>
      <c r="G20" s="519">
        <f t="shared" si="0"/>
        <v>0</v>
      </c>
      <c r="I20" s="394">
        <f t="shared" si="1"/>
        <v>0</v>
      </c>
    </row>
    <row r="21" spans="1:9" x14ac:dyDescent="0.5">
      <c r="A21" s="468">
        <v>17</v>
      </c>
      <c r="B21" s="1064" t="s">
        <v>166</v>
      </c>
      <c r="C21" s="1122">
        <v>66.7</v>
      </c>
      <c r="D21" s="1056">
        <v>0</v>
      </c>
      <c r="E21" s="1056">
        <v>0</v>
      </c>
      <c r="F21" s="1123">
        <v>0</v>
      </c>
      <c r="G21" s="519">
        <f t="shared" si="0"/>
        <v>0</v>
      </c>
      <c r="I21" s="394">
        <f t="shared" si="1"/>
        <v>0</v>
      </c>
    </row>
    <row r="22" spans="1:9" x14ac:dyDescent="0.5">
      <c r="A22" s="468">
        <v>18</v>
      </c>
      <c r="B22" s="1130" t="s">
        <v>167</v>
      </c>
      <c r="C22" s="1122">
        <v>12463.3</v>
      </c>
      <c r="D22" s="1056">
        <v>0</v>
      </c>
      <c r="E22" s="1056">
        <v>0</v>
      </c>
      <c r="F22" s="1123">
        <v>0</v>
      </c>
      <c r="G22" s="519">
        <f t="shared" si="0"/>
        <v>0</v>
      </c>
      <c r="I22" s="394">
        <f t="shared" si="1"/>
        <v>0</v>
      </c>
    </row>
    <row r="23" spans="1:9" x14ac:dyDescent="0.5">
      <c r="A23" s="468">
        <v>19</v>
      </c>
      <c r="B23" s="1064" t="s">
        <v>168</v>
      </c>
      <c r="C23" s="1122">
        <v>317.5</v>
      </c>
      <c r="D23" s="1056">
        <v>0</v>
      </c>
      <c r="E23" s="1056">
        <v>0</v>
      </c>
      <c r="F23" s="1123">
        <v>0</v>
      </c>
      <c r="G23" s="519">
        <f t="shared" si="0"/>
        <v>0</v>
      </c>
      <c r="I23" s="394">
        <f t="shared" si="1"/>
        <v>0</v>
      </c>
    </row>
    <row r="24" spans="1:9" x14ac:dyDescent="0.5">
      <c r="A24" s="468">
        <v>20</v>
      </c>
      <c r="B24" s="1064" t="s">
        <v>169</v>
      </c>
      <c r="C24" s="1122">
        <v>382</v>
      </c>
      <c r="D24" s="1132">
        <v>0</v>
      </c>
      <c r="E24" s="1056">
        <v>0</v>
      </c>
      <c r="F24" s="1123">
        <v>0</v>
      </c>
      <c r="G24" s="519">
        <f t="shared" si="0"/>
        <v>0</v>
      </c>
      <c r="I24" s="394">
        <f t="shared" si="1"/>
        <v>0</v>
      </c>
    </row>
    <row r="25" spans="1:9" x14ac:dyDescent="0.5">
      <c r="A25" s="468">
        <v>21</v>
      </c>
      <c r="B25" s="1138" t="s">
        <v>170</v>
      </c>
      <c r="C25" s="1122">
        <v>739</v>
      </c>
      <c r="D25" s="1056">
        <v>0</v>
      </c>
      <c r="E25" s="1056">
        <v>0</v>
      </c>
      <c r="F25" s="1123">
        <v>0</v>
      </c>
      <c r="G25" s="519">
        <f t="shared" si="0"/>
        <v>0</v>
      </c>
      <c r="I25" s="394">
        <f t="shared" si="1"/>
        <v>0</v>
      </c>
    </row>
    <row r="26" spans="1:9" x14ac:dyDescent="0.5">
      <c r="A26" s="468">
        <v>22</v>
      </c>
      <c r="B26" s="1095" t="s">
        <v>171</v>
      </c>
      <c r="C26" s="1127">
        <v>0.5</v>
      </c>
      <c r="D26" s="1081">
        <v>0</v>
      </c>
      <c r="E26" s="1056">
        <v>0</v>
      </c>
      <c r="F26" s="1126">
        <v>0</v>
      </c>
      <c r="G26" s="519">
        <f t="shared" si="0"/>
        <v>0</v>
      </c>
      <c r="I26" s="394">
        <f t="shared" si="1"/>
        <v>0</v>
      </c>
    </row>
    <row r="27" spans="1:9" x14ac:dyDescent="0.5">
      <c r="A27" s="468">
        <v>23</v>
      </c>
      <c r="B27" s="1064" t="s">
        <v>172</v>
      </c>
      <c r="C27" s="1122">
        <v>134.75</v>
      </c>
      <c r="D27" s="1056">
        <v>0</v>
      </c>
      <c r="E27" s="1060">
        <v>0</v>
      </c>
      <c r="F27" s="1123">
        <v>0</v>
      </c>
      <c r="G27" s="519">
        <f t="shared" si="0"/>
        <v>0</v>
      </c>
      <c r="I27" s="394">
        <f t="shared" si="1"/>
        <v>0</v>
      </c>
    </row>
    <row r="28" spans="1:9" x14ac:dyDescent="0.5">
      <c r="A28" s="468">
        <v>24</v>
      </c>
      <c r="B28" s="1064" t="s">
        <v>134</v>
      </c>
      <c r="C28" s="1122">
        <v>13</v>
      </c>
      <c r="D28" s="1060">
        <v>0</v>
      </c>
      <c r="E28" s="1060">
        <v>0</v>
      </c>
      <c r="F28" s="1123">
        <v>0</v>
      </c>
      <c r="G28" s="519">
        <f t="shared" si="0"/>
        <v>0</v>
      </c>
      <c r="I28" s="394">
        <f t="shared" si="1"/>
        <v>0</v>
      </c>
    </row>
    <row r="29" spans="1:9" x14ac:dyDescent="0.5">
      <c r="A29" s="468">
        <v>25</v>
      </c>
      <c r="B29" s="1064" t="s">
        <v>135</v>
      </c>
      <c r="C29" s="1122">
        <v>10.25</v>
      </c>
      <c r="D29" s="1056">
        <v>0</v>
      </c>
      <c r="E29" s="1056">
        <v>0</v>
      </c>
      <c r="F29" s="1123">
        <v>0</v>
      </c>
      <c r="G29" s="519">
        <f t="shared" si="0"/>
        <v>0</v>
      </c>
      <c r="I29" s="394">
        <f t="shared" si="1"/>
        <v>0</v>
      </c>
    </row>
    <row r="30" spans="1:9" x14ac:dyDescent="0.5">
      <c r="A30" s="468">
        <v>26</v>
      </c>
      <c r="B30" s="1064" t="s">
        <v>136</v>
      </c>
      <c r="C30" s="1122">
        <v>169.78</v>
      </c>
      <c r="D30" s="1056">
        <v>0</v>
      </c>
      <c r="E30" s="1056">
        <v>0</v>
      </c>
      <c r="F30" s="1123">
        <v>0</v>
      </c>
      <c r="G30" s="519">
        <f t="shared" si="0"/>
        <v>0</v>
      </c>
      <c r="I30" s="394">
        <f t="shared" si="1"/>
        <v>0</v>
      </c>
    </row>
    <row r="31" spans="1:9" x14ac:dyDescent="0.5">
      <c r="A31" s="468">
        <v>27</v>
      </c>
      <c r="B31" s="1130" t="s">
        <v>137</v>
      </c>
      <c r="C31" s="1122">
        <v>70.88</v>
      </c>
      <c r="D31" s="1056">
        <v>0</v>
      </c>
      <c r="E31" s="1056">
        <v>0</v>
      </c>
      <c r="F31" s="1123">
        <v>0</v>
      </c>
      <c r="G31" s="519">
        <f t="shared" si="0"/>
        <v>0</v>
      </c>
      <c r="I31" s="394">
        <f t="shared" si="1"/>
        <v>0</v>
      </c>
    </row>
    <row r="32" spans="1:9" x14ac:dyDescent="0.5">
      <c r="A32" s="468">
        <v>28</v>
      </c>
      <c r="B32" s="1130" t="s">
        <v>138</v>
      </c>
      <c r="C32" s="1122">
        <v>21.88</v>
      </c>
      <c r="D32" s="1056">
        <v>0</v>
      </c>
      <c r="E32" s="1056">
        <v>0</v>
      </c>
      <c r="F32" s="1123">
        <v>0</v>
      </c>
      <c r="G32" s="519">
        <f t="shared" si="0"/>
        <v>0</v>
      </c>
      <c r="I32" s="394">
        <f t="shared" si="1"/>
        <v>0</v>
      </c>
    </row>
    <row r="33" spans="1:9" x14ac:dyDescent="0.5">
      <c r="A33" s="468">
        <v>29</v>
      </c>
      <c r="B33" s="1064" t="s">
        <v>139</v>
      </c>
      <c r="C33" s="1122">
        <v>767.25</v>
      </c>
      <c r="D33" s="1056">
        <v>0</v>
      </c>
      <c r="E33" s="1056">
        <v>0</v>
      </c>
      <c r="F33" s="1123">
        <v>0</v>
      </c>
      <c r="G33" s="519">
        <f t="shared" si="0"/>
        <v>0</v>
      </c>
      <c r="I33" s="394">
        <f t="shared" si="1"/>
        <v>0</v>
      </c>
    </row>
    <row r="34" spans="1:9" x14ac:dyDescent="0.5">
      <c r="A34" s="468">
        <v>30</v>
      </c>
      <c r="B34" s="1064" t="s">
        <v>140</v>
      </c>
      <c r="C34" s="1122">
        <v>60</v>
      </c>
      <c r="D34" s="1056">
        <v>0</v>
      </c>
      <c r="E34" s="1056">
        <v>0</v>
      </c>
      <c r="F34" s="1123">
        <v>0</v>
      </c>
      <c r="G34" s="519">
        <f t="shared" si="0"/>
        <v>0</v>
      </c>
      <c r="I34" s="394">
        <f t="shared" si="1"/>
        <v>0</v>
      </c>
    </row>
    <row r="35" spans="1:9" x14ac:dyDescent="0.5">
      <c r="A35" s="468">
        <v>31</v>
      </c>
      <c r="B35" s="1064" t="s">
        <v>142</v>
      </c>
      <c r="C35" s="1122">
        <v>22.75</v>
      </c>
      <c r="D35" s="1056">
        <v>0</v>
      </c>
      <c r="E35" s="1056">
        <v>0</v>
      </c>
      <c r="F35" s="1123">
        <v>0</v>
      </c>
      <c r="G35" s="519">
        <f t="shared" si="0"/>
        <v>0</v>
      </c>
      <c r="I35" s="394">
        <f t="shared" si="1"/>
        <v>0</v>
      </c>
    </row>
    <row r="36" spans="1:9" x14ac:dyDescent="0.5">
      <c r="A36" s="468">
        <v>32</v>
      </c>
      <c r="B36" s="1064" t="s">
        <v>143</v>
      </c>
      <c r="C36" s="1122">
        <v>11</v>
      </c>
      <c r="D36" s="1056">
        <v>0</v>
      </c>
      <c r="E36" s="1056">
        <v>0</v>
      </c>
      <c r="F36" s="1123">
        <v>0</v>
      </c>
      <c r="G36" s="519">
        <f t="shared" si="0"/>
        <v>0</v>
      </c>
      <c r="I36" s="394">
        <f t="shared" si="1"/>
        <v>0</v>
      </c>
    </row>
    <row r="37" spans="1:9" x14ac:dyDescent="0.5">
      <c r="A37" s="468">
        <v>33</v>
      </c>
      <c r="B37" s="1064" t="s">
        <v>145</v>
      </c>
      <c r="C37" s="1122">
        <v>1626.31</v>
      </c>
      <c r="D37" s="1056">
        <v>0</v>
      </c>
      <c r="E37" s="1056">
        <v>0</v>
      </c>
      <c r="F37" s="1123">
        <v>0</v>
      </c>
      <c r="G37" s="519">
        <f t="shared" si="0"/>
        <v>0</v>
      </c>
      <c r="I37" s="394">
        <f t="shared" si="1"/>
        <v>0</v>
      </c>
    </row>
    <row r="38" spans="1:9" x14ac:dyDescent="0.5">
      <c r="A38" s="468">
        <v>34</v>
      </c>
      <c r="B38" s="1064" t="s">
        <v>146</v>
      </c>
      <c r="C38" s="1122">
        <v>69.5</v>
      </c>
      <c r="D38" s="1056">
        <v>0</v>
      </c>
      <c r="E38" s="1056">
        <v>0</v>
      </c>
      <c r="F38" s="1123">
        <v>0</v>
      </c>
      <c r="G38" s="519">
        <f t="shared" si="0"/>
        <v>0</v>
      </c>
      <c r="I38" s="394">
        <f t="shared" si="1"/>
        <v>0</v>
      </c>
    </row>
    <row r="39" spans="1:9" x14ac:dyDescent="0.5">
      <c r="A39" s="468">
        <v>35</v>
      </c>
      <c r="B39" s="1064" t="s">
        <v>147</v>
      </c>
      <c r="C39" s="1122">
        <v>69.25</v>
      </c>
      <c r="D39" s="1056">
        <v>0</v>
      </c>
      <c r="E39" s="1056">
        <v>0</v>
      </c>
      <c r="F39" s="1123">
        <v>0</v>
      </c>
      <c r="G39" s="519">
        <f t="shared" si="0"/>
        <v>0</v>
      </c>
      <c r="I39" s="394">
        <f t="shared" si="1"/>
        <v>0</v>
      </c>
    </row>
    <row r="40" spans="1:9" x14ac:dyDescent="0.5">
      <c r="A40" s="468">
        <v>36</v>
      </c>
      <c r="B40" s="1064" t="s">
        <v>148</v>
      </c>
      <c r="C40" s="1122">
        <v>83</v>
      </c>
      <c r="D40" s="1133">
        <v>0</v>
      </c>
      <c r="E40" s="1056">
        <v>0</v>
      </c>
      <c r="F40" s="1123">
        <v>0</v>
      </c>
      <c r="G40" s="519">
        <f t="shared" si="0"/>
        <v>0</v>
      </c>
      <c r="I40" s="394">
        <f t="shared" si="1"/>
        <v>0</v>
      </c>
    </row>
    <row r="41" spans="1:9" x14ac:dyDescent="0.5">
      <c r="A41" s="468">
        <v>37</v>
      </c>
      <c r="B41" s="1064" t="s">
        <v>149</v>
      </c>
      <c r="C41" s="1122">
        <v>862.21</v>
      </c>
      <c r="D41" s="1056">
        <v>0</v>
      </c>
      <c r="E41" s="1056">
        <v>0</v>
      </c>
      <c r="F41" s="1123">
        <v>0</v>
      </c>
      <c r="G41" s="519">
        <f t="shared" si="0"/>
        <v>0</v>
      </c>
      <c r="I41" s="394">
        <f t="shared" si="1"/>
        <v>0</v>
      </c>
    </row>
    <row r="42" spans="1:9" x14ac:dyDescent="0.5">
      <c r="A42" s="468">
        <v>38</v>
      </c>
      <c r="B42" s="1064" t="s">
        <v>150</v>
      </c>
      <c r="C42" s="1122">
        <v>138.25</v>
      </c>
      <c r="D42" s="1056">
        <v>0</v>
      </c>
      <c r="E42" s="1056">
        <v>0</v>
      </c>
      <c r="F42" s="1123">
        <v>0</v>
      </c>
      <c r="G42" s="519">
        <f t="shared" si="0"/>
        <v>0</v>
      </c>
      <c r="I42" s="394">
        <f t="shared" si="1"/>
        <v>0</v>
      </c>
    </row>
    <row r="43" spans="1:9" x14ac:dyDescent="0.5">
      <c r="A43" s="468">
        <v>39</v>
      </c>
      <c r="B43" s="1064" t="s">
        <v>151</v>
      </c>
      <c r="C43" s="1122">
        <v>63</v>
      </c>
      <c r="D43" s="1056">
        <v>0</v>
      </c>
      <c r="E43" s="1056">
        <v>0</v>
      </c>
      <c r="F43" s="1123">
        <v>0</v>
      </c>
      <c r="G43" s="519">
        <f t="shared" si="0"/>
        <v>0</v>
      </c>
      <c r="I43" s="394">
        <f t="shared" si="1"/>
        <v>0</v>
      </c>
    </row>
    <row r="44" spans="1:9" x14ac:dyDescent="0.5">
      <c r="A44" s="468">
        <v>40</v>
      </c>
      <c r="B44" s="1064" t="s">
        <v>152</v>
      </c>
      <c r="C44" s="1122">
        <v>371</v>
      </c>
      <c r="D44" s="1056">
        <v>0</v>
      </c>
      <c r="E44" s="1056">
        <v>0</v>
      </c>
      <c r="F44" s="1123">
        <v>0</v>
      </c>
      <c r="G44" s="519">
        <f t="shared" si="0"/>
        <v>0</v>
      </c>
      <c r="I44" s="394">
        <f t="shared" si="1"/>
        <v>0</v>
      </c>
    </row>
    <row r="45" spans="1:9" x14ac:dyDescent="0.5">
      <c r="A45" s="468">
        <v>41</v>
      </c>
      <c r="B45" s="1095" t="s">
        <v>153</v>
      </c>
      <c r="C45" s="1122">
        <v>6</v>
      </c>
      <c r="D45" s="1081">
        <v>0</v>
      </c>
      <c r="E45" s="1081">
        <v>0</v>
      </c>
      <c r="F45" s="1126">
        <v>0</v>
      </c>
      <c r="G45" s="519">
        <f t="shared" si="0"/>
        <v>0</v>
      </c>
      <c r="I45" s="394">
        <f t="shared" si="1"/>
        <v>0</v>
      </c>
    </row>
    <row r="46" spans="1:9" x14ac:dyDescent="0.5">
      <c r="A46" s="468">
        <v>42</v>
      </c>
      <c r="B46" s="1064" t="s">
        <v>183</v>
      </c>
      <c r="C46" s="1129">
        <v>98</v>
      </c>
      <c r="D46" s="1056">
        <v>0</v>
      </c>
      <c r="E46" s="1056">
        <v>0</v>
      </c>
      <c r="F46" s="1123">
        <v>0</v>
      </c>
      <c r="G46" s="519">
        <f t="shared" si="0"/>
        <v>0</v>
      </c>
      <c r="I46" s="394">
        <f t="shared" si="1"/>
        <v>0</v>
      </c>
    </row>
    <row r="47" spans="1:9" x14ac:dyDescent="0.5">
      <c r="A47" s="468">
        <v>43</v>
      </c>
      <c r="B47" s="1064" t="s">
        <v>184</v>
      </c>
      <c r="C47" s="1122">
        <v>35</v>
      </c>
      <c r="D47" s="1056">
        <v>0</v>
      </c>
      <c r="E47" s="1056">
        <v>0</v>
      </c>
      <c r="F47" s="1123">
        <v>0</v>
      </c>
      <c r="G47" s="519">
        <f t="shared" si="0"/>
        <v>0</v>
      </c>
      <c r="I47" s="394">
        <f t="shared" si="1"/>
        <v>0</v>
      </c>
    </row>
    <row r="48" spans="1:9" x14ac:dyDescent="0.5">
      <c r="A48" s="468">
        <v>44</v>
      </c>
      <c r="B48" s="1064" t="s">
        <v>185</v>
      </c>
      <c r="C48" s="1122">
        <v>288.05</v>
      </c>
      <c r="D48" s="1056">
        <v>0</v>
      </c>
      <c r="E48" s="1056">
        <v>0</v>
      </c>
      <c r="F48" s="1123">
        <v>0</v>
      </c>
      <c r="G48" s="519">
        <f t="shared" si="0"/>
        <v>0</v>
      </c>
      <c r="I48" s="394">
        <f t="shared" si="1"/>
        <v>0</v>
      </c>
    </row>
    <row r="49" spans="1:9" x14ac:dyDescent="0.5">
      <c r="A49" s="468">
        <v>45</v>
      </c>
      <c r="B49" s="1064" t="s">
        <v>187</v>
      </c>
      <c r="C49" s="1122">
        <v>16534</v>
      </c>
      <c r="D49" s="1056">
        <v>0</v>
      </c>
      <c r="E49" s="1056">
        <v>0</v>
      </c>
      <c r="F49" s="1123">
        <v>0</v>
      </c>
      <c r="G49" s="519">
        <f t="shared" si="0"/>
        <v>0</v>
      </c>
      <c r="I49" s="394">
        <f t="shared" si="1"/>
        <v>0</v>
      </c>
    </row>
    <row r="50" spans="1:9" x14ac:dyDescent="0.5">
      <c r="A50" s="468">
        <v>46</v>
      </c>
      <c r="B50" s="1064" t="s">
        <v>188</v>
      </c>
      <c r="C50" s="1122">
        <v>138.75</v>
      </c>
      <c r="D50" s="1056">
        <v>0</v>
      </c>
      <c r="E50" s="1056">
        <v>0</v>
      </c>
      <c r="F50" s="1123">
        <v>0</v>
      </c>
      <c r="G50" s="519">
        <f t="shared" si="0"/>
        <v>0</v>
      </c>
      <c r="I50" s="394">
        <f t="shared" si="1"/>
        <v>0</v>
      </c>
    </row>
    <row r="51" spans="1:9" x14ac:dyDescent="0.5">
      <c r="A51" s="468">
        <v>47</v>
      </c>
      <c r="B51" s="1064" t="s">
        <v>189</v>
      </c>
      <c r="C51" s="1122">
        <v>469.16</v>
      </c>
      <c r="D51" s="1056">
        <v>0</v>
      </c>
      <c r="E51" s="1056">
        <v>0</v>
      </c>
      <c r="F51" s="1123">
        <v>0</v>
      </c>
      <c r="G51" s="519">
        <f t="shared" si="0"/>
        <v>0</v>
      </c>
      <c r="I51" s="394">
        <f t="shared" si="1"/>
        <v>0</v>
      </c>
    </row>
    <row r="52" spans="1:9" x14ac:dyDescent="0.5">
      <c r="A52" s="468">
        <v>48</v>
      </c>
      <c r="B52" s="1064" t="s">
        <v>190</v>
      </c>
      <c r="C52" s="1122">
        <v>286</v>
      </c>
      <c r="D52" s="1056">
        <v>0</v>
      </c>
      <c r="E52" s="1056">
        <v>0</v>
      </c>
      <c r="F52" s="1123">
        <v>0</v>
      </c>
      <c r="G52" s="519">
        <f t="shared" si="0"/>
        <v>0</v>
      </c>
      <c r="I52" s="394">
        <f t="shared" si="1"/>
        <v>0</v>
      </c>
    </row>
    <row r="53" spans="1:9" x14ac:dyDescent="0.5">
      <c r="A53" s="468">
        <v>49</v>
      </c>
      <c r="B53" s="1064" t="s">
        <v>191</v>
      </c>
      <c r="C53" s="1122">
        <v>372.38</v>
      </c>
      <c r="D53" s="1056">
        <v>0</v>
      </c>
      <c r="E53" s="1056">
        <v>0</v>
      </c>
      <c r="F53" s="1123">
        <v>0</v>
      </c>
      <c r="G53" s="519">
        <f t="shared" si="0"/>
        <v>0</v>
      </c>
      <c r="I53" s="394">
        <f t="shared" si="1"/>
        <v>0</v>
      </c>
    </row>
    <row r="54" spans="1:9" x14ac:dyDescent="0.5">
      <c r="A54" s="468">
        <v>50</v>
      </c>
      <c r="B54" s="1064" t="s">
        <v>192</v>
      </c>
      <c r="C54" s="1122">
        <v>1619</v>
      </c>
      <c r="D54" s="1056">
        <v>0</v>
      </c>
      <c r="E54" s="1056">
        <v>0</v>
      </c>
      <c r="F54" s="1123">
        <v>0</v>
      </c>
      <c r="G54" s="519">
        <f t="shared" si="0"/>
        <v>0</v>
      </c>
      <c r="I54" s="394">
        <f t="shared" si="1"/>
        <v>0</v>
      </c>
    </row>
    <row r="55" spans="1:9" x14ac:dyDescent="0.5">
      <c r="A55" s="468">
        <v>51</v>
      </c>
      <c r="B55" s="1064" t="s">
        <v>193</v>
      </c>
      <c r="C55" s="1122">
        <v>451.03</v>
      </c>
      <c r="D55" s="1056">
        <v>0</v>
      </c>
      <c r="E55" s="1056">
        <v>0</v>
      </c>
      <c r="F55" s="1123">
        <v>0</v>
      </c>
      <c r="G55" s="519">
        <f t="shared" si="0"/>
        <v>0</v>
      </c>
      <c r="I55" s="394">
        <f t="shared" si="1"/>
        <v>0</v>
      </c>
    </row>
    <row r="56" spans="1:9" x14ac:dyDescent="0.5">
      <c r="A56" s="468">
        <v>52</v>
      </c>
      <c r="B56" s="1064" t="s">
        <v>194</v>
      </c>
      <c r="C56" s="1122">
        <v>1007.91</v>
      </c>
      <c r="D56" s="1056">
        <v>0</v>
      </c>
      <c r="E56" s="1056">
        <v>0</v>
      </c>
      <c r="F56" s="1123">
        <v>0</v>
      </c>
      <c r="G56" s="519">
        <f t="shared" si="0"/>
        <v>0</v>
      </c>
      <c r="I56" s="394">
        <f t="shared" si="1"/>
        <v>0</v>
      </c>
    </row>
    <row r="57" spans="1:9" x14ac:dyDescent="0.5">
      <c r="A57" s="468">
        <v>53</v>
      </c>
      <c r="B57" s="1064" t="s">
        <v>195</v>
      </c>
      <c r="C57" s="1122">
        <v>541.55999999999995</v>
      </c>
      <c r="D57" s="1056">
        <v>0</v>
      </c>
      <c r="E57" s="1056">
        <v>0</v>
      </c>
      <c r="F57" s="1123">
        <v>0</v>
      </c>
      <c r="G57" s="519">
        <f t="shared" si="0"/>
        <v>0</v>
      </c>
      <c r="I57" s="394">
        <f t="shared" si="1"/>
        <v>0</v>
      </c>
    </row>
    <row r="58" spans="1:9" x14ac:dyDescent="0.5">
      <c r="A58" s="468">
        <v>54</v>
      </c>
      <c r="B58" s="1064" t="s">
        <v>196</v>
      </c>
      <c r="C58" s="1122">
        <v>46113</v>
      </c>
      <c r="D58" s="1056">
        <v>0</v>
      </c>
      <c r="E58" s="1056">
        <v>0</v>
      </c>
      <c r="F58" s="1123">
        <v>0</v>
      </c>
      <c r="G58" s="519">
        <f t="shared" si="0"/>
        <v>0</v>
      </c>
      <c r="I58" s="394">
        <f t="shared" si="1"/>
        <v>0</v>
      </c>
    </row>
    <row r="59" spans="1:9" x14ac:dyDescent="0.5">
      <c r="A59" s="468">
        <v>55</v>
      </c>
      <c r="B59" s="1095" t="s">
        <v>116</v>
      </c>
      <c r="C59" s="1127">
        <v>71.540000000000006</v>
      </c>
      <c r="D59" s="1081">
        <v>0</v>
      </c>
      <c r="E59" s="1081">
        <v>0</v>
      </c>
      <c r="F59" s="1126">
        <v>0</v>
      </c>
      <c r="G59" s="519">
        <f t="shared" si="0"/>
        <v>0</v>
      </c>
      <c r="I59" s="394">
        <f t="shared" si="1"/>
        <v>0</v>
      </c>
    </row>
    <row r="60" spans="1:9" ht="18.75" customHeight="1" x14ac:dyDescent="0.5">
      <c r="A60" s="468">
        <v>56</v>
      </c>
      <c r="B60" s="1064" t="s">
        <v>118</v>
      </c>
      <c r="C60" s="1122">
        <v>1353.91</v>
      </c>
      <c r="D60" s="1056">
        <v>0</v>
      </c>
      <c r="E60" s="1056">
        <v>0</v>
      </c>
      <c r="F60" s="1123">
        <v>0</v>
      </c>
      <c r="G60" s="519">
        <f t="shared" si="0"/>
        <v>0</v>
      </c>
      <c r="I60" s="394">
        <f t="shared" si="1"/>
        <v>0</v>
      </c>
    </row>
    <row r="61" spans="1:9" x14ac:dyDescent="0.5">
      <c r="A61" s="468">
        <v>57</v>
      </c>
      <c r="B61" s="1064" t="s">
        <v>117</v>
      </c>
      <c r="C61" s="1122">
        <v>1382.53</v>
      </c>
      <c r="D61" s="1056">
        <v>0</v>
      </c>
      <c r="E61" s="1056">
        <v>0</v>
      </c>
      <c r="F61" s="1123">
        <v>0</v>
      </c>
      <c r="G61" s="519">
        <f t="shared" si="0"/>
        <v>0</v>
      </c>
      <c r="I61" s="394">
        <f t="shared" si="1"/>
        <v>0</v>
      </c>
    </row>
    <row r="62" spans="1:9" x14ac:dyDescent="0.5">
      <c r="A62" s="468">
        <v>58</v>
      </c>
      <c r="B62" s="1064" t="s">
        <v>119</v>
      </c>
      <c r="C62" s="1122">
        <v>92</v>
      </c>
      <c r="D62" s="1056">
        <v>0</v>
      </c>
      <c r="E62" s="1056">
        <v>0</v>
      </c>
      <c r="F62" s="1123">
        <v>0</v>
      </c>
      <c r="G62" s="519">
        <f t="shared" si="0"/>
        <v>0</v>
      </c>
      <c r="I62" s="394">
        <f t="shared" si="1"/>
        <v>0</v>
      </c>
    </row>
    <row r="63" spans="1:9" x14ac:dyDescent="0.5">
      <c r="A63" s="468">
        <v>59</v>
      </c>
      <c r="B63" s="1064" t="s">
        <v>120</v>
      </c>
      <c r="C63" s="1122">
        <v>32</v>
      </c>
      <c r="D63" s="1056">
        <v>0</v>
      </c>
      <c r="E63" s="1056">
        <v>0</v>
      </c>
      <c r="F63" s="1123">
        <v>0</v>
      </c>
      <c r="G63" s="519">
        <f t="shared" si="0"/>
        <v>0</v>
      </c>
      <c r="I63" s="394">
        <f t="shared" si="1"/>
        <v>0</v>
      </c>
    </row>
    <row r="64" spans="1:9" x14ac:dyDescent="0.5">
      <c r="A64" s="468">
        <v>60</v>
      </c>
      <c r="B64" s="1064" t="s">
        <v>121</v>
      </c>
      <c r="C64" s="1122">
        <v>5283.03</v>
      </c>
      <c r="D64" s="1056">
        <v>0</v>
      </c>
      <c r="E64" s="1056">
        <v>0</v>
      </c>
      <c r="F64" s="1123">
        <v>0</v>
      </c>
      <c r="G64" s="519">
        <f t="shared" si="0"/>
        <v>0</v>
      </c>
      <c r="I64" s="394">
        <f t="shared" si="1"/>
        <v>0</v>
      </c>
    </row>
    <row r="65" spans="1:9" x14ac:dyDescent="0.5">
      <c r="A65" s="468">
        <v>61</v>
      </c>
      <c r="B65" s="1130" t="s">
        <v>122</v>
      </c>
      <c r="C65" s="1122">
        <v>65</v>
      </c>
      <c r="D65" s="1056">
        <v>0</v>
      </c>
      <c r="E65" s="1056">
        <v>0</v>
      </c>
      <c r="F65" s="1123">
        <v>0</v>
      </c>
      <c r="G65" s="519">
        <f t="shared" si="0"/>
        <v>0</v>
      </c>
      <c r="I65" s="394">
        <f t="shared" si="1"/>
        <v>0</v>
      </c>
    </row>
    <row r="66" spans="1:9" x14ac:dyDescent="0.5">
      <c r="A66" s="468">
        <v>62</v>
      </c>
      <c r="B66" s="1130" t="s">
        <v>123</v>
      </c>
      <c r="C66" s="1122">
        <v>2</v>
      </c>
      <c r="D66" s="1056">
        <v>0</v>
      </c>
      <c r="E66" s="1056">
        <v>0</v>
      </c>
      <c r="F66" s="1123">
        <v>0</v>
      </c>
      <c r="G66" s="519">
        <f t="shared" si="0"/>
        <v>0</v>
      </c>
      <c r="I66" s="394">
        <f t="shared" si="1"/>
        <v>0</v>
      </c>
    </row>
    <row r="67" spans="1:9" x14ac:dyDescent="0.5">
      <c r="A67" s="468">
        <v>63</v>
      </c>
      <c r="B67" s="1130" t="s">
        <v>124</v>
      </c>
      <c r="C67" s="1122">
        <v>715.5</v>
      </c>
      <c r="D67" s="1056">
        <v>0</v>
      </c>
      <c r="E67" s="1056">
        <v>0</v>
      </c>
      <c r="F67" s="1123">
        <v>0</v>
      </c>
      <c r="G67" s="519">
        <f t="shared" si="0"/>
        <v>0</v>
      </c>
      <c r="I67" s="394">
        <f t="shared" si="1"/>
        <v>0</v>
      </c>
    </row>
    <row r="68" spans="1:9" x14ac:dyDescent="0.5">
      <c r="A68" s="468">
        <v>64</v>
      </c>
      <c r="B68" s="1064" t="s">
        <v>125</v>
      </c>
      <c r="C68" s="1122">
        <v>291.93</v>
      </c>
      <c r="D68" s="1056">
        <v>0</v>
      </c>
      <c r="E68" s="1056">
        <v>0</v>
      </c>
      <c r="F68" s="1123">
        <v>0</v>
      </c>
      <c r="G68" s="519">
        <f t="shared" si="0"/>
        <v>0</v>
      </c>
      <c r="I68" s="394">
        <f t="shared" si="1"/>
        <v>0</v>
      </c>
    </row>
    <row r="69" spans="1:9" x14ac:dyDescent="0.5">
      <c r="A69" s="468">
        <v>65</v>
      </c>
      <c r="B69" s="1064" t="s">
        <v>126</v>
      </c>
      <c r="C69" s="1122">
        <v>111</v>
      </c>
      <c r="D69" s="1056">
        <v>0</v>
      </c>
      <c r="E69" s="1056">
        <v>0</v>
      </c>
      <c r="F69" s="1123">
        <v>0</v>
      </c>
      <c r="G69" s="519">
        <f t="shared" si="0"/>
        <v>0</v>
      </c>
      <c r="I69" s="394">
        <f t="shared" si="1"/>
        <v>0</v>
      </c>
    </row>
    <row r="70" spans="1:9" x14ac:dyDescent="0.5">
      <c r="A70" s="468">
        <v>66</v>
      </c>
      <c r="B70" s="1064" t="s">
        <v>127</v>
      </c>
      <c r="C70" s="1122">
        <v>2</v>
      </c>
      <c r="D70" s="1056">
        <v>0</v>
      </c>
      <c r="E70" s="1056">
        <v>0</v>
      </c>
      <c r="F70" s="1123">
        <v>0</v>
      </c>
      <c r="G70" s="519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468">
        <v>67</v>
      </c>
      <c r="B71" s="1130" t="s">
        <v>128</v>
      </c>
      <c r="C71" s="1122">
        <v>334.87</v>
      </c>
      <c r="D71" s="1056">
        <v>0</v>
      </c>
      <c r="E71" s="1056">
        <v>0</v>
      </c>
      <c r="F71" s="1123">
        <v>0</v>
      </c>
      <c r="G71" s="519">
        <f t="shared" si="2"/>
        <v>0</v>
      </c>
      <c r="I71" s="394">
        <f t="shared" si="3"/>
        <v>0</v>
      </c>
    </row>
    <row r="72" spans="1:9" x14ac:dyDescent="0.5">
      <c r="A72" s="468">
        <v>68</v>
      </c>
      <c r="B72" s="1130" t="s">
        <v>129</v>
      </c>
      <c r="C72" s="1122">
        <v>122.72</v>
      </c>
      <c r="D72" s="1056">
        <v>0</v>
      </c>
      <c r="E72" s="1056">
        <v>0</v>
      </c>
      <c r="F72" s="1123">
        <v>0</v>
      </c>
      <c r="G72" s="519">
        <f t="shared" si="2"/>
        <v>0</v>
      </c>
      <c r="I72" s="394">
        <f t="shared" si="3"/>
        <v>0</v>
      </c>
    </row>
    <row r="73" spans="1:9" x14ac:dyDescent="0.5">
      <c r="A73" s="468">
        <v>69</v>
      </c>
      <c r="B73" s="1130" t="s">
        <v>130</v>
      </c>
      <c r="C73" s="1122">
        <v>2025</v>
      </c>
      <c r="D73" s="1056">
        <v>0</v>
      </c>
      <c r="E73" s="1056">
        <v>0</v>
      </c>
      <c r="F73" s="1123">
        <v>0</v>
      </c>
      <c r="G73" s="519">
        <f t="shared" si="2"/>
        <v>0</v>
      </c>
      <c r="I73" s="394">
        <f t="shared" si="3"/>
        <v>0</v>
      </c>
    </row>
    <row r="74" spans="1:9" x14ac:dyDescent="0.5">
      <c r="A74" s="468">
        <v>70</v>
      </c>
      <c r="B74" s="1064" t="s">
        <v>132</v>
      </c>
      <c r="C74" s="1122">
        <v>385</v>
      </c>
      <c r="D74" s="1056">
        <v>0</v>
      </c>
      <c r="E74" s="1056">
        <v>0</v>
      </c>
      <c r="F74" s="1123">
        <v>0</v>
      </c>
      <c r="G74" s="519">
        <f t="shared" si="2"/>
        <v>0</v>
      </c>
      <c r="I74" s="394">
        <f t="shared" si="3"/>
        <v>0</v>
      </c>
    </row>
    <row r="75" spans="1:9" x14ac:dyDescent="0.5">
      <c r="A75" s="468">
        <v>71</v>
      </c>
      <c r="B75" s="1064" t="s">
        <v>131</v>
      </c>
      <c r="C75" s="1122">
        <v>107.5</v>
      </c>
      <c r="D75" s="1078">
        <v>0</v>
      </c>
      <c r="E75" s="1078">
        <v>0</v>
      </c>
      <c r="F75" s="1134">
        <v>0</v>
      </c>
      <c r="G75" s="519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4" width="12.125" style="394" customWidth="1"/>
    <col min="5" max="5" width="11.875" style="394" customWidth="1"/>
    <col min="6" max="6" width="12.375" style="394" customWidth="1"/>
    <col min="7" max="7" width="9" style="394" customWidth="1"/>
    <col min="8" max="16384" width="9" style="394"/>
  </cols>
  <sheetData>
    <row r="1" spans="1:9" x14ac:dyDescent="0.5">
      <c r="A1" s="1335" t="s">
        <v>499</v>
      </c>
      <c r="B1" s="1335"/>
      <c r="C1" s="1335"/>
      <c r="D1" s="1335"/>
      <c r="E1" s="1335"/>
      <c r="F1" s="1335"/>
      <c r="G1" s="1335"/>
    </row>
    <row r="2" spans="1:9" ht="18.75" customHeight="1" x14ac:dyDescent="0.5">
      <c r="A2" s="1335" t="s">
        <v>227</v>
      </c>
      <c r="B2" s="1335" t="s">
        <v>4</v>
      </c>
      <c r="C2" s="1336" t="s">
        <v>228</v>
      </c>
      <c r="D2" s="469" t="s">
        <v>285</v>
      </c>
      <c r="E2" s="469" t="s">
        <v>230</v>
      </c>
      <c r="F2" s="469" t="s">
        <v>230</v>
      </c>
      <c r="G2" s="1336" t="s">
        <v>261</v>
      </c>
      <c r="I2" s="393" t="s">
        <v>318</v>
      </c>
    </row>
    <row r="3" spans="1:9" x14ac:dyDescent="0.5">
      <c r="A3" s="1335"/>
      <c r="B3" s="1335"/>
      <c r="C3" s="1336"/>
      <c r="D3" s="469" t="s">
        <v>286</v>
      </c>
      <c r="E3" s="469" t="s">
        <v>236</v>
      </c>
      <c r="F3" s="469" t="s">
        <v>235</v>
      </c>
      <c r="G3" s="1336"/>
      <c r="I3" s="395"/>
    </row>
    <row r="4" spans="1:9" x14ac:dyDescent="0.5">
      <c r="A4" s="1335" t="s">
        <v>284</v>
      </c>
      <c r="B4" s="1335"/>
      <c r="C4" s="518">
        <f>SUM(C5:C76)</f>
        <v>0</v>
      </c>
      <c r="D4" s="518">
        <f t="shared" ref="D4" si="0">SUM(D5:D76)</f>
        <v>0</v>
      </c>
      <c r="E4" s="518">
        <f>SUM(E5:E76)</f>
        <v>0</v>
      </c>
      <c r="F4" s="518">
        <f>SUM(F5:F76)</f>
        <v>0</v>
      </c>
      <c r="G4" s="518">
        <f>SUM(G5:G76)</f>
        <v>0</v>
      </c>
      <c r="I4" s="395">
        <f>SUM(I5:I76)</f>
        <v>0</v>
      </c>
    </row>
    <row r="5" spans="1:9" x14ac:dyDescent="0.5">
      <c r="A5" s="468">
        <v>1</v>
      </c>
      <c r="B5" s="593"/>
      <c r="C5" s="609"/>
      <c r="D5" s="597"/>
      <c r="E5" s="597"/>
      <c r="F5" s="610"/>
      <c r="G5" s="519">
        <f>+F5-E5</f>
        <v>0</v>
      </c>
      <c r="I5" s="394">
        <f>IF(F5&gt;0,1,0)</f>
        <v>0</v>
      </c>
    </row>
    <row r="6" spans="1:9" x14ac:dyDescent="0.5">
      <c r="A6" s="468">
        <v>2</v>
      </c>
      <c r="B6" s="593"/>
      <c r="C6" s="609"/>
      <c r="D6" s="597"/>
      <c r="E6" s="597"/>
      <c r="F6" s="610"/>
      <c r="G6" s="519">
        <f t="shared" ref="G6:G69" si="1">+F6-E6</f>
        <v>0</v>
      </c>
      <c r="I6" s="394">
        <f t="shared" ref="I6:I69" si="2">IF(F6&gt;0,1,0)</f>
        <v>0</v>
      </c>
    </row>
    <row r="7" spans="1:9" x14ac:dyDescent="0.5">
      <c r="A7" s="468">
        <v>3</v>
      </c>
      <c r="B7" s="593"/>
      <c r="C7" s="609"/>
      <c r="D7" s="597"/>
      <c r="E7" s="597"/>
      <c r="F7" s="610"/>
      <c r="G7" s="519">
        <f t="shared" si="1"/>
        <v>0</v>
      </c>
      <c r="I7" s="394">
        <f t="shared" si="2"/>
        <v>0</v>
      </c>
    </row>
    <row r="8" spans="1:9" x14ac:dyDescent="0.5">
      <c r="A8" s="468">
        <v>4</v>
      </c>
      <c r="B8" s="593"/>
      <c r="C8" s="609"/>
      <c r="D8" s="611"/>
      <c r="E8" s="597"/>
      <c r="F8" s="610"/>
      <c r="G8" s="519">
        <f t="shared" si="1"/>
        <v>0</v>
      </c>
      <c r="I8" s="394">
        <f t="shared" si="2"/>
        <v>0</v>
      </c>
    </row>
    <row r="9" spans="1:9" x14ac:dyDescent="0.5">
      <c r="A9" s="468">
        <v>5</v>
      </c>
      <c r="B9" s="593"/>
      <c r="C9" s="609"/>
      <c r="D9" s="597"/>
      <c r="E9" s="597"/>
      <c r="F9" s="610"/>
      <c r="G9" s="519">
        <f t="shared" si="1"/>
        <v>0</v>
      </c>
      <c r="I9" s="394">
        <f t="shared" si="2"/>
        <v>0</v>
      </c>
    </row>
    <row r="10" spans="1:9" x14ac:dyDescent="0.5">
      <c r="A10" s="468">
        <v>6</v>
      </c>
      <c r="B10" s="593"/>
      <c r="C10" s="609"/>
      <c r="D10" s="597"/>
      <c r="E10" s="597"/>
      <c r="F10" s="610"/>
      <c r="G10" s="519">
        <f t="shared" si="1"/>
        <v>0</v>
      </c>
      <c r="I10" s="394">
        <f t="shared" si="2"/>
        <v>0</v>
      </c>
    </row>
    <row r="11" spans="1:9" x14ac:dyDescent="0.5">
      <c r="A11" s="468">
        <v>7</v>
      </c>
      <c r="B11" s="561"/>
      <c r="C11" s="609"/>
      <c r="D11" s="597"/>
      <c r="E11" s="597"/>
      <c r="F11" s="610"/>
      <c r="G11" s="519">
        <f t="shared" si="1"/>
        <v>0</v>
      </c>
      <c r="I11" s="394">
        <f t="shared" si="2"/>
        <v>0</v>
      </c>
    </row>
    <row r="12" spans="1:9" x14ac:dyDescent="0.5">
      <c r="A12" s="468">
        <v>8</v>
      </c>
      <c r="B12" s="593"/>
      <c r="C12" s="609"/>
      <c r="D12" s="597"/>
      <c r="E12" s="597"/>
      <c r="F12" s="610"/>
      <c r="G12" s="519">
        <f t="shared" si="1"/>
        <v>0</v>
      </c>
      <c r="I12" s="394">
        <f t="shared" si="2"/>
        <v>0</v>
      </c>
    </row>
    <row r="13" spans="1:9" x14ac:dyDescent="0.5">
      <c r="A13" s="468">
        <v>9</v>
      </c>
      <c r="B13" s="593"/>
      <c r="C13" s="609"/>
      <c r="D13" s="597"/>
      <c r="E13" s="597"/>
      <c r="F13" s="610"/>
      <c r="G13" s="519">
        <f t="shared" si="1"/>
        <v>0</v>
      </c>
      <c r="I13" s="394">
        <f t="shared" si="2"/>
        <v>0</v>
      </c>
    </row>
    <row r="14" spans="1:9" x14ac:dyDescent="0.5">
      <c r="A14" s="468">
        <v>10</v>
      </c>
      <c r="B14" s="593"/>
      <c r="C14" s="609"/>
      <c r="D14" s="597"/>
      <c r="E14" s="597"/>
      <c r="F14" s="610"/>
      <c r="G14" s="519">
        <f t="shared" si="1"/>
        <v>0</v>
      </c>
      <c r="I14" s="394">
        <f t="shared" si="2"/>
        <v>0</v>
      </c>
    </row>
    <row r="15" spans="1:9" x14ac:dyDescent="0.5">
      <c r="A15" s="468">
        <v>11</v>
      </c>
      <c r="B15" s="593"/>
      <c r="C15" s="609"/>
      <c r="D15" s="612"/>
      <c r="E15" s="597"/>
      <c r="F15" s="610"/>
      <c r="G15" s="519">
        <f t="shared" si="1"/>
        <v>0</v>
      </c>
      <c r="I15" s="394">
        <f t="shared" si="2"/>
        <v>0</v>
      </c>
    </row>
    <row r="16" spans="1:9" x14ac:dyDescent="0.5">
      <c r="A16" s="468">
        <v>12</v>
      </c>
      <c r="B16" s="593"/>
      <c r="C16" s="609"/>
      <c r="D16" s="597"/>
      <c r="E16" s="597"/>
      <c r="F16" s="610"/>
      <c r="G16" s="519">
        <f t="shared" si="1"/>
        <v>0</v>
      </c>
      <c r="I16" s="394">
        <f t="shared" si="2"/>
        <v>0</v>
      </c>
    </row>
    <row r="17" spans="1:9" x14ac:dyDescent="0.5">
      <c r="A17" s="468">
        <v>13</v>
      </c>
      <c r="B17" s="593"/>
      <c r="C17" s="609"/>
      <c r="D17" s="597"/>
      <c r="E17" s="597"/>
      <c r="F17" s="610"/>
      <c r="G17" s="519">
        <f t="shared" si="1"/>
        <v>0</v>
      </c>
      <c r="I17" s="394">
        <f t="shared" si="2"/>
        <v>0</v>
      </c>
    </row>
    <row r="18" spans="1:9" x14ac:dyDescent="0.5">
      <c r="A18" s="468">
        <v>14</v>
      </c>
      <c r="B18" s="593"/>
      <c r="C18" s="609"/>
      <c r="D18" s="597"/>
      <c r="E18" s="597"/>
      <c r="F18" s="610"/>
      <c r="G18" s="519">
        <f t="shared" si="1"/>
        <v>0</v>
      </c>
      <c r="I18" s="394">
        <f t="shared" si="2"/>
        <v>0</v>
      </c>
    </row>
    <row r="19" spans="1:9" x14ac:dyDescent="0.5">
      <c r="A19" s="468">
        <v>15</v>
      </c>
      <c r="B19" s="593"/>
      <c r="C19" s="609"/>
      <c r="D19" s="597"/>
      <c r="E19" s="597"/>
      <c r="F19" s="610"/>
      <c r="G19" s="519">
        <f t="shared" si="1"/>
        <v>0</v>
      </c>
      <c r="I19" s="394">
        <f t="shared" si="2"/>
        <v>0</v>
      </c>
    </row>
    <row r="20" spans="1:9" x14ac:dyDescent="0.5">
      <c r="A20" s="468">
        <v>16</v>
      </c>
      <c r="B20" s="593"/>
      <c r="C20" s="609"/>
      <c r="D20" s="597"/>
      <c r="E20" s="597"/>
      <c r="F20" s="610"/>
      <c r="G20" s="519">
        <f t="shared" si="1"/>
        <v>0</v>
      </c>
      <c r="I20" s="394">
        <f t="shared" si="2"/>
        <v>0</v>
      </c>
    </row>
    <row r="21" spans="1:9" x14ac:dyDescent="0.5">
      <c r="A21" s="468">
        <v>17</v>
      </c>
      <c r="B21" s="593"/>
      <c r="C21" s="609"/>
      <c r="D21" s="597"/>
      <c r="E21" s="597"/>
      <c r="F21" s="610"/>
      <c r="G21" s="519">
        <f t="shared" si="1"/>
        <v>0</v>
      </c>
      <c r="I21" s="394">
        <f t="shared" si="2"/>
        <v>0</v>
      </c>
    </row>
    <row r="22" spans="1:9" x14ac:dyDescent="0.5">
      <c r="A22" s="468">
        <v>18</v>
      </c>
      <c r="B22" s="593"/>
      <c r="C22" s="609"/>
      <c r="D22" s="597"/>
      <c r="E22" s="597"/>
      <c r="F22" s="610"/>
      <c r="G22" s="519">
        <f t="shared" si="1"/>
        <v>0</v>
      </c>
      <c r="I22" s="394">
        <f t="shared" si="2"/>
        <v>0</v>
      </c>
    </row>
    <row r="23" spans="1:9" x14ac:dyDescent="0.5">
      <c r="A23" s="468">
        <v>19</v>
      </c>
      <c r="B23" s="593"/>
      <c r="C23" s="609"/>
      <c r="D23" s="597"/>
      <c r="E23" s="597"/>
      <c r="F23" s="610"/>
      <c r="G23" s="519">
        <f t="shared" si="1"/>
        <v>0</v>
      </c>
      <c r="I23" s="394">
        <f t="shared" si="2"/>
        <v>0</v>
      </c>
    </row>
    <row r="24" spans="1:9" x14ac:dyDescent="0.5">
      <c r="A24" s="468">
        <v>20</v>
      </c>
      <c r="B24" s="561"/>
      <c r="C24" s="609"/>
      <c r="D24" s="597"/>
      <c r="E24" s="597"/>
      <c r="F24" s="610"/>
      <c r="G24" s="519">
        <f t="shared" si="1"/>
        <v>0</v>
      </c>
      <c r="I24" s="394">
        <f t="shared" si="2"/>
        <v>0</v>
      </c>
    </row>
    <row r="25" spans="1:9" x14ac:dyDescent="0.5">
      <c r="A25" s="468">
        <v>21</v>
      </c>
      <c r="B25" s="593"/>
      <c r="C25" s="609"/>
      <c r="D25" s="597"/>
      <c r="E25" s="597"/>
      <c r="F25" s="610"/>
      <c r="G25" s="519">
        <f t="shared" si="1"/>
        <v>0</v>
      </c>
      <c r="I25" s="394">
        <f t="shared" si="2"/>
        <v>0</v>
      </c>
    </row>
    <row r="26" spans="1:9" x14ac:dyDescent="0.5">
      <c r="A26" s="468">
        <v>22</v>
      </c>
      <c r="B26" s="593"/>
      <c r="C26" s="609"/>
      <c r="D26" s="597"/>
      <c r="E26" s="597"/>
      <c r="F26" s="610"/>
      <c r="G26" s="519">
        <f t="shared" si="1"/>
        <v>0</v>
      </c>
      <c r="I26" s="394">
        <f t="shared" si="2"/>
        <v>0</v>
      </c>
    </row>
    <row r="27" spans="1:9" x14ac:dyDescent="0.5">
      <c r="A27" s="468">
        <v>23</v>
      </c>
      <c r="B27" s="593"/>
      <c r="C27" s="609"/>
      <c r="D27" s="597"/>
      <c r="E27" s="597"/>
      <c r="F27" s="610"/>
      <c r="G27" s="519">
        <f t="shared" si="1"/>
        <v>0</v>
      </c>
      <c r="I27" s="394">
        <f t="shared" si="2"/>
        <v>0</v>
      </c>
    </row>
    <row r="28" spans="1:9" x14ac:dyDescent="0.5">
      <c r="A28" s="468">
        <v>24</v>
      </c>
      <c r="B28" s="593"/>
      <c r="C28" s="609"/>
      <c r="D28" s="597"/>
      <c r="E28" s="597"/>
      <c r="F28" s="610"/>
      <c r="G28" s="519">
        <f t="shared" si="1"/>
        <v>0</v>
      </c>
      <c r="I28" s="394">
        <f t="shared" si="2"/>
        <v>0</v>
      </c>
    </row>
    <row r="29" spans="1:9" x14ac:dyDescent="0.5">
      <c r="A29" s="468">
        <v>25</v>
      </c>
      <c r="B29" s="593"/>
      <c r="C29" s="609"/>
      <c r="D29" s="597"/>
      <c r="E29" s="597"/>
      <c r="F29" s="610"/>
      <c r="G29" s="519">
        <f t="shared" si="1"/>
        <v>0</v>
      </c>
      <c r="I29" s="394">
        <f t="shared" si="2"/>
        <v>0</v>
      </c>
    </row>
    <row r="30" spans="1:9" x14ac:dyDescent="0.5">
      <c r="A30" s="468">
        <v>26</v>
      </c>
      <c r="B30" s="593"/>
      <c r="C30" s="609"/>
      <c r="D30" s="597"/>
      <c r="E30" s="597"/>
      <c r="F30" s="610"/>
      <c r="G30" s="519">
        <f t="shared" si="1"/>
        <v>0</v>
      </c>
      <c r="I30" s="394">
        <f t="shared" si="2"/>
        <v>0</v>
      </c>
    </row>
    <row r="31" spans="1:9" x14ac:dyDescent="0.5">
      <c r="A31" s="468">
        <v>27</v>
      </c>
      <c r="B31" s="593"/>
      <c r="C31" s="609"/>
      <c r="D31" s="597"/>
      <c r="E31" s="597"/>
      <c r="F31" s="610"/>
      <c r="G31" s="519">
        <f t="shared" si="1"/>
        <v>0</v>
      </c>
      <c r="I31" s="394">
        <f t="shared" si="2"/>
        <v>0</v>
      </c>
    </row>
    <row r="32" spans="1:9" x14ac:dyDescent="0.5">
      <c r="A32" s="468">
        <v>28</v>
      </c>
      <c r="B32" s="593"/>
      <c r="C32" s="609"/>
      <c r="D32" s="597"/>
      <c r="E32" s="597"/>
      <c r="F32" s="610"/>
      <c r="G32" s="519">
        <f t="shared" si="1"/>
        <v>0</v>
      </c>
      <c r="I32" s="394">
        <f t="shared" si="2"/>
        <v>0</v>
      </c>
    </row>
    <row r="33" spans="1:9" x14ac:dyDescent="0.5">
      <c r="A33" s="468">
        <v>29</v>
      </c>
      <c r="B33" s="593"/>
      <c r="C33" s="609"/>
      <c r="D33" s="597"/>
      <c r="E33" s="597"/>
      <c r="F33" s="610"/>
      <c r="G33" s="519">
        <f t="shared" si="1"/>
        <v>0</v>
      </c>
      <c r="I33" s="394">
        <f t="shared" si="2"/>
        <v>0</v>
      </c>
    </row>
    <row r="34" spans="1:9" x14ac:dyDescent="0.5">
      <c r="A34" s="468">
        <v>30</v>
      </c>
      <c r="B34" s="593"/>
      <c r="C34" s="609"/>
      <c r="D34" s="597"/>
      <c r="E34" s="597"/>
      <c r="F34" s="610"/>
      <c r="G34" s="519">
        <f t="shared" si="1"/>
        <v>0</v>
      </c>
      <c r="I34" s="394">
        <f t="shared" si="2"/>
        <v>0</v>
      </c>
    </row>
    <row r="35" spans="1:9" x14ac:dyDescent="0.5">
      <c r="A35" s="468">
        <v>31</v>
      </c>
      <c r="B35" s="593"/>
      <c r="C35" s="609"/>
      <c r="D35" s="597"/>
      <c r="E35" s="597"/>
      <c r="F35" s="610"/>
      <c r="G35" s="519">
        <f t="shared" si="1"/>
        <v>0</v>
      </c>
      <c r="I35" s="394">
        <f t="shared" si="2"/>
        <v>0</v>
      </c>
    </row>
    <row r="36" spans="1:9" x14ac:dyDescent="0.5">
      <c r="A36" s="468">
        <v>32</v>
      </c>
      <c r="B36" s="593"/>
      <c r="C36" s="609"/>
      <c r="D36" s="597"/>
      <c r="E36" s="597"/>
      <c r="F36" s="610"/>
      <c r="G36" s="519">
        <f t="shared" si="1"/>
        <v>0</v>
      </c>
      <c r="I36" s="394">
        <f t="shared" si="2"/>
        <v>0</v>
      </c>
    </row>
    <row r="37" spans="1:9" x14ac:dyDescent="0.5">
      <c r="A37" s="468">
        <v>33</v>
      </c>
      <c r="B37" s="593"/>
      <c r="C37" s="609"/>
      <c r="D37" s="597"/>
      <c r="E37" s="597"/>
      <c r="F37" s="610"/>
      <c r="G37" s="519">
        <f t="shared" si="1"/>
        <v>0</v>
      </c>
      <c r="I37" s="394">
        <f t="shared" si="2"/>
        <v>0</v>
      </c>
    </row>
    <row r="38" spans="1:9" x14ac:dyDescent="0.5">
      <c r="A38" s="468">
        <v>34</v>
      </c>
      <c r="B38" s="593"/>
      <c r="C38" s="609"/>
      <c r="D38" s="597"/>
      <c r="E38" s="597"/>
      <c r="F38" s="610"/>
      <c r="G38" s="519">
        <f t="shared" si="1"/>
        <v>0</v>
      </c>
      <c r="I38" s="394">
        <f t="shared" si="2"/>
        <v>0</v>
      </c>
    </row>
    <row r="39" spans="1:9" x14ac:dyDescent="0.5">
      <c r="A39" s="468">
        <v>35</v>
      </c>
      <c r="B39" s="593"/>
      <c r="C39" s="609"/>
      <c r="D39" s="597"/>
      <c r="E39" s="597"/>
      <c r="F39" s="610"/>
      <c r="G39" s="519">
        <f t="shared" si="1"/>
        <v>0</v>
      </c>
      <c r="I39" s="394">
        <f t="shared" si="2"/>
        <v>0</v>
      </c>
    </row>
    <row r="40" spans="1:9" x14ac:dyDescent="0.5">
      <c r="A40" s="468">
        <v>36</v>
      </c>
      <c r="B40" s="593"/>
      <c r="C40" s="609"/>
      <c r="D40" s="597"/>
      <c r="E40" s="597"/>
      <c r="F40" s="610"/>
      <c r="G40" s="519">
        <f t="shared" si="1"/>
        <v>0</v>
      </c>
      <c r="I40" s="394">
        <f t="shared" si="2"/>
        <v>0</v>
      </c>
    </row>
    <row r="41" spans="1:9" x14ac:dyDescent="0.5">
      <c r="A41" s="468">
        <v>37</v>
      </c>
      <c r="B41" s="593"/>
      <c r="C41" s="609"/>
      <c r="D41" s="597"/>
      <c r="E41" s="597"/>
      <c r="F41" s="610"/>
      <c r="G41" s="519">
        <f t="shared" si="1"/>
        <v>0</v>
      </c>
      <c r="I41" s="394">
        <f t="shared" si="2"/>
        <v>0</v>
      </c>
    </row>
    <row r="42" spans="1:9" x14ac:dyDescent="0.5">
      <c r="A42" s="468">
        <v>38</v>
      </c>
      <c r="B42" s="593"/>
      <c r="C42" s="609"/>
      <c r="D42" s="597"/>
      <c r="E42" s="597"/>
      <c r="F42" s="610"/>
      <c r="G42" s="519">
        <f t="shared" si="1"/>
        <v>0</v>
      </c>
      <c r="I42" s="394">
        <f t="shared" si="2"/>
        <v>0</v>
      </c>
    </row>
    <row r="43" spans="1:9" x14ac:dyDescent="0.5">
      <c r="A43" s="468">
        <v>39</v>
      </c>
      <c r="B43" s="593"/>
      <c r="C43" s="609"/>
      <c r="D43" s="597"/>
      <c r="E43" s="597"/>
      <c r="F43" s="610"/>
      <c r="G43" s="519">
        <f t="shared" si="1"/>
        <v>0</v>
      </c>
      <c r="I43" s="394">
        <f t="shared" si="2"/>
        <v>0</v>
      </c>
    </row>
    <row r="44" spans="1:9" x14ac:dyDescent="0.5">
      <c r="A44" s="468">
        <v>40</v>
      </c>
      <c r="B44" s="593"/>
      <c r="C44" s="609"/>
      <c r="D44" s="597"/>
      <c r="E44" s="597"/>
      <c r="F44" s="610"/>
      <c r="G44" s="519">
        <f t="shared" si="1"/>
        <v>0</v>
      </c>
      <c r="I44" s="394">
        <f t="shared" si="2"/>
        <v>0</v>
      </c>
    </row>
    <row r="45" spans="1:9" x14ac:dyDescent="0.5">
      <c r="A45" s="468">
        <v>41</v>
      </c>
      <c r="B45" s="593"/>
      <c r="C45" s="609"/>
      <c r="D45" s="597"/>
      <c r="E45" s="597"/>
      <c r="F45" s="610"/>
      <c r="G45" s="519">
        <f t="shared" si="1"/>
        <v>0</v>
      </c>
      <c r="I45" s="394">
        <f t="shared" si="2"/>
        <v>0</v>
      </c>
    </row>
    <row r="46" spans="1:9" x14ac:dyDescent="0.5">
      <c r="A46" s="468">
        <v>42</v>
      </c>
      <c r="B46" s="593"/>
      <c r="C46" s="609"/>
      <c r="D46" s="597"/>
      <c r="E46" s="597"/>
      <c r="F46" s="610"/>
      <c r="G46" s="519">
        <f t="shared" si="1"/>
        <v>0</v>
      </c>
      <c r="I46" s="394">
        <f t="shared" si="2"/>
        <v>0</v>
      </c>
    </row>
    <row r="47" spans="1:9" x14ac:dyDescent="0.5">
      <c r="A47" s="468">
        <v>43</v>
      </c>
      <c r="B47" s="593"/>
      <c r="C47" s="609"/>
      <c r="D47" s="597"/>
      <c r="E47" s="597"/>
      <c r="F47" s="610"/>
      <c r="G47" s="519">
        <f t="shared" si="1"/>
        <v>0</v>
      </c>
      <c r="I47" s="394">
        <f t="shared" si="2"/>
        <v>0</v>
      </c>
    </row>
    <row r="48" spans="1:9" x14ac:dyDescent="0.5">
      <c r="A48" s="468">
        <v>44</v>
      </c>
      <c r="B48" s="593"/>
      <c r="C48" s="609"/>
      <c r="D48" s="597"/>
      <c r="E48" s="597"/>
      <c r="F48" s="610"/>
      <c r="G48" s="519">
        <f t="shared" si="1"/>
        <v>0</v>
      </c>
      <c r="I48" s="394">
        <f t="shared" si="2"/>
        <v>0</v>
      </c>
    </row>
    <row r="49" spans="1:9" x14ac:dyDescent="0.5">
      <c r="A49" s="468">
        <v>45</v>
      </c>
      <c r="B49" s="593"/>
      <c r="C49" s="609"/>
      <c r="D49" s="597"/>
      <c r="E49" s="597"/>
      <c r="F49" s="610"/>
      <c r="G49" s="519">
        <f t="shared" si="1"/>
        <v>0</v>
      </c>
      <c r="I49" s="394">
        <f t="shared" si="2"/>
        <v>0</v>
      </c>
    </row>
    <row r="50" spans="1:9" x14ac:dyDescent="0.5">
      <c r="A50" s="468">
        <v>46</v>
      </c>
      <c r="B50" s="593"/>
      <c r="C50" s="609"/>
      <c r="D50" s="597"/>
      <c r="E50" s="597"/>
      <c r="F50" s="610"/>
      <c r="G50" s="519">
        <f t="shared" si="1"/>
        <v>0</v>
      </c>
      <c r="I50" s="394">
        <f t="shared" si="2"/>
        <v>0</v>
      </c>
    </row>
    <row r="51" spans="1:9" x14ac:dyDescent="0.5">
      <c r="A51" s="468">
        <v>47</v>
      </c>
      <c r="B51" s="593"/>
      <c r="C51" s="609"/>
      <c r="D51" s="597"/>
      <c r="E51" s="597"/>
      <c r="F51" s="610"/>
      <c r="G51" s="519">
        <f t="shared" si="1"/>
        <v>0</v>
      </c>
      <c r="I51" s="394">
        <f t="shared" si="2"/>
        <v>0</v>
      </c>
    </row>
    <row r="52" spans="1:9" x14ac:dyDescent="0.5">
      <c r="A52" s="468">
        <v>48</v>
      </c>
      <c r="B52" s="593"/>
      <c r="C52" s="609"/>
      <c r="D52" s="597"/>
      <c r="E52" s="597"/>
      <c r="F52" s="610"/>
      <c r="G52" s="519">
        <f t="shared" si="1"/>
        <v>0</v>
      </c>
      <c r="I52" s="394">
        <f t="shared" si="2"/>
        <v>0</v>
      </c>
    </row>
    <row r="53" spans="1:9" x14ac:dyDescent="0.5">
      <c r="A53" s="468">
        <v>49</v>
      </c>
      <c r="B53" s="593"/>
      <c r="C53" s="609"/>
      <c r="D53" s="597"/>
      <c r="E53" s="597"/>
      <c r="F53" s="610"/>
      <c r="G53" s="519">
        <f t="shared" si="1"/>
        <v>0</v>
      </c>
      <c r="I53" s="394">
        <f t="shared" si="2"/>
        <v>0</v>
      </c>
    </row>
    <row r="54" spans="1:9" x14ac:dyDescent="0.5">
      <c r="A54" s="468">
        <v>50</v>
      </c>
      <c r="B54" s="593"/>
      <c r="C54" s="609"/>
      <c r="D54" s="597"/>
      <c r="E54" s="597"/>
      <c r="F54" s="610"/>
      <c r="G54" s="519">
        <f t="shared" si="1"/>
        <v>0</v>
      </c>
      <c r="I54" s="394">
        <f t="shared" si="2"/>
        <v>0</v>
      </c>
    </row>
    <row r="55" spans="1:9" x14ac:dyDescent="0.5">
      <c r="A55" s="468">
        <v>51</v>
      </c>
      <c r="B55" s="593"/>
      <c r="C55" s="609"/>
      <c r="D55" s="597"/>
      <c r="E55" s="597"/>
      <c r="F55" s="610"/>
      <c r="G55" s="519">
        <f t="shared" si="1"/>
        <v>0</v>
      </c>
      <c r="I55" s="394">
        <f t="shared" si="2"/>
        <v>0</v>
      </c>
    </row>
    <row r="56" spans="1:9" x14ac:dyDescent="0.5">
      <c r="A56" s="468">
        <v>52</v>
      </c>
      <c r="B56" s="593"/>
      <c r="C56" s="609"/>
      <c r="D56" s="597"/>
      <c r="E56" s="597"/>
      <c r="F56" s="610"/>
      <c r="G56" s="519">
        <f t="shared" si="1"/>
        <v>0</v>
      </c>
      <c r="I56" s="394">
        <f t="shared" si="2"/>
        <v>0</v>
      </c>
    </row>
    <row r="57" spans="1:9" x14ac:dyDescent="0.5">
      <c r="A57" s="468">
        <v>53</v>
      </c>
      <c r="B57" s="593"/>
      <c r="C57" s="609"/>
      <c r="D57" s="597"/>
      <c r="E57" s="597"/>
      <c r="F57" s="610"/>
      <c r="G57" s="519">
        <f t="shared" si="1"/>
        <v>0</v>
      </c>
      <c r="I57" s="394">
        <f t="shared" si="2"/>
        <v>0</v>
      </c>
    </row>
    <row r="58" spans="1:9" x14ac:dyDescent="0.5">
      <c r="A58" s="468">
        <v>54</v>
      </c>
      <c r="B58" s="593"/>
      <c r="C58" s="609"/>
      <c r="D58" s="597"/>
      <c r="E58" s="597"/>
      <c r="F58" s="610"/>
      <c r="G58" s="519">
        <f t="shared" si="1"/>
        <v>0</v>
      </c>
      <c r="I58" s="394">
        <f t="shared" si="2"/>
        <v>0</v>
      </c>
    </row>
    <row r="59" spans="1:9" x14ac:dyDescent="0.5">
      <c r="A59" s="468">
        <v>55</v>
      </c>
      <c r="B59" s="593"/>
      <c r="C59" s="609"/>
      <c r="D59" s="597"/>
      <c r="E59" s="597"/>
      <c r="F59" s="610"/>
      <c r="G59" s="519">
        <f t="shared" si="1"/>
        <v>0</v>
      </c>
      <c r="I59" s="394">
        <f t="shared" si="2"/>
        <v>0</v>
      </c>
    </row>
    <row r="60" spans="1:9" ht="18.75" customHeight="1" x14ac:dyDescent="0.5">
      <c r="A60" s="468">
        <v>56</v>
      </c>
      <c r="B60" s="593"/>
      <c r="C60" s="609"/>
      <c r="D60" s="597"/>
      <c r="E60" s="597"/>
      <c r="F60" s="610"/>
      <c r="G60" s="519">
        <f t="shared" si="1"/>
        <v>0</v>
      </c>
      <c r="I60" s="394">
        <f t="shared" si="2"/>
        <v>0</v>
      </c>
    </row>
    <row r="61" spans="1:9" x14ac:dyDescent="0.5">
      <c r="A61" s="468">
        <v>57</v>
      </c>
      <c r="B61" s="561"/>
      <c r="C61" s="609"/>
      <c r="D61" s="597"/>
      <c r="E61" s="597"/>
      <c r="F61" s="610"/>
      <c r="G61" s="519">
        <f t="shared" si="1"/>
        <v>0</v>
      </c>
      <c r="I61" s="394">
        <f t="shared" si="2"/>
        <v>0</v>
      </c>
    </row>
    <row r="62" spans="1:9" x14ac:dyDescent="0.5">
      <c r="A62" s="468">
        <v>58</v>
      </c>
      <c r="B62" s="561"/>
      <c r="C62" s="609"/>
      <c r="D62" s="597"/>
      <c r="E62" s="597"/>
      <c r="F62" s="610"/>
      <c r="G62" s="519">
        <f t="shared" si="1"/>
        <v>0</v>
      </c>
      <c r="I62" s="394">
        <f t="shared" si="2"/>
        <v>0</v>
      </c>
    </row>
    <row r="63" spans="1:9" x14ac:dyDescent="0.5">
      <c r="A63" s="468">
        <v>59</v>
      </c>
      <c r="B63" s="593"/>
      <c r="C63" s="609"/>
      <c r="D63" s="597"/>
      <c r="E63" s="597"/>
      <c r="F63" s="610"/>
      <c r="G63" s="519">
        <f t="shared" si="1"/>
        <v>0</v>
      </c>
      <c r="I63" s="394">
        <f t="shared" si="2"/>
        <v>0</v>
      </c>
    </row>
    <row r="64" spans="1:9" x14ac:dyDescent="0.5">
      <c r="A64" s="468">
        <v>60</v>
      </c>
      <c r="B64" s="593"/>
      <c r="C64" s="609"/>
      <c r="D64" s="597"/>
      <c r="E64" s="597"/>
      <c r="F64" s="610"/>
      <c r="G64" s="519">
        <f t="shared" si="1"/>
        <v>0</v>
      </c>
      <c r="I64" s="394">
        <f t="shared" si="2"/>
        <v>0</v>
      </c>
    </row>
    <row r="65" spans="1:9" x14ac:dyDescent="0.5">
      <c r="A65" s="468">
        <v>61</v>
      </c>
      <c r="B65" s="561"/>
      <c r="C65" s="609"/>
      <c r="D65" s="597"/>
      <c r="E65" s="597"/>
      <c r="F65" s="610"/>
      <c r="G65" s="519">
        <f t="shared" si="1"/>
        <v>0</v>
      </c>
      <c r="I65" s="394">
        <f t="shared" si="2"/>
        <v>0</v>
      </c>
    </row>
    <row r="66" spans="1:9" x14ac:dyDescent="0.5">
      <c r="A66" s="468">
        <v>62</v>
      </c>
      <c r="B66" s="561"/>
      <c r="C66" s="609"/>
      <c r="D66" s="597"/>
      <c r="E66" s="597"/>
      <c r="F66" s="610"/>
      <c r="G66" s="519">
        <f t="shared" si="1"/>
        <v>0</v>
      </c>
      <c r="I66" s="394">
        <f t="shared" si="2"/>
        <v>0</v>
      </c>
    </row>
    <row r="67" spans="1:9" x14ac:dyDescent="0.5">
      <c r="A67" s="468">
        <v>63</v>
      </c>
      <c r="B67" s="561"/>
      <c r="C67" s="609"/>
      <c r="D67" s="597"/>
      <c r="E67" s="597"/>
      <c r="F67" s="610"/>
      <c r="G67" s="519">
        <f t="shared" si="1"/>
        <v>0</v>
      </c>
      <c r="I67" s="394">
        <f t="shared" si="2"/>
        <v>0</v>
      </c>
    </row>
    <row r="68" spans="1:9" x14ac:dyDescent="0.5">
      <c r="A68" s="468">
        <v>64</v>
      </c>
      <c r="B68" s="593"/>
      <c r="C68" s="609"/>
      <c r="D68" s="597"/>
      <c r="E68" s="597"/>
      <c r="F68" s="610"/>
      <c r="G68" s="519">
        <f t="shared" si="1"/>
        <v>0</v>
      </c>
      <c r="I68" s="394">
        <f t="shared" si="2"/>
        <v>0</v>
      </c>
    </row>
    <row r="69" spans="1:9" x14ac:dyDescent="0.5">
      <c r="A69" s="468">
        <v>65</v>
      </c>
      <c r="B69" s="593"/>
      <c r="C69" s="609"/>
      <c r="D69" s="597"/>
      <c r="E69" s="597"/>
      <c r="F69" s="610"/>
      <c r="G69" s="519">
        <f t="shared" si="1"/>
        <v>0</v>
      </c>
      <c r="I69" s="394">
        <f t="shared" si="2"/>
        <v>0</v>
      </c>
    </row>
    <row r="70" spans="1:9" x14ac:dyDescent="0.5">
      <c r="A70" s="468">
        <v>66</v>
      </c>
      <c r="B70" s="593"/>
      <c r="C70" s="609"/>
      <c r="D70" s="597"/>
      <c r="E70" s="597"/>
      <c r="F70" s="610"/>
      <c r="G70" s="519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468">
        <v>67</v>
      </c>
      <c r="B71" s="561"/>
      <c r="C71" s="609"/>
      <c r="D71" s="597"/>
      <c r="E71" s="597"/>
      <c r="F71" s="610"/>
      <c r="G71" s="519">
        <f t="shared" si="3"/>
        <v>0</v>
      </c>
      <c r="I71" s="394">
        <f t="shared" si="4"/>
        <v>0</v>
      </c>
    </row>
    <row r="72" spans="1:9" x14ac:dyDescent="0.5">
      <c r="A72" s="468">
        <v>68</v>
      </c>
      <c r="B72" s="561"/>
      <c r="C72" s="609"/>
      <c r="D72" s="597"/>
      <c r="E72" s="597"/>
      <c r="F72" s="610"/>
      <c r="G72" s="519">
        <f t="shared" si="3"/>
        <v>0</v>
      </c>
      <c r="I72" s="394">
        <f t="shared" si="4"/>
        <v>0</v>
      </c>
    </row>
    <row r="73" spans="1:9" x14ac:dyDescent="0.5">
      <c r="A73" s="468">
        <v>69</v>
      </c>
      <c r="B73" s="561"/>
      <c r="C73" s="609"/>
      <c r="D73" s="597"/>
      <c r="E73" s="597"/>
      <c r="F73" s="610"/>
      <c r="G73" s="519">
        <f t="shared" si="3"/>
        <v>0</v>
      </c>
      <c r="I73" s="394">
        <f t="shared" si="4"/>
        <v>0</v>
      </c>
    </row>
    <row r="74" spans="1:9" x14ac:dyDescent="0.5">
      <c r="A74" s="468">
        <v>70</v>
      </c>
      <c r="B74" s="593"/>
      <c r="C74" s="609"/>
      <c r="D74" s="597"/>
      <c r="E74" s="597"/>
      <c r="F74" s="610"/>
      <c r="G74" s="519">
        <f t="shared" si="3"/>
        <v>0</v>
      </c>
      <c r="I74" s="394">
        <f t="shared" si="4"/>
        <v>0</v>
      </c>
    </row>
    <row r="75" spans="1:9" x14ac:dyDescent="0.5">
      <c r="A75" s="468">
        <v>71</v>
      </c>
      <c r="B75" s="593"/>
      <c r="C75" s="609"/>
      <c r="D75" s="597"/>
      <c r="E75" s="597"/>
      <c r="F75" s="610"/>
      <c r="G75" s="519">
        <f t="shared" si="3"/>
        <v>0</v>
      </c>
      <c r="I75" s="394">
        <f t="shared" si="4"/>
        <v>0</v>
      </c>
    </row>
    <row r="76" spans="1:9" x14ac:dyDescent="0.5">
      <c r="A76" s="468">
        <v>72</v>
      </c>
      <c r="B76" s="593"/>
      <c r="C76" s="609"/>
      <c r="D76" s="597"/>
      <c r="E76" s="597"/>
      <c r="F76" s="610"/>
      <c r="G76" s="519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1161" t="s">
        <v>0</v>
      </c>
      <c r="B1" s="1161"/>
      <c r="C1" s="1161"/>
      <c r="D1" s="1161"/>
      <c r="E1" s="1161"/>
      <c r="F1" s="1161"/>
      <c r="G1" s="1161"/>
      <c r="H1" s="1161"/>
      <c r="I1" s="1161"/>
      <c r="J1" s="1161"/>
      <c r="K1" s="1161"/>
      <c r="L1" s="1161"/>
      <c r="M1" s="1161"/>
      <c r="N1" s="1161"/>
      <c r="O1" s="1161"/>
      <c r="P1" s="1161"/>
      <c r="Q1" s="1161"/>
      <c r="R1" s="1161"/>
      <c r="S1" s="1161"/>
      <c r="T1" s="1161"/>
      <c r="U1" s="1161"/>
      <c r="V1" s="1161"/>
      <c r="W1" s="1161"/>
      <c r="X1" s="1161"/>
      <c r="Y1" s="1161"/>
      <c r="Z1" s="1161"/>
      <c r="AA1" s="1161"/>
      <c r="AB1" s="1161"/>
      <c r="AC1" s="1161"/>
      <c r="AD1" s="1161"/>
      <c r="AE1" s="1161"/>
      <c r="AF1" s="1161"/>
      <c r="AG1" s="1161"/>
      <c r="AH1" s="1161"/>
      <c r="AI1" s="1161"/>
      <c r="AJ1" s="1161"/>
      <c r="AK1" s="1161"/>
      <c r="AL1" s="1161"/>
      <c r="AM1" s="1161"/>
      <c r="AN1" s="1161"/>
      <c r="AO1" s="1161"/>
      <c r="AP1" s="1161"/>
      <c r="AQ1" s="1161"/>
      <c r="AR1" s="1161"/>
      <c r="AS1" s="1161"/>
      <c r="AT1" s="1161"/>
      <c r="AU1" s="1161"/>
      <c r="AV1" s="1161"/>
      <c r="AW1" s="1161"/>
      <c r="AX1" s="1161"/>
      <c r="AY1" s="1161"/>
      <c r="AZ1" s="1161"/>
      <c r="BA1" s="1161"/>
      <c r="BB1" s="1161"/>
      <c r="BC1" s="1161"/>
      <c r="BD1" s="1161"/>
      <c r="BE1" s="1161"/>
      <c r="BF1" s="1161"/>
      <c r="BG1" s="1161"/>
      <c r="BH1" s="1161"/>
      <c r="BI1" s="1161"/>
      <c r="BJ1" s="1161"/>
      <c r="BK1" s="1161"/>
      <c r="BL1" s="1161"/>
      <c r="BM1" s="1161"/>
      <c r="BN1" s="1161"/>
      <c r="BO1" s="1161"/>
      <c r="BP1" s="1161"/>
      <c r="BQ1" s="1161"/>
      <c r="BR1" s="1161"/>
      <c r="BS1" s="1161"/>
      <c r="BT1" s="1161"/>
      <c r="BU1" s="1161"/>
      <c r="BV1" s="1161"/>
      <c r="BW1" s="1161"/>
      <c r="BX1" s="1161"/>
      <c r="BY1" s="1161"/>
      <c r="BZ1" s="1161"/>
      <c r="CA1" s="1161"/>
      <c r="CB1" s="1161"/>
      <c r="CC1" s="1161"/>
      <c r="CD1" s="1161"/>
      <c r="CE1" s="1161"/>
      <c r="CF1" s="1161"/>
      <c r="CG1" s="1161"/>
      <c r="CH1" s="1161"/>
      <c r="CI1" s="1161"/>
      <c r="CJ1" s="1161"/>
      <c r="CK1" s="1161"/>
      <c r="CL1" s="1161"/>
      <c r="CM1" s="1161"/>
      <c r="CN1" s="1161"/>
      <c r="CO1" s="1161"/>
      <c r="CP1" s="1161"/>
      <c r="CQ1" s="1161"/>
      <c r="CR1" s="1161"/>
      <c r="CS1" s="1161"/>
      <c r="CT1" s="1161"/>
      <c r="CU1" s="1161"/>
      <c r="CV1" s="1161"/>
      <c r="CW1" s="1161"/>
      <c r="CX1" s="1161"/>
      <c r="CY1" s="1161"/>
      <c r="CZ1" s="1161"/>
      <c r="DA1" s="1161"/>
      <c r="DB1" s="1161"/>
      <c r="DC1" s="1161"/>
      <c r="DD1" s="1161"/>
      <c r="DE1" s="1161"/>
      <c r="DF1" s="1161"/>
      <c r="DG1" s="1161"/>
      <c r="DH1" s="1161"/>
      <c r="DI1" s="1161"/>
      <c r="DJ1" s="1161"/>
      <c r="DK1" s="1161"/>
      <c r="DL1" s="1161"/>
      <c r="DM1" s="1161"/>
      <c r="DN1" s="1161"/>
      <c r="DO1" s="1161"/>
      <c r="DP1" s="1161"/>
      <c r="DQ1" s="1161"/>
      <c r="DR1" s="1161"/>
      <c r="DS1" s="1161"/>
      <c r="DT1" s="1161"/>
      <c r="DU1" s="1161"/>
      <c r="DV1" s="1161"/>
      <c r="DW1" s="1161"/>
      <c r="DX1" s="1161"/>
      <c r="DY1" s="1161"/>
      <c r="DZ1" s="1161"/>
      <c r="EA1" s="1161"/>
    </row>
    <row r="2" spans="1:132" ht="30.75" x14ac:dyDescent="0.7">
      <c r="A2" s="1161" t="s">
        <v>1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  <c r="W2" s="1161"/>
      <c r="X2" s="1161"/>
      <c r="Y2" s="1161"/>
      <c r="Z2" s="1161"/>
      <c r="AA2" s="1161"/>
      <c r="AB2" s="1161"/>
      <c r="AC2" s="1161"/>
      <c r="AD2" s="1161"/>
      <c r="AE2" s="1161"/>
      <c r="AF2" s="1161"/>
      <c r="AG2" s="1161"/>
      <c r="AH2" s="1161"/>
      <c r="AI2" s="1161"/>
      <c r="AJ2" s="1161"/>
      <c r="AK2" s="1161"/>
      <c r="AL2" s="1161"/>
      <c r="AM2" s="1161"/>
      <c r="AN2" s="1161"/>
      <c r="AO2" s="1161"/>
      <c r="AP2" s="1161"/>
      <c r="AQ2" s="1161"/>
      <c r="AR2" s="1161"/>
      <c r="AS2" s="1161"/>
      <c r="AT2" s="1161"/>
      <c r="AU2" s="1161"/>
      <c r="AV2" s="1161"/>
      <c r="AW2" s="1161"/>
      <c r="AX2" s="1161"/>
      <c r="AY2" s="1161"/>
      <c r="AZ2" s="1161"/>
      <c r="BA2" s="1161"/>
      <c r="BB2" s="1161"/>
      <c r="BC2" s="1161"/>
      <c r="BD2" s="1161"/>
      <c r="BE2" s="1161"/>
      <c r="BF2" s="1161"/>
      <c r="BG2" s="1161"/>
      <c r="BH2" s="1161"/>
      <c r="BI2" s="1161"/>
      <c r="BJ2" s="1161"/>
      <c r="BK2" s="1161"/>
      <c r="BL2" s="1161"/>
      <c r="BM2" s="1161"/>
      <c r="BN2" s="1161"/>
      <c r="BO2" s="1161"/>
      <c r="BP2" s="1161"/>
      <c r="BQ2" s="1161"/>
      <c r="BR2" s="1161"/>
      <c r="BS2" s="1161"/>
      <c r="BT2" s="1161"/>
      <c r="BU2" s="1161"/>
      <c r="BV2" s="1161"/>
      <c r="BW2" s="1161"/>
      <c r="BX2" s="1161"/>
      <c r="BY2" s="1161"/>
      <c r="BZ2" s="1161"/>
      <c r="CA2" s="1161"/>
      <c r="CB2" s="1161"/>
      <c r="CC2" s="1161"/>
      <c r="CD2" s="1161"/>
      <c r="CE2" s="1161"/>
      <c r="CF2" s="1161"/>
      <c r="CG2" s="1161"/>
      <c r="CH2" s="1161"/>
      <c r="CI2" s="1161"/>
      <c r="CJ2" s="1161"/>
      <c r="CK2" s="1161"/>
      <c r="CL2" s="1161"/>
      <c r="CM2" s="1161"/>
      <c r="CN2" s="1161"/>
      <c r="CO2" s="1161"/>
      <c r="CP2" s="1161"/>
      <c r="CQ2" s="1161"/>
      <c r="CR2" s="1161"/>
      <c r="CS2" s="1161"/>
      <c r="CT2" s="1161"/>
      <c r="CU2" s="1161"/>
      <c r="CV2" s="1161"/>
      <c r="CW2" s="1161"/>
      <c r="CX2" s="1161"/>
      <c r="CY2" s="1161"/>
      <c r="CZ2" s="1161"/>
      <c r="DA2" s="1161"/>
      <c r="DB2" s="1161"/>
      <c r="DC2" s="1161"/>
      <c r="DD2" s="1161"/>
      <c r="DE2" s="1161"/>
      <c r="DF2" s="1161"/>
      <c r="DG2" s="1161"/>
      <c r="DH2" s="1161"/>
      <c r="DI2" s="1161"/>
      <c r="DJ2" s="1161"/>
      <c r="DK2" s="1161"/>
      <c r="DL2" s="1161"/>
      <c r="DM2" s="1161"/>
      <c r="DN2" s="1161"/>
      <c r="DO2" s="1161"/>
      <c r="DP2" s="1161"/>
      <c r="DQ2" s="1161"/>
      <c r="DR2" s="1161"/>
      <c r="DS2" s="1161"/>
      <c r="DT2" s="1161"/>
      <c r="DU2" s="1161"/>
      <c r="DV2" s="1161"/>
      <c r="DW2" s="1161"/>
      <c r="DX2" s="1161"/>
      <c r="DY2" s="1161"/>
      <c r="DZ2" s="1161"/>
      <c r="EA2" s="1161"/>
    </row>
    <row r="3" spans="1:132" s="1162" customFormat="1" ht="21.2" customHeight="1" x14ac:dyDescent="0.5">
      <c r="A3" s="1162" t="s">
        <v>2</v>
      </c>
    </row>
    <row r="4" spans="1:132" ht="21.2" customHeight="1" x14ac:dyDescent="0.55000000000000004">
      <c r="A4" s="1153" t="s">
        <v>3</v>
      </c>
      <c r="B4" s="1153" t="s">
        <v>4</v>
      </c>
      <c r="C4" s="1150" t="s">
        <v>5</v>
      </c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1"/>
      <c r="P4" s="1151"/>
      <c r="Q4" s="1151"/>
      <c r="R4" s="1151"/>
      <c r="S4" s="1151"/>
      <c r="T4" s="1151"/>
      <c r="U4" s="1151"/>
      <c r="V4" s="1151"/>
      <c r="W4" s="1157"/>
      <c r="X4" s="1156" t="s">
        <v>6</v>
      </c>
      <c r="Y4" s="1163"/>
      <c r="Z4" s="1163"/>
      <c r="AA4" s="1163"/>
      <c r="AB4" s="1163"/>
      <c r="AC4" s="1163"/>
      <c r="AD4" s="1163"/>
      <c r="AE4" s="1164"/>
      <c r="AF4" s="1155" t="s">
        <v>7</v>
      </c>
      <c r="AG4" s="1155"/>
      <c r="AH4" s="1155"/>
      <c r="AI4" s="1155"/>
      <c r="AJ4" s="1155"/>
      <c r="AK4" s="1155"/>
      <c r="AL4" s="1155"/>
      <c r="AM4" s="1155"/>
      <c r="AN4" s="1155"/>
      <c r="AO4" s="1155"/>
      <c r="AP4" s="1155"/>
      <c r="AQ4" s="1154" t="s">
        <v>8</v>
      </c>
      <c r="AR4" s="1155"/>
      <c r="AS4" s="1155"/>
      <c r="AT4" s="1155"/>
      <c r="AU4" s="1156"/>
      <c r="AV4" s="1150" t="s">
        <v>9</v>
      </c>
      <c r="AW4" s="1151"/>
      <c r="AX4" s="1151"/>
      <c r="AY4" s="1152"/>
      <c r="AZ4" s="1153" t="s">
        <v>10</v>
      </c>
      <c r="BA4" s="1153"/>
      <c r="BB4" s="1153"/>
      <c r="BC4" s="1153"/>
      <c r="BD4" s="1153"/>
      <c r="BE4" s="1153"/>
      <c r="BF4" s="1153"/>
      <c r="BG4" s="1153"/>
      <c r="BH4" s="1153"/>
      <c r="BI4" s="1153"/>
      <c r="BJ4" s="1153"/>
      <c r="BK4" s="1153"/>
      <c r="BL4" s="1153"/>
      <c r="BM4" s="1150" t="s">
        <v>11</v>
      </c>
      <c r="BN4" s="1151"/>
      <c r="BO4" s="1151"/>
      <c r="BP4" s="1151"/>
      <c r="BQ4" s="1151"/>
      <c r="BR4" s="1151"/>
      <c r="BS4" s="1151"/>
      <c r="BT4" s="1151"/>
      <c r="BU4" s="1151"/>
      <c r="BV4" s="1151"/>
      <c r="BW4" s="1151"/>
      <c r="BX4" s="1151"/>
      <c r="BY4" s="1151"/>
      <c r="BZ4" s="1151"/>
      <c r="CA4" s="1152"/>
      <c r="CB4" s="1150" t="s">
        <v>12</v>
      </c>
      <c r="CC4" s="1151"/>
      <c r="CD4" s="1151"/>
      <c r="CE4" s="1151"/>
      <c r="CF4" s="1151"/>
      <c r="CG4" s="1151"/>
      <c r="CH4" s="1151"/>
      <c r="CI4" s="1151"/>
      <c r="CJ4" s="1152"/>
      <c r="CK4" s="1163" t="s">
        <v>13</v>
      </c>
      <c r="CL4" s="1163"/>
      <c r="CM4" s="1163"/>
      <c r="CN4" s="1154" t="s">
        <v>14</v>
      </c>
      <c r="CO4" s="1155"/>
      <c r="CP4" s="1155"/>
      <c r="CQ4" s="1155"/>
      <c r="CR4" s="1155"/>
      <c r="CS4" s="1155"/>
      <c r="CT4" s="1155"/>
      <c r="CU4" s="1155"/>
      <c r="CV4" s="1155"/>
      <c r="CW4" s="1155"/>
      <c r="CX4" s="1155"/>
      <c r="CY4" s="1155"/>
      <c r="CZ4" s="1155"/>
      <c r="DA4" s="1155"/>
      <c r="DB4" s="1155"/>
      <c r="DC4" s="1156"/>
      <c r="DD4" s="1150" t="s">
        <v>15</v>
      </c>
      <c r="DE4" s="1151"/>
      <c r="DF4" s="1151"/>
      <c r="DG4" s="1151"/>
      <c r="DH4" s="1151"/>
      <c r="DI4" s="1151"/>
      <c r="DJ4" s="1151"/>
      <c r="DK4" s="1151"/>
      <c r="DL4" s="1152"/>
      <c r="DM4" s="1150" t="s">
        <v>16</v>
      </c>
      <c r="DN4" s="1151"/>
      <c r="DO4" s="1151"/>
      <c r="DP4" s="1151"/>
      <c r="DQ4" s="1151"/>
      <c r="DR4" s="1151"/>
      <c r="DS4" s="1151"/>
      <c r="DT4" s="1152"/>
      <c r="DU4" s="1150" t="s">
        <v>17</v>
      </c>
      <c r="DV4" s="1151"/>
      <c r="DW4" s="1151"/>
      <c r="DX4" s="1151"/>
      <c r="DY4" s="1151"/>
      <c r="DZ4" s="1152" t="s">
        <v>17</v>
      </c>
      <c r="EA4" s="1159" t="s">
        <v>18</v>
      </c>
      <c r="EB4" s="2">
        <f>+DT10+DL10+DC10+CM10+CJ10+CA10+BL10+AU10+AP10+AE10+W10+DZ10</f>
        <v>472303.85000000003</v>
      </c>
    </row>
    <row r="5" spans="1:132" x14ac:dyDescent="0.55000000000000004">
      <c r="A5" s="1153"/>
      <c r="B5" s="1153"/>
      <c r="C5" s="1150" t="s">
        <v>19</v>
      </c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7"/>
      <c r="X5" s="1152" t="s">
        <v>19</v>
      </c>
      <c r="Y5" s="1153"/>
      <c r="Z5" s="1153"/>
      <c r="AA5" s="1153"/>
      <c r="AB5" s="1153"/>
      <c r="AC5" s="1153"/>
      <c r="AD5" s="1153"/>
      <c r="AE5" s="1158"/>
      <c r="AF5" s="1151" t="s">
        <v>19</v>
      </c>
      <c r="AG5" s="1151"/>
      <c r="AH5" s="1151"/>
      <c r="AI5" s="1151"/>
      <c r="AJ5" s="1151"/>
      <c r="AK5" s="1151"/>
      <c r="AL5" s="1151"/>
      <c r="AM5" s="1151"/>
      <c r="AN5" s="1151"/>
      <c r="AO5" s="1151"/>
      <c r="AP5" s="1151"/>
      <c r="AQ5" s="1150" t="s">
        <v>19</v>
      </c>
      <c r="AR5" s="1151"/>
      <c r="AS5" s="1151"/>
      <c r="AT5" s="1151"/>
      <c r="AU5" s="1152"/>
      <c r="AV5" s="1150" t="s">
        <v>19</v>
      </c>
      <c r="AW5" s="1151"/>
      <c r="AX5" s="1151"/>
      <c r="AY5" s="1152"/>
      <c r="AZ5" s="1153" t="s">
        <v>19</v>
      </c>
      <c r="BA5" s="1153"/>
      <c r="BB5" s="1153"/>
      <c r="BC5" s="1153"/>
      <c r="BD5" s="1153"/>
      <c r="BE5" s="1153"/>
      <c r="BF5" s="1153"/>
      <c r="BG5" s="1153"/>
      <c r="BH5" s="1153"/>
      <c r="BI5" s="1153"/>
      <c r="BJ5" s="1153"/>
      <c r="BK5" s="1153"/>
      <c r="BL5" s="1153"/>
      <c r="BM5" s="1150" t="s">
        <v>19</v>
      </c>
      <c r="BN5" s="1151"/>
      <c r="BO5" s="1151"/>
      <c r="BP5" s="1151"/>
      <c r="BQ5" s="1151"/>
      <c r="BR5" s="1151"/>
      <c r="BS5" s="1151"/>
      <c r="BT5" s="1151"/>
      <c r="BU5" s="1151"/>
      <c r="BV5" s="1151"/>
      <c r="BW5" s="1151"/>
      <c r="BX5" s="1151"/>
      <c r="BY5" s="1151"/>
      <c r="BZ5" s="1151"/>
      <c r="CA5" s="1152"/>
      <c r="CB5" s="1150" t="s">
        <v>19</v>
      </c>
      <c r="CC5" s="1151"/>
      <c r="CD5" s="1151"/>
      <c r="CE5" s="1151"/>
      <c r="CF5" s="1151"/>
      <c r="CG5" s="1151"/>
      <c r="CH5" s="1151"/>
      <c r="CI5" s="1151"/>
      <c r="CJ5" s="1152"/>
      <c r="CK5" s="1153" t="s">
        <v>19</v>
      </c>
      <c r="CL5" s="1153"/>
      <c r="CM5" s="1153"/>
      <c r="CN5" s="1154" t="s">
        <v>19</v>
      </c>
      <c r="CO5" s="1155"/>
      <c r="CP5" s="1155"/>
      <c r="CQ5" s="1155"/>
      <c r="CR5" s="1155"/>
      <c r="CS5" s="1155"/>
      <c r="CT5" s="1155"/>
      <c r="CU5" s="1155"/>
      <c r="CV5" s="1155"/>
      <c r="CW5" s="1155"/>
      <c r="CX5" s="1155"/>
      <c r="CY5" s="1155"/>
      <c r="CZ5" s="1155"/>
      <c r="DA5" s="1155"/>
      <c r="DB5" s="1155"/>
      <c r="DC5" s="1156"/>
      <c r="DD5" s="1150" t="s">
        <v>19</v>
      </c>
      <c r="DE5" s="1151"/>
      <c r="DF5" s="1151"/>
      <c r="DG5" s="1151"/>
      <c r="DH5" s="1151"/>
      <c r="DI5" s="1151"/>
      <c r="DJ5" s="1151"/>
      <c r="DK5" s="1151"/>
      <c r="DL5" s="1152"/>
      <c r="DM5" s="1150" t="s">
        <v>19</v>
      </c>
      <c r="DN5" s="1151"/>
      <c r="DO5" s="1151"/>
      <c r="DP5" s="1151"/>
      <c r="DQ5" s="1151"/>
      <c r="DR5" s="1151"/>
      <c r="DS5" s="1151"/>
      <c r="DT5" s="1152"/>
      <c r="DU5" s="1150" t="s">
        <v>19</v>
      </c>
      <c r="DV5" s="1151"/>
      <c r="DW5" s="1151"/>
      <c r="DX5" s="1151"/>
      <c r="DY5" s="1151"/>
      <c r="DZ5" s="1152"/>
      <c r="EA5" s="1160"/>
    </row>
    <row r="6" spans="1:132" ht="96.75" customHeight="1" x14ac:dyDescent="0.55000000000000004">
      <c r="A6" s="1153"/>
      <c r="B6" s="1153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 x14ac:dyDescent="0.5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 x14ac:dyDescent="0.5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 x14ac:dyDescent="0.55000000000000004">
      <c r="A10" s="1149" t="s">
        <v>114</v>
      </c>
      <c r="B10" s="1149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 x14ac:dyDescent="0.55000000000000004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130</vt:i4>
      </vt:variant>
      <vt:variant>
        <vt:lpstr>ช่วงที่มีชื่อ</vt:lpstr>
      </vt:variant>
      <vt:variant>
        <vt:i4>30</vt:i4>
      </vt:variant>
    </vt:vector>
  </HeadingPairs>
  <TitlesOfParts>
    <vt:vector size="160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</vt:lpstr>
      <vt:lpstr>เพลี้ยจั๊กจั่นสีเขียว</vt:lpstr>
      <vt:lpstr>เพลี้ยกระโดดสีน้ำตาล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มอดเจาะผลกาแฟ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 (FAW)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โรคใบแห้งและขอบใบแห้ง</vt:lpstr>
      <vt:lpstr>เพลี้ยไฟ (mangosteen)</vt:lpstr>
      <vt:lpstr>เพลี้ยแป้ง</vt:lpstr>
      <vt:lpstr>ไรแดง(มังคุด)</vt:lpstr>
      <vt:lpstr>หนอนกินใบ</vt:lpstr>
      <vt:lpstr>หนอนชอนใบ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YING</cp:lastModifiedBy>
  <cp:lastPrinted>2025-05-27T08:16:24Z</cp:lastPrinted>
  <dcterms:created xsi:type="dcterms:W3CDTF">2021-12-07T03:12:26Z</dcterms:created>
  <dcterms:modified xsi:type="dcterms:W3CDTF">2025-09-10T08:04:37Z</dcterms:modified>
</cp:coreProperties>
</file>