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20730" windowHeight="11760" activeTab="4"/>
  </bookViews>
  <sheets>
    <sheet name="1. รายได้ครัวเรือน" sheetId="1" r:id="rId1"/>
    <sheet name="2. ตารางแผน 3 ปี" sheetId="2" r:id="rId2"/>
    <sheet name="3. กระแสเงินสด 1-20 ปี" sheetId="3" r:id="rId3"/>
    <sheet name="4. กู้ประกอบอาชีพภายหลัง" sheetId="8" r:id="rId4"/>
    <sheet name="5. ประเมินที่และประเมินบ้าน" sheetId="5" r:id="rId5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1" i="2" l="1"/>
  <c r="C13" i="1" l="1"/>
  <c r="Q10" i="5"/>
  <c r="Q11" i="5"/>
  <c r="P10" i="5"/>
  <c r="P11" i="5"/>
  <c r="N10" i="5"/>
  <c r="N11" i="5"/>
  <c r="M10" i="5"/>
  <c r="M11" i="5"/>
  <c r="K10" i="5"/>
  <c r="K11" i="5"/>
  <c r="O12" i="5"/>
  <c r="J12" i="5"/>
  <c r="I12" i="5"/>
  <c r="H12" i="5"/>
  <c r="G15" i="5" s="1"/>
  <c r="F12" i="5"/>
  <c r="E12" i="5"/>
  <c r="D12" i="5"/>
  <c r="C10" i="5"/>
  <c r="C11" i="5"/>
  <c r="B12" i="5"/>
  <c r="B27" i="8"/>
  <c r="C27" i="8" s="1"/>
  <c r="U26" i="8"/>
  <c r="T26" i="8"/>
  <c r="S26" i="8"/>
  <c r="R26" i="8"/>
  <c r="Q26" i="8"/>
  <c r="P26" i="8"/>
  <c r="O26" i="8"/>
  <c r="N26" i="8"/>
  <c r="M26" i="8"/>
  <c r="L26" i="8"/>
  <c r="K26" i="8"/>
  <c r="J26" i="8"/>
  <c r="I26" i="8"/>
  <c r="H26" i="8"/>
  <c r="G26" i="8"/>
  <c r="F26" i="8"/>
  <c r="E26" i="8"/>
  <c r="D26" i="8"/>
  <c r="C26" i="8"/>
  <c r="B26" i="8"/>
  <c r="V22" i="8"/>
  <c r="V21" i="8"/>
  <c r="V20" i="8"/>
  <c r="V19" i="8"/>
  <c r="V18" i="8"/>
  <c r="V17" i="8"/>
  <c r="V16" i="8"/>
  <c r="B15" i="8"/>
  <c r="V14" i="8"/>
  <c r="V12" i="8"/>
  <c r="V8" i="8"/>
  <c r="V7" i="8"/>
  <c r="B30" i="3"/>
  <c r="C30" i="3" s="1"/>
  <c r="L29" i="3"/>
  <c r="M29" i="3"/>
  <c r="N29" i="3"/>
  <c r="O29" i="3"/>
  <c r="P29" i="3"/>
  <c r="Q29" i="3"/>
  <c r="R29" i="3"/>
  <c r="S29" i="3"/>
  <c r="T29" i="3"/>
  <c r="U29" i="3"/>
  <c r="K7" i="5"/>
  <c r="P7" i="5"/>
  <c r="E20" i="2"/>
  <c r="C29" i="3"/>
  <c r="D29" i="3"/>
  <c r="E29" i="3"/>
  <c r="F29" i="3"/>
  <c r="G29" i="3"/>
  <c r="H29" i="3"/>
  <c r="I29" i="3"/>
  <c r="J29" i="3"/>
  <c r="K29" i="3"/>
  <c r="B29" i="3"/>
  <c r="B18" i="3"/>
  <c r="B31" i="3" s="1"/>
  <c r="V21" i="3"/>
  <c r="V22" i="3"/>
  <c r="V23" i="3"/>
  <c r="V24" i="3"/>
  <c r="V25" i="3"/>
  <c r="K8" i="5"/>
  <c r="K9" i="5"/>
  <c r="M9" i="5" s="1"/>
  <c r="K12" i="5" l="1"/>
  <c r="C15" i="8"/>
  <c r="C28" i="8" s="1"/>
  <c r="D27" i="8"/>
  <c r="B28" i="8"/>
  <c r="D30" i="3"/>
  <c r="C18" i="3"/>
  <c r="C31" i="3" s="1"/>
  <c r="M8" i="5"/>
  <c r="N8" i="5" s="1"/>
  <c r="N9" i="5"/>
  <c r="M7" i="5"/>
  <c r="N7" i="5" s="1"/>
  <c r="H2" i="1"/>
  <c r="N12" i="5" l="1"/>
  <c r="M12" i="5"/>
  <c r="D15" i="8"/>
  <c r="D28" i="8" s="1"/>
  <c r="E27" i="8"/>
  <c r="E30" i="3"/>
  <c r="D18" i="3"/>
  <c r="D31" i="3" s="1"/>
  <c r="B7" i="3"/>
  <c r="F27" i="8" l="1"/>
  <c r="E15" i="8"/>
  <c r="E28" i="8" s="1"/>
  <c r="F30" i="3"/>
  <c r="E18" i="3"/>
  <c r="E31" i="3" s="1"/>
  <c r="B14" i="3"/>
  <c r="G14" i="5"/>
  <c r="B8" i="2"/>
  <c r="Q8" i="5"/>
  <c r="Q9" i="5"/>
  <c r="P8" i="5"/>
  <c r="P9" i="5"/>
  <c r="P12" i="5" s="1"/>
  <c r="J14" i="5" l="1"/>
  <c r="O14" i="5" s="1"/>
  <c r="G27" i="8"/>
  <c r="F15" i="8"/>
  <c r="F28" i="8" s="1"/>
  <c r="F18" i="3"/>
  <c r="F31" i="3" s="1"/>
  <c r="G30" i="3"/>
  <c r="B16" i="3"/>
  <c r="B26" i="3" s="1"/>
  <c r="B13" i="3"/>
  <c r="C9" i="5"/>
  <c r="G9" i="5" s="1"/>
  <c r="H27" i="8" l="1"/>
  <c r="G15" i="8"/>
  <c r="G28" i="8" s="1"/>
  <c r="G18" i="3"/>
  <c r="G31" i="3" s="1"/>
  <c r="H30" i="3"/>
  <c r="B28" i="3"/>
  <c r="B12" i="3"/>
  <c r="C8" i="5"/>
  <c r="G8" i="5" s="1"/>
  <c r="I27" i="8" l="1"/>
  <c r="H15" i="8"/>
  <c r="H28" i="8" s="1"/>
  <c r="H18" i="3"/>
  <c r="H31" i="3" s="1"/>
  <c r="I30" i="3"/>
  <c r="C7" i="5"/>
  <c r="C12" i="5" s="1"/>
  <c r="I15" i="8" l="1"/>
  <c r="I28" i="8" s="1"/>
  <c r="J27" i="8"/>
  <c r="I18" i="3"/>
  <c r="I31" i="3" s="1"/>
  <c r="J30" i="3"/>
  <c r="G16" i="5"/>
  <c r="K27" i="8" l="1"/>
  <c r="J15" i="8"/>
  <c r="J28" i="8" s="1"/>
  <c r="K30" i="3"/>
  <c r="J18" i="3"/>
  <c r="J31" i="3" s="1"/>
  <c r="E19" i="2"/>
  <c r="E17" i="2"/>
  <c r="D15" i="2"/>
  <c r="D14" i="2"/>
  <c r="C15" i="2"/>
  <c r="C14" i="2"/>
  <c r="B15" i="2"/>
  <c r="B14" i="2"/>
  <c r="D9" i="2"/>
  <c r="D8" i="2"/>
  <c r="C9" i="2"/>
  <c r="C8" i="2"/>
  <c r="B9" i="2"/>
  <c r="L27" i="8" l="1"/>
  <c r="K15" i="8"/>
  <c r="K28" i="8" s="1"/>
  <c r="L30" i="3"/>
  <c r="K18" i="3"/>
  <c r="K31" i="3" s="1"/>
  <c r="M17" i="2"/>
  <c r="I17" i="2"/>
  <c r="L15" i="8" l="1"/>
  <c r="L28" i="8" s="1"/>
  <c r="M27" i="8"/>
  <c r="M30" i="3"/>
  <c r="L18" i="3"/>
  <c r="L31" i="3" s="1"/>
  <c r="D10" i="2"/>
  <c r="C10" i="2"/>
  <c r="N27" i="8" l="1"/>
  <c r="M15" i="8"/>
  <c r="M28" i="8" s="1"/>
  <c r="N30" i="3"/>
  <c r="M18" i="3"/>
  <c r="M31" i="3" s="1"/>
  <c r="M20" i="2"/>
  <c r="I20" i="2"/>
  <c r="M19" i="2"/>
  <c r="I19" i="2"/>
  <c r="L15" i="2"/>
  <c r="K15" i="2"/>
  <c r="J15" i="2"/>
  <c r="L14" i="2"/>
  <c r="K14" i="2"/>
  <c r="J14" i="2"/>
  <c r="H15" i="2"/>
  <c r="G15" i="2"/>
  <c r="F15" i="2"/>
  <c r="H14" i="2"/>
  <c r="G14" i="2"/>
  <c r="F14" i="2"/>
  <c r="L9" i="2"/>
  <c r="K9" i="2"/>
  <c r="J9" i="2"/>
  <c r="H9" i="2"/>
  <c r="G9" i="2"/>
  <c r="F9" i="2"/>
  <c r="L8" i="2"/>
  <c r="K8" i="2"/>
  <c r="J8" i="2"/>
  <c r="H8" i="2"/>
  <c r="G8" i="2"/>
  <c r="F8" i="2"/>
  <c r="O27" i="8" l="1"/>
  <c r="N15" i="8"/>
  <c r="N28" i="8" s="1"/>
  <c r="N18" i="3"/>
  <c r="N31" i="3" s="1"/>
  <c r="O30" i="3"/>
  <c r="Q7" i="5"/>
  <c r="Q12" i="5" l="1"/>
  <c r="G17" i="5" s="1"/>
  <c r="L23" i="8"/>
  <c r="L11" i="8" s="1"/>
  <c r="L25" i="8"/>
  <c r="P27" i="8"/>
  <c r="O15" i="8"/>
  <c r="O28" i="8" s="1"/>
  <c r="O18" i="3"/>
  <c r="O31" i="3" s="1"/>
  <c r="P30" i="3"/>
  <c r="E14" i="2"/>
  <c r="M14" i="2" s="1"/>
  <c r="E15" i="2"/>
  <c r="Q27" i="8" l="1"/>
  <c r="P15" i="8"/>
  <c r="P28" i="8" s="1"/>
  <c r="M23" i="8"/>
  <c r="M11" i="8" s="1"/>
  <c r="M25" i="8"/>
  <c r="P18" i="3"/>
  <c r="P31" i="3" s="1"/>
  <c r="Q30" i="3"/>
  <c r="M15" i="2"/>
  <c r="I15" i="2"/>
  <c r="V9" i="3"/>
  <c r="G7" i="5"/>
  <c r="G12" i="5" s="1"/>
  <c r="N23" i="8" l="1"/>
  <c r="N11" i="8" s="1"/>
  <c r="N25" i="8"/>
  <c r="R27" i="8"/>
  <c r="Q15" i="8"/>
  <c r="Q28" i="8" s="1"/>
  <c r="Q18" i="3"/>
  <c r="Q31" i="3" s="1"/>
  <c r="R30" i="3"/>
  <c r="J17" i="5"/>
  <c r="J16" i="5"/>
  <c r="J15" i="5"/>
  <c r="O25" i="8" l="1"/>
  <c r="O23" i="8"/>
  <c r="O11" i="8" s="1"/>
  <c r="S27" i="8"/>
  <c r="R15" i="8"/>
  <c r="R28" i="8" s="1"/>
  <c r="S30" i="3"/>
  <c r="R18" i="3"/>
  <c r="R31" i="3" s="1"/>
  <c r="V20" i="3"/>
  <c r="V19" i="3"/>
  <c r="V17" i="3"/>
  <c r="V15" i="3"/>
  <c r="V14" i="3"/>
  <c r="C13" i="3"/>
  <c r="C16" i="3" s="1"/>
  <c r="C26" i="3" s="1"/>
  <c r="V7" i="3"/>
  <c r="H16" i="2"/>
  <c r="G16" i="2"/>
  <c r="F16" i="2"/>
  <c r="D16" i="2"/>
  <c r="L16" i="2" s="1"/>
  <c r="C16" i="2"/>
  <c r="K16" i="2" s="1"/>
  <c r="B16" i="2"/>
  <c r="J16" i="2" s="1"/>
  <c r="I14" i="2"/>
  <c r="B10" i="2"/>
  <c r="E9" i="2"/>
  <c r="E8" i="2"/>
  <c r="P23" i="8" l="1"/>
  <c r="P11" i="8" s="1"/>
  <c r="P25" i="8"/>
  <c r="T27" i="8"/>
  <c r="S15" i="8"/>
  <c r="S28" i="8" s="1"/>
  <c r="T30" i="3"/>
  <c r="S18" i="3"/>
  <c r="S31" i="3" s="1"/>
  <c r="C28" i="3"/>
  <c r="H10" i="2"/>
  <c r="L10" i="2"/>
  <c r="K10" i="2"/>
  <c r="G10" i="2"/>
  <c r="M9" i="2"/>
  <c r="I9" i="2"/>
  <c r="J10" i="2"/>
  <c r="F10" i="2"/>
  <c r="M8" i="2"/>
  <c r="I8" i="2"/>
  <c r="D13" i="3"/>
  <c r="D16" i="3" s="1"/>
  <c r="D26" i="3" s="1"/>
  <c r="E16" i="2"/>
  <c r="E10" i="2"/>
  <c r="T15" i="8" l="1"/>
  <c r="T28" i="8" s="1"/>
  <c r="U27" i="8"/>
  <c r="U15" i="8" s="1"/>
  <c r="Q25" i="8"/>
  <c r="Q23" i="8"/>
  <c r="Q11" i="8" s="1"/>
  <c r="U30" i="3"/>
  <c r="U18" i="3" s="1"/>
  <c r="U31" i="3" s="1"/>
  <c r="T18" i="3"/>
  <c r="T31" i="3" s="1"/>
  <c r="D28" i="3"/>
  <c r="V8" i="3"/>
  <c r="I16" i="2"/>
  <c r="M16" i="2"/>
  <c r="M10" i="2"/>
  <c r="I10" i="2"/>
  <c r="E13" i="3"/>
  <c r="E16" i="3" s="1"/>
  <c r="E26" i="3" s="1"/>
  <c r="R25" i="8" l="1"/>
  <c r="R23" i="8"/>
  <c r="R11" i="8" s="1"/>
  <c r="U28" i="8"/>
  <c r="V15" i="8"/>
  <c r="E28" i="3"/>
  <c r="F13" i="3"/>
  <c r="F16" i="3" s="1"/>
  <c r="F26" i="3" s="1"/>
  <c r="S23" i="8" l="1"/>
  <c r="S11" i="8" s="1"/>
  <c r="S25" i="8"/>
  <c r="F28" i="3"/>
  <c r="G13" i="3"/>
  <c r="G16" i="3" s="1"/>
  <c r="G26" i="3" s="1"/>
  <c r="T23" i="8" l="1"/>
  <c r="T11" i="8" s="1"/>
  <c r="T25" i="8"/>
  <c r="G28" i="3"/>
  <c r="H13" i="3"/>
  <c r="H16" i="3" s="1"/>
  <c r="H26" i="3" s="1"/>
  <c r="U23" i="8" l="1"/>
  <c r="U25" i="8"/>
  <c r="H28" i="3"/>
  <c r="I13" i="3"/>
  <c r="I16" i="3" s="1"/>
  <c r="I26" i="3" s="1"/>
  <c r="U11" i="8" l="1"/>
  <c r="I28" i="3"/>
  <c r="J13" i="3"/>
  <c r="K13" i="3" l="1"/>
  <c r="L13" i="3" s="1"/>
  <c r="J16" i="3"/>
  <c r="J26" i="3" s="1"/>
  <c r="F13" i="1"/>
  <c r="F8" i="1"/>
  <c r="C8" i="1"/>
  <c r="J28" i="3" l="1"/>
  <c r="M13" i="3"/>
  <c r="L16" i="3"/>
  <c r="L26" i="3" s="1"/>
  <c r="K16" i="3"/>
  <c r="K26" i="3" s="1"/>
  <c r="F16" i="1"/>
  <c r="C16" i="1"/>
  <c r="L12" i="3" l="1"/>
  <c r="L28" i="3"/>
  <c r="K28" i="3"/>
  <c r="N13" i="3"/>
  <c r="M16" i="3"/>
  <c r="M26" i="3" s="1"/>
  <c r="C17" i="1"/>
  <c r="F17" i="1" s="1"/>
  <c r="M12" i="3" l="1"/>
  <c r="M28" i="3"/>
  <c r="O13" i="3"/>
  <c r="N16" i="3"/>
  <c r="N26" i="3" s="1"/>
  <c r="D12" i="3"/>
  <c r="N12" i="3" l="1"/>
  <c r="N28" i="3"/>
  <c r="P13" i="3"/>
  <c r="O16" i="3"/>
  <c r="O26" i="3" s="1"/>
  <c r="E12" i="3"/>
  <c r="F12" i="3"/>
  <c r="C12" i="3"/>
  <c r="O12" i="3" l="1"/>
  <c r="O28" i="3"/>
  <c r="Q13" i="3"/>
  <c r="P16" i="3"/>
  <c r="P26" i="3" s="1"/>
  <c r="P12" i="3" l="1"/>
  <c r="P28" i="3"/>
  <c r="R13" i="3"/>
  <c r="Q16" i="3"/>
  <c r="Q26" i="3" s="1"/>
  <c r="G12" i="3"/>
  <c r="Q12" i="3" l="1"/>
  <c r="Q28" i="3"/>
  <c r="S13" i="3"/>
  <c r="R16" i="3"/>
  <c r="R26" i="3" s="1"/>
  <c r="H12" i="3"/>
  <c r="R12" i="3" l="1"/>
  <c r="R28" i="3"/>
  <c r="T13" i="3"/>
  <c r="S16" i="3"/>
  <c r="S26" i="3" s="1"/>
  <c r="I12" i="3"/>
  <c r="S12" i="3" l="1"/>
  <c r="S28" i="3"/>
  <c r="U13" i="3"/>
  <c r="U16" i="3" s="1"/>
  <c r="U26" i="3" s="1"/>
  <c r="T16" i="3"/>
  <c r="T26" i="3" s="1"/>
  <c r="J12" i="3"/>
  <c r="T12" i="3" l="1"/>
  <c r="T28" i="3"/>
  <c r="U12" i="3"/>
  <c r="U28" i="3"/>
  <c r="V13" i="3"/>
  <c r="K12" i="3"/>
  <c r="V16" i="3" l="1"/>
  <c r="V12" i="3" l="1"/>
  <c r="V18" i="3" l="1"/>
  <c r="V26" i="3" l="1"/>
  <c r="V28" i="3" l="1"/>
  <c r="B25" i="8" l="1"/>
  <c r="B23" i="8"/>
  <c r="B11" i="8" s="1"/>
  <c r="C25" i="8" l="1"/>
  <c r="C23" i="8"/>
  <c r="C11" i="8" l="1"/>
  <c r="D25" i="8" l="1"/>
  <c r="D23" i="8"/>
  <c r="D11" i="8" l="1"/>
  <c r="E25" i="8" l="1"/>
  <c r="E23" i="8"/>
  <c r="E11" i="8" s="1"/>
  <c r="F25" i="8" l="1"/>
  <c r="F23" i="8"/>
  <c r="F11" i="8" s="1"/>
  <c r="G25" i="8" l="1"/>
  <c r="G23" i="8"/>
  <c r="G11" i="8" l="1"/>
  <c r="H25" i="8" l="1"/>
  <c r="H23" i="8"/>
  <c r="H11" i="8" l="1"/>
  <c r="I25" i="8" l="1"/>
  <c r="I23" i="8"/>
  <c r="I11" i="8" l="1"/>
  <c r="J25" i="8" l="1"/>
  <c r="J23" i="8"/>
  <c r="J11" i="8" l="1"/>
  <c r="K25" i="8" l="1"/>
  <c r="V25" i="8" s="1"/>
  <c r="V13" i="8"/>
  <c r="K23" i="8"/>
  <c r="K11" i="8" s="1"/>
  <c r="V11" i="8" s="1"/>
  <c r="V23" i="8" l="1"/>
  <c r="I21" i="2" l="1"/>
  <c r="M21" i="2"/>
  <c r="E22" i="2"/>
  <c r="B6" i="8" s="1"/>
  <c r="V6" i="8" l="1"/>
  <c r="B10" i="8"/>
  <c r="M22" i="2"/>
  <c r="B6" i="3"/>
  <c r="I22" i="2"/>
  <c r="V6" i="3" l="1"/>
  <c r="B11" i="3"/>
  <c r="B24" i="8"/>
  <c r="B27" i="3" l="1"/>
  <c r="C9" i="8"/>
  <c r="C10" i="8" l="1"/>
  <c r="C10" i="3"/>
  <c r="C11" i="3" l="1"/>
  <c r="C24" i="8"/>
  <c r="C27" i="3" l="1"/>
  <c r="D9" i="8"/>
  <c r="D10" i="8" l="1"/>
  <c r="D10" i="3"/>
  <c r="D11" i="3" l="1"/>
  <c r="D24" i="8"/>
  <c r="E9" i="8" l="1"/>
  <c r="D27" i="3"/>
  <c r="E10" i="3" l="1"/>
  <c r="E10" i="8"/>
  <c r="E24" i="8" l="1"/>
  <c r="E11" i="3"/>
  <c r="E27" i="3" l="1"/>
  <c r="F9" i="8"/>
  <c r="F10" i="3" l="1"/>
  <c r="F10" i="8"/>
  <c r="F24" i="8" l="1"/>
  <c r="F11" i="3"/>
  <c r="G9" i="8" l="1"/>
  <c r="F27" i="3"/>
  <c r="G10" i="3" l="1"/>
  <c r="G10" i="8"/>
  <c r="G24" i="8" s="1"/>
  <c r="H9" i="8" s="1"/>
  <c r="H10" i="8" s="1"/>
  <c r="H24" i="8" s="1"/>
  <c r="I9" i="8" s="1"/>
  <c r="I10" i="8" s="1"/>
  <c r="I24" i="8" s="1"/>
  <c r="J9" i="8" s="1"/>
  <c r="J10" i="8" s="1"/>
  <c r="J24" i="8" s="1"/>
  <c r="K9" i="8" s="1"/>
  <c r="K10" i="8" s="1"/>
  <c r="K24" i="8" s="1"/>
  <c r="L9" i="8" s="1"/>
  <c r="L10" i="8" s="1"/>
  <c r="L24" i="8" s="1"/>
  <c r="M9" i="8" s="1"/>
  <c r="M10" i="8" s="1"/>
  <c r="M24" i="8" s="1"/>
  <c r="N9" i="8" s="1"/>
  <c r="N10" i="8" s="1"/>
  <c r="N24" i="8" s="1"/>
  <c r="O9" i="8" s="1"/>
  <c r="O10" i="8" s="1"/>
  <c r="O24" i="8" s="1"/>
  <c r="P9" i="8" s="1"/>
  <c r="P10" i="8" s="1"/>
  <c r="P24" i="8" s="1"/>
  <c r="Q9" i="8" s="1"/>
  <c r="Q10" i="8" s="1"/>
  <c r="Q24" i="8" s="1"/>
  <c r="R9" i="8" s="1"/>
  <c r="R10" i="8" s="1"/>
  <c r="R24" i="8" s="1"/>
  <c r="S9" i="8" s="1"/>
  <c r="S10" i="8" s="1"/>
  <c r="S24" i="8" s="1"/>
  <c r="T9" i="8" s="1"/>
  <c r="T10" i="8" s="1"/>
  <c r="T24" i="8" s="1"/>
  <c r="U9" i="8" s="1"/>
  <c r="U10" i="8" s="1"/>
  <c r="U24" i="8" l="1"/>
  <c r="V24" i="8" s="1"/>
  <c r="V10" i="8"/>
  <c r="V9" i="8"/>
  <c r="G11" i="3"/>
  <c r="G27" i="3" s="1"/>
  <c r="H10" i="3" s="1"/>
  <c r="H11" i="3" s="1"/>
  <c r="H27" i="3" s="1"/>
  <c r="I10" i="3" s="1"/>
  <c r="I11" i="3" s="1"/>
  <c r="I27" i="3" s="1"/>
  <c r="J10" i="3" s="1"/>
  <c r="J11" i="3" s="1"/>
  <c r="J27" i="3" s="1"/>
  <c r="K10" i="3" s="1"/>
  <c r="K11" i="3" s="1"/>
  <c r="K27" i="3" s="1"/>
  <c r="L10" i="3" s="1"/>
  <c r="L11" i="3" s="1"/>
  <c r="L27" i="3" s="1"/>
  <c r="M10" i="3" s="1"/>
  <c r="M11" i="3" s="1"/>
  <c r="M27" i="3" s="1"/>
  <c r="N10" i="3" s="1"/>
  <c r="N11" i="3" s="1"/>
  <c r="N27" i="3" s="1"/>
  <c r="O10" i="3" s="1"/>
  <c r="O11" i="3" s="1"/>
  <c r="O27" i="3" s="1"/>
  <c r="P10" i="3" s="1"/>
  <c r="P11" i="3" s="1"/>
  <c r="P27" i="3" s="1"/>
  <c r="Q10" i="3" s="1"/>
  <c r="Q11" i="3" s="1"/>
  <c r="Q27" i="3" s="1"/>
  <c r="R10" i="3" s="1"/>
  <c r="R11" i="3" s="1"/>
  <c r="R27" i="3" s="1"/>
  <c r="S10" i="3" s="1"/>
  <c r="S11" i="3" s="1"/>
  <c r="S27" i="3" s="1"/>
  <c r="T10" i="3" s="1"/>
  <c r="T11" i="3" s="1"/>
  <c r="T27" i="3" s="1"/>
  <c r="U10" i="3" s="1"/>
  <c r="U11" i="3" s="1"/>
  <c r="V10" i="3" l="1"/>
  <c r="U27" i="3"/>
  <c r="V27" i="3" s="1"/>
  <c r="V11" i="3"/>
</calcChain>
</file>

<file path=xl/sharedStrings.xml><?xml version="1.0" encoding="utf-8"?>
<sst xmlns="http://schemas.openxmlformats.org/spreadsheetml/2006/main" count="406" uniqueCount="128">
  <si>
    <t>ตารางตรวจสอบรายได้ครัวเรือน</t>
  </si>
  <si>
    <t>รายได้ครัวเรือน/ปี</t>
  </si>
  <si>
    <t>ค่าใช้จ่ายครัวเรือน/ปี</t>
  </si>
  <si>
    <t>รวมด้านการเกษตร</t>
  </si>
  <si>
    <t>รวมด้านนอกการเกษตร</t>
  </si>
  <si>
    <t>รวม</t>
  </si>
  <si>
    <t>ด้านการเกษตร (บาท)</t>
  </si>
  <si>
    <t>ลำดับ</t>
  </si>
  <si>
    <t>รวมรายได้เป็นเงิน (ตาม (ธ.ก.ส.)</t>
  </si>
  <si>
    <t>รวมค่าใช้จ่ายเป็นเงิน (ตาม ธ.ก.ส.)</t>
  </si>
  <si>
    <t>ด้านนอกการเกษตร (บาท)</t>
  </si>
  <si>
    <t>ที่</t>
  </si>
  <si>
    <t>5. รายได้/ค่าใช้จ่าย และแผนการผลิตเพื่อฟื้นฟูอาชีพของผู้กู้</t>
  </si>
  <si>
    <t>หน้า 3</t>
  </si>
  <si>
    <t xml:space="preserve">                           5.1 รายได้/ ค่าใช้จ่ายของผู้กู้ (รายละเอียดตามข้อมูลลูกค้ารายคนที่แนบ)</t>
  </si>
  <si>
    <t>รายการ</t>
  </si>
  <si>
    <t>ปีที่ 1 (ปีปัจจุบัน)</t>
  </si>
  <si>
    <t>ปีที่ 2</t>
  </si>
  <si>
    <t xml:space="preserve">ปีที่ 3 </t>
  </si>
  <si>
    <t>5.1.1 รายได้และค่าใช้จ่ายการเกษตร</t>
  </si>
  <si>
    <t>XX</t>
  </si>
  <si>
    <t xml:space="preserve">   (1) ประเภทการผลิต</t>
  </si>
  <si>
    <t xml:space="preserve">   (2) ระยะเวลาการผลิต (เดือน/ ปี)</t>
  </si>
  <si>
    <t xml:space="preserve">   (3) เนื้อที่หรือจำนวนการผลิต</t>
  </si>
  <si>
    <t xml:space="preserve">   (4) รายได้ก่อนหักค่าใช้จ่าย (บาท)</t>
  </si>
  <si>
    <t xml:space="preserve">   (5) ค่าใช้จ่ายการเกษตร (บาท)</t>
  </si>
  <si>
    <t xml:space="preserve">   (6) รายได้การเกษตรสุทธิ (4)-(5)</t>
  </si>
  <si>
    <t>5.1.2 รายได้และค่าใช้จ่ายนอกการเกษตร</t>
  </si>
  <si>
    <t xml:space="preserve">   (2) ระยะเวลาการผลิต/ บริการ (เดือน/ ปี)</t>
  </si>
  <si>
    <t xml:space="preserve">   (3) รายได้นอกการเกษตร</t>
  </si>
  <si>
    <t xml:space="preserve">   (4) ค่าใช้จ่ายนอกการเกษตร (บาท)</t>
  </si>
  <si>
    <t xml:space="preserve">   (5) รายได้นอกการเกษตรสุทธิ (3)-(4)</t>
  </si>
  <si>
    <t>5.1.3 รายได้อื่นๆ (รับจ้าง-โรงแรมใน กทม.)</t>
  </si>
  <si>
    <t>5.1.4 ค่าใช้จ่ายอื่น ๆ (บาท)</t>
  </si>
  <si>
    <t xml:space="preserve">   (1) ค่าใช้จ่ายครัวเรือน</t>
  </si>
  <si>
    <t xml:space="preserve">   (2) ค่าใช้จ่ายอื่น ๆ (ผ่อนบ้าน11,000บ./เดือน)</t>
  </si>
  <si>
    <t xml:space="preserve">   (3) รวมค่าใช้จ่าย (1)+(2)</t>
  </si>
  <si>
    <t>5.1.5 รายได้สุทธิ (บาท)</t>
  </si>
  <si>
    <t xml:space="preserve">   5.1.1(6) + 5.1.2(5) + 5.1.3 - 5.1.4(3)</t>
  </si>
  <si>
    <t>6. ประมาณการกระแสเงินสดและแผนการชำระคืนหนี้เงินกู้ของผู้กู้</t>
  </si>
  <si>
    <t>ปีที่ (ตั้งแต่ปีที่ 1 จนถึงปีที่ชำระเสร็จสิ้น)</t>
  </si>
  <si>
    <t>ปีที่ (ตั้งแต่ปีที่ 1 จนถึงปีที่ชำระเสร็จ)</t>
  </si>
  <si>
    <t>6.1 เงินสดรับ (บาท)</t>
  </si>
  <si>
    <t xml:space="preserve">   (1) รายได้สุทธิ (ตามข้อ 5.1.5)</t>
  </si>
  <si>
    <t xml:space="preserve">   (2) เงินกู้ชำระหนี้สินเดิม สป.กษ.</t>
  </si>
  <si>
    <t xml:space="preserve">   (3) เงินกู้เพื่อการประกอบอาชีพ สป.กษ.</t>
  </si>
  <si>
    <t xml:space="preserve">   (4) เงินกู้จากเจ้าหนี้อื่น .................................</t>
  </si>
  <si>
    <t xml:space="preserve">   (5) เงินสดสมทบ(ถ้ามี)เงินสดคงเหลือ 6.3</t>
  </si>
  <si>
    <t xml:space="preserve">   (6) รวมเงินสดรับ (1)+(2)+(3)+(4)+(5)</t>
  </si>
  <si>
    <t>6.2 เงินสดจ่าย (บาท)</t>
  </si>
  <si>
    <t>ต้นเงินกู้ สป.กษ.คงเหลือ</t>
  </si>
  <si>
    <t xml:space="preserve">   (1) ชำระหนี้สินเดิมให้เจ้าหนี้</t>
  </si>
  <si>
    <t xml:space="preserve">   (2) ชำระต้นเงินกู้ สป.กษ.</t>
  </si>
  <si>
    <t xml:space="preserve">   (3) ชำระดอกเบี้ย สป.กษ.(5%)</t>
  </si>
  <si>
    <t xml:space="preserve">   (4) ชำระต้นเงินกู้เพื่อประกอบอาชีพ สป.กษ./ ธ.ก.ส.</t>
  </si>
  <si>
    <t xml:space="preserve">   (5) ชำระดอกเบี้ยเงินกู้เพื่อประกอบอาชีพ สป.กษ./ ธ.ก.ส.</t>
  </si>
  <si>
    <t>6.3 เงินสดคงเหลือ 6.1 - 6.2</t>
  </si>
  <si>
    <t>รวมชำระหนี้ให้เจ้าหนี้ทุกรายต่อปี</t>
  </si>
  <si>
    <t xml:space="preserve">   (8) รวมเงินสดจ่าย (1)+(2)+(3)+(4)+(5)+(6)+(7)</t>
  </si>
  <si>
    <t>ขนาด</t>
  </si>
  <si>
    <t>ไม่มี (30%)</t>
  </si>
  <si>
    <t>มี (50%)</t>
  </si>
  <si>
    <t>มีประกันอัคคีภัย</t>
  </si>
  <si>
    <t>(บาท)</t>
  </si>
  <si>
    <t>การพิจารณาราคาหลักประกันเงินกู้</t>
  </si>
  <si>
    <t>ราคาประเมินต่อไร่ (บาท)</t>
  </si>
  <si>
    <t>ไร่</t>
  </si>
  <si>
    <t>งาน</t>
  </si>
  <si>
    <t>ตารางวา</t>
  </si>
  <si>
    <t>ค่าเสื่อมราคา</t>
  </si>
  <si>
    <t>ราคา (1)</t>
  </si>
  <si>
    <t xml:space="preserve">   (6) ชำระต้นเงินเจ้าหนี้อื่น </t>
  </si>
  <si>
    <t xml:space="preserve">   (7) ชำระดอกเบี้ยหนี้อื่น </t>
  </si>
  <si>
    <t>ราคาประเมินที่ดินไม่มีสิ่งปลูกสร้าง =</t>
  </si>
  <si>
    <t>ราคาประเมินที่ดินรวมสิ่งปลูกสร้างไม่มีประกัน =</t>
  </si>
  <si>
    <t>ราคาประเมินที่ดินรวมสิ่งปลูกสร้างมีประกัน =</t>
  </si>
  <si>
    <t>คิดเป็นร้อยละ</t>
  </si>
  <si>
    <t>ของมูลหนี้</t>
  </si>
  <si>
    <t>มูลหนี้ขอกู้ จำนวน =</t>
  </si>
  <si>
    <t>เนื้อที่ (ตรม.)</t>
  </si>
  <si>
    <t xml:space="preserve">ราคา/ตรม. </t>
  </si>
  <si>
    <t>ราคาบ้าน</t>
  </si>
  <si>
    <t>ราคาบ้าน ธกส.ให้</t>
  </si>
  <si>
    <t>รวมเงินจ่ายสุทธิ</t>
  </si>
  <si>
    <t>รายได้อื่นๆ</t>
  </si>
  <si>
    <t>ค่าใช้จ่ายในครัวเรือน</t>
  </si>
  <si>
    <t>ค่าใช้จ่ายอื่นๆ</t>
  </si>
  <si>
    <t xml:space="preserve">(หากเป็นแบบประเมินเก่า "แนวขวาง" ให้นำข้อมูลจากรายงานการประชุมาใส่แทน) </t>
  </si>
  <si>
    <t>(กรณีไม่ครบ 20 ปี ให้ใส่ปีที่ไม่ได้ใช่เป็น 0 ทุกช่อง)</t>
  </si>
  <si>
    <t>ที่ดิน (ข้อมูลจากแบบประเมินที่ดิน)</t>
  </si>
  <si>
    <t>สิ่งปลูกสร้าง (ข้อมูลจากแบบประเมินสิ่งปลูกสร้าง)</t>
  </si>
  <si>
    <t>กู้ประกอบอาชีพ</t>
  </si>
  <si>
    <t>%</t>
  </si>
  <si>
    <t>ราคาต่อตารางวา (บาท)</t>
  </si>
  <si>
    <t>รวมราคาที่ดินอย่างเดียว</t>
  </si>
  <si>
    <t xml:space="preserve"> (บาท)</t>
  </si>
  <si>
    <t>รวมราคาที่ดินโดย ธกส.</t>
  </si>
  <si>
    <t>ราคาค่าเสื่อมฯ</t>
  </si>
  <si>
    <t>ราคาบ้านหลังหักค่าเสื่อม</t>
  </si>
  <si>
    <t>ยอดหนี้อื่นๆ รวม</t>
  </si>
  <si>
    <t xml:space="preserve">                 </t>
  </si>
  <si>
    <t xml:space="preserve">     ข้อมูลหนี้ตามข้อ 3.3 เจ้าหนี้ 1 (ต้น+ดอก)/ปี</t>
  </si>
  <si>
    <t xml:space="preserve">     ข้อมูลหนี้ตามข้อ 3.3 เจ้าหนี้ 2 (ต้น+ดอก)/ปี</t>
  </si>
  <si>
    <t xml:space="preserve">     ข้อมูลหนี้ตามข้อ 3.3 เจ้าหนี้ 3 (ต้น+ดอก)/ปี</t>
  </si>
  <si>
    <t xml:space="preserve">     ข้อมูลหนี้ตามข้อ 3.3 เจ้าหนี้ 4 (ต้น+ดอก)/ปี</t>
  </si>
  <si>
    <t xml:space="preserve">     ข้อมูลหนี้ตามข้อ 3.3 เจ้าหนี้ 5 (ต้น+ดอก)/ปี</t>
  </si>
  <si>
    <t>รายได้ 1</t>
  </si>
  <si>
    <t>รายได้ 2</t>
  </si>
  <si>
    <t>รายได้ 3</t>
  </si>
  <si>
    <t>ค่าใช้จ่าย 1</t>
  </si>
  <si>
    <t>ค่าใช้จ่าย 2</t>
  </si>
  <si>
    <t>ค่าใช้จ่าย 3</t>
  </si>
  <si>
    <t>รวมรายได้สุทธิครัวเรือน =</t>
  </si>
  <si>
    <t xml:space="preserve">จำนวนสมาชิกในครัวเรือน (คน) </t>
  </si>
  <si>
    <t xml:space="preserve">จำนวนแรงงานในครัวเรือน (คน) </t>
  </si>
  <si>
    <t xml:space="preserve"> หนี้สินตามสัญญาที่ 2</t>
  </si>
  <si>
    <t xml:space="preserve"> หนี้สินตามสัญญาที่ 3</t>
  </si>
  <si>
    <t xml:space="preserve"> หนี้สินตามสัญญาที่ 1</t>
  </si>
  <si>
    <t>เฉลี่ยรายได้สุทธิเฉพาะตัว =</t>
  </si>
  <si>
    <t>(รวมหนี้สินที่ขอกู้)</t>
  </si>
  <si>
    <t>เงินต้นกู้ประกอบอาชีพคงเหลือ</t>
  </si>
  <si>
    <t>xxx</t>
  </si>
  <si>
    <t>ยอดชำระเฉพาะเงินกู้ประกอบอาชีพรายปี</t>
  </si>
  <si>
    <r>
      <rPr>
        <b/>
        <sz val="20"/>
        <color rgb="FFFF0000"/>
        <rFont val="supermarket"/>
      </rPr>
      <t>หมายเหตุ</t>
    </r>
    <r>
      <rPr>
        <sz val="20"/>
        <color theme="1"/>
        <rFont val="supermarket"/>
      </rPr>
      <t xml:space="preserve"> ใช้กับการคำนวณกระแสเงินสด "การกู้เงินกองทุนฯ" หรือการคำนวณกระแสเงินสด "การกู้เงินกองทุนฯ" พร้อมกับ "การกู้ประกอบอาชีพ"</t>
    </r>
  </si>
  <si>
    <r>
      <rPr>
        <b/>
        <sz val="20"/>
        <color rgb="FFFF0000"/>
        <rFont val="supermarket"/>
      </rPr>
      <t>หมายเหตุ</t>
    </r>
    <r>
      <rPr>
        <sz val="20"/>
        <color theme="1"/>
        <rFont val="supermarket"/>
      </rPr>
      <t xml:space="preserve"> ใช้กับการคำนวณกระแสเงินสด "การกู้ประกอบอาชีพ" ภายหลัง</t>
    </r>
  </si>
  <si>
    <t xml:space="preserve">   (2) ชำระต้นเงินกู้ สป.กษ. (ปีที่เหลือทั้งหมดฯ)</t>
  </si>
  <si>
    <t xml:space="preserve">   (3) ชำระดอกเบี้ย สป.กษ.(5%) (ปีที่เหลือทั้งหมดฯ) </t>
  </si>
  <si>
    <t>ราคา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</si>
</sst>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  <font>
      <b/>
      <sz val="22"/>
      <color theme="1"/>
      <name val="supermarket"/>
    </font>
    <font>
      <sz val="16"/>
      <color theme="1"/>
      <name val="supermarket"/>
    </font>
    <font>
      <b/>
      <sz val="20"/>
      <color theme="1"/>
      <name val="supermarket"/>
    </font>
    <font>
      <b/>
      <sz val="16"/>
      <color theme="1"/>
      <name val="supermarket"/>
    </font>
    <font>
      <b/>
      <sz val="18"/>
      <color rgb="FFFF0000"/>
      <name val="supermarket"/>
    </font>
    <font>
      <b/>
      <sz val="18"/>
      <color theme="1"/>
      <name val="supermarket"/>
    </font>
    <font>
      <b/>
      <sz val="16"/>
      <name val="supermarket"/>
    </font>
    <font>
      <sz val="18"/>
      <color theme="1"/>
      <name val="supermarket"/>
    </font>
    <font>
      <b/>
      <sz val="18"/>
      <name val="supermarket"/>
    </font>
    <font>
      <sz val="18"/>
      <name val="supermarket"/>
    </font>
    <font>
      <b/>
      <sz val="16"/>
      <color rgb="FFFF0000"/>
      <name val="supermarket"/>
    </font>
    <font>
      <b/>
      <sz val="26"/>
      <color rgb="FFFF0000"/>
      <name val="supermarket"/>
    </font>
    <font>
      <b/>
      <sz val="16"/>
      <color theme="0"/>
      <name val="supermarket"/>
    </font>
    <font>
      <sz val="16"/>
      <color theme="0"/>
      <name val="supermarket"/>
    </font>
    <font>
      <sz val="14"/>
      <color theme="1"/>
      <name val="supermarket"/>
    </font>
    <font>
      <sz val="20"/>
      <color theme="1"/>
      <name val="supermarket"/>
    </font>
    <font>
      <sz val="22"/>
      <color theme="1"/>
      <name val="supermarket"/>
    </font>
    <font>
      <sz val="16"/>
      <color rgb="FFFF0000"/>
      <name val="supermarket"/>
    </font>
    <font>
      <b/>
      <sz val="18"/>
      <color rgb="FF000000"/>
      <name val="supermarket"/>
    </font>
    <font>
      <sz val="16"/>
      <name val="supermarket"/>
    </font>
    <font>
      <b/>
      <sz val="18"/>
      <color theme="0"/>
      <name val="supermarket"/>
    </font>
    <font>
      <b/>
      <sz val="20"/>
      <color rgb="FFFF0000"/>
      <name val="supermarket"/>
    </font>
    <font>
      <sz val="11"/>
      <color theme="1"/>
      <name val="supermarket"/>
    </font>
  </fonts>
  <fills count="3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0">
    <xf numFmtId="0" fontId="0" fillId="0" borderId="0" xfId="0"/>
    <xf numFmtId="0" fontId="3" fillId="0" borderId="0" xfId="0" applyFont="1"/>
    <xf numFmtId="0" fontId="4" fillId="14" borderId="1" xfId="0" applyFont="1" applyFill="1" applyBorder="1" applyAlignment="1">
      <alignment horizontal="center" vertical="center"/>
    </xf>
    <xf numFmtId="3" fontId="7" fillId="0" borderId="1" xfId="0" applyNumberFormat="1" applyFont="1" applyBorder="1"/>
    <xf numFmtId="0" fontId="3" fillId="0" borderId="1" xfId="0" applyFont="1" applyBorder="1"/>
    <xf numFmtId="0" fontId="3" fillId="0" borderId="0" xfId="0" applyFont="1" applyAlignment="1">
      <alignment vertical="center"/>
    </xf>
    <xf numFmtId="0" fontId="6" fillId="0" borderId="4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7" fillId="18" borderId="15" xfId="0" applyFont="1" applyFill="1" applyBorder="1" applyAlignment="1">
      <alignment horizontal="right" vertical="center"/>
    </xf>
    <xf numFmtId="3" fontId="6" fillId="0" borderId="0" xfId="0" applyNumberFormat="1" applyFont="1" applyAlignment="1">
      <alignment vertical="center"/>
    </xf>
    <xf numFmtId="0" fontId="3" fillId="0" borderId="1" xfId="0" applyFont="1" applyBorder="1" applyAlignment="1">
      <alignment vertical="center"/>
    </xf>
    <xf numFmtId="3" fontId="6" fillId="0" borderId="1" xfId="0" applyNumberFormat="1" applyFont="1" applyFill="1" applyBorder="1" applyAlignment="1">
      <alignment vertical="center"/>
    </xf>
    <xf numFmtId="0" fontId="9" fillId="11" borderId="1" xfId="0" applyFont="1" applyFill="1" applyBorder="1" applyAlignment="1">
      <alignment horizontal="center" vertical="center"/>
    </xf>
    <xf numFmtId="3" fontId="6" fillId="0" borderId="0" xfId="0" applyNumberFormat="1" applyFont="1" applyFill="1" applyAlignment="1">
      <alignment vertical="center"/>
    </xf>
    <xf numFmtId="0" fontId="9" fillId="11" borderId="6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right" vertical="center"/>
    </xf>
    <xf numFmtId="0" fontId="5" fillId="12" borderId="1" xfId="0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8" fillId="7" borderId="2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3" fontId="6" fillId="7" borderId="1" xfId="0" applyNumberFormat="1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13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/>
    </xf>
    <xf numFmtId="0" fontId="5" fillId="17" borderId="1" xfId="0" applyFont="1" applyFill="1" applyBorder="1" applyAlignment="1">
      <alignment horizontal="center"/>
    </xf>
    <xf numFmtId="3" fontId="7" fillId="2" borderId="1" xfId="0" applyNumberFormat="1" applyFont="1" applyFill="1" applyBorder="1"/>
    <xf numFmtId="3" fontId="7" fillId="14" borderId="1" xfId="0" applyNumberFormat="1" applyFont="1" applyFill="1" applyBorder="1"/>
    <xf numFmtId="0" fontId="3" fillId="4" borderId="1" xfId="0" applyFont="1" applyFill="1" applyBorder="1" applyAlignment="1">
      <alignment horizontal="center"/>
    </xf>
    <xf numFmtId="0" fontId="3" fillId="26" borderId="1" xfId="0" applyFont="1" applyFill="1" applyBorder="1" applyAlignment="1">
      <alignment horizontal="center"/>
    </xf>
    <xf numFmtId="0" fontId="3" fillId="18" borderId="1" xfId="0" applyFont="1" applyFill="1" applyBorder="1" applyAlignment="1">
      <alignment horizontal="center"/>
    </xf>
    <xf numFmtId="3" fontId="7" fillId="6" borderId="1" xfId="0" applyNumberFormat="1" applyFont="1" applyFill="1" applyBorder="1"/>
    <xf numFmtId="3" fontId="7" fillId="8" borderId="1" xfId="0" applyNumberFormat="1" applyFont="1" applyFill="1" applyBorder="1"/>
    <xf numFmtId="3" fontId="10" fillId="8" borderId="1" xfId="0" applyNumberFormat="1" applyFont="1" applyFill="1" applyBorder="1" applyAlignment="1">
      <alignment vertical="center"/>
    </xf>
    <xf numFmtId="0" fontId="5" fillId="13" borderId="1" xfId="0" applyFont="1" applyFill="1" applyBorder="1" applyAlignment="1">
      <alignment horizontal="center" vertical="center"/>
    </xf>
    <xf numFmtId="0" fontId="9" fillId="13" borderId="1" xfId="0" applyFont="1" applyFill="1" applyBorder="1" applyAlignment="1">
      <alignment horizontal="center" vertical="center"/>
    </xf>
    <xf numFmtId="0" fontId="3" fillId="13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9" fillId="0" borderId="0" xfId="0" applyFont="1"/>
    <xf numFmtId="0" fontId="18" fillId="0" borderId="0" xfId="0" applyFont="1"/>
    <xf numFmtId="3" fontId="7" fillId="8" borderId="1" xfId="0" applyNumberFormat="1" applyFont="1" applyFill="1" applyBorder="1" applyAlignment="1">
      <alignment vertical="center"/>
    </xf>
    <xf numFmtId="0" fontId="19" fillId="0" borderId="0" xfId="0" applyFont="1"/>
    <xf numFmtId="0" fontId="20" fillId="0" borderId="0" xfId="0" applyFont="1" applyAlignment="1">
      <alignment horizontal="left" vertical="center" readingOrder="1"/>
    </xf>
    <xf numFmtId="0" fontId="12" fillId="0" borderId="0" xfId="0" applyFont="1"/>
    <xf numFmtId="0" fontId="5" fillId="22" borderId="1" xfId="0" applyFont="1" applyFill="1" applyBorder="1" applyAlignment="1">
      <alignment horizontal="center"/>
    </xf>
    <xf numFmtId="0" fontId="5" fillId="19" borderId="3" xfId="0" applyFont="1" applyFill="1" applyBorder="1" applyAlignment="1">
      <alignment horizontal="center"/>
    </xf>
    <xf numFmtId="0" fontId="5" fillId="19" borderId="1" xfId="0" applyFont="1" applyFill="1" applyBorder="1" applyAlignment="1">
      <alignment horizontal="center"/>
    </xf>
    <xf numFmtId="0" fontId="14" fillId="20" borderId="1" xfId="0" applyFont="1" applyFill="1" applyBorder="1" applyAlignment="1">
      <alignment horizontal="center"/>
    </xf>
    <xf numFmtId="0" fontId="5" fillId="0" borderId="2" xfId="0" applyFont="1" applyBorder="1"/>
    <xf numFmtId="3" fontId="12" fillId="0" borderId="3" xfId="0" applyNumberFormat="1" applyFont="1" applyFill="1" applyBorder="1" applyAlignment="1">
      <alignment horizontal="right"/>
    </xf>
    <xf numFmtId="3" fontId="12" fillId="0" borderId="1" xfId="0" applyNumberFormat="1" applyFont="1" applyFill="1" applyBorder="1" applyAlignment="1">
      <alignment horizontal="right"/>
    </xf>
    <xf numFmtId="3" fontId="5" fillId="14" borderId="1" xfId="0" applyNumberFormat="1" applyFont="1" applyFill="1" applyBorder="1" applyAlignment="1">
      <alignment horizontal="right"/>
    </xf>
    <xf numFmtId="0" fontId="3" fillId="18" borderId="2" xfId="0" applyFont="1" applyFill="1" applyBorder="1"/>
    <xf numFmtId="3" fontId="5" fillId="2" borderId="1" xfId="0" applyNumberFormat="1" applyFont="1" applyFill="1" applyBorder="1" applyAlignment="1">
      <alignment horizontal="right"/>
    </xf>
    <xf numFmtId="0" fontId="3" fillId="0" borderId="2" xfId="0" applyFont="1" applyBorder="1"/>
    <xf numFmtId="0" fontId="3" fillId="0" borderId="12" xfId="0" applyFont="1" applyBorder="1"/>
    <xf numFmtId="0" fontId="5" fillId="0" borderId="2" xfId="0" applyFont="1" applyBorder="1" applyAlignment="1">
      <alignment horizontal="right"/>
    </xf>
    <xf numFmtId="3" fontId="5" fillId="0" borderId="1" xfId="0" applyNumberFormat="1" applyFont="1" applyFill="1" applyBorder="1" applyAlignment="1">
      <alignment horizontal="right"/>
    </xf>
    <xf numFmtId="0" fontId="5" fillId="0" borderId="0" xfId="0" applyFont="1" applyAlignment="1">
      <alignment horizontal="right"/>
    </xf>
    <xf numFmtId="3" fontId="5" fillId="8" borderId="1" xfId="0" applyNumberFormat="1" applyFont="1" applyFill="1" applyBorder="1" applyAlignment="1">
      <alignment horizontal="right"/>
    </xf>
    <xf numFmtId="3" fontId="5" fillId="8" borderId="3" xfId="0" applyNumberFormat="1" applyFont="1" applyFill="1" applyBorder="1" applyAlignment="1">
      <alignment horizontal="right"/>
    </xf>
    <xf numFmtId="0" fontId="3" fillId="8" borderId="1" xfId="0" applyFont="1" applyFill="1" applyBorder="1"/>
    <xf numFmtId="3" fontId="3" fillId="0" borderId="0" xfId="0" applyNumberFormat="1" applyFont="1"/>
    <xf numFmtId="3" fontId="3" fillId="23" borderId="1" xfId="0" applyNumberFormat="1" applyFont="1" applyFill="1" applyBorder="1"/>
    <xf numFmtId="0" fontId="3" fillId="23" borderId="1" xfId="0" applyFont="1" applyFill="1" applyBorder="1"/>
    <xf numFmtId="3" fontId="5" fillId="23" borderId="1" xfId="0" applyNumberFormat="1" applyFont="1" applyFill="1" applyBorder="1" applyAlignment="1">
      <alignment horizontal="right"/>
    </xf>
    <xf numFmtId="3" fontId="3" fillId="14" borderId="1" xfId="0" applyNumberFormat="1" applyFont="1" applyFill="1" applyBorder="1" applyAlignment="1">
      <alignment horizontal="right"/>
    </xf>
    <xf numFmtId="3" fontId="12" fillId="3" borderId="1" xfId="0" applyNumberFormat="1" applyFont="1" applyFill="1" applyBorder="1" applyAlignment="1">
      <alignment horizontal="right"/>
    </xf>
    <xf numFmtId="0" fontId="4" fillId="0" borderId="0" xfId="0" applyFont="1" applyAlignment="1">
      <alignment horizontal="right"/>
    </xf>
    <xf numFmtId="3" fontId="3" fillId="2" borderId="1" xfId="0" applyNumberFormat="1" applyFont="1" applyFill="1" applyBorder="1"/>
    <xf numFmtId="3" fontId="21" fillId="14" borderId="1" xfId="0" applyNumberFormat="1" applyFont="1" applyFill="1" applyBorder="1"/>
    <xf numFmtId="3" fontId="7" fillId="14" borderId="1" xfId="0" applyNumberFormat="1" applyFont="1" applyFill="1" applyBorder="1" applyAlignment="1">
      <alignment horizontal="center"/>
    </xf>
    <xf numFmtId="3" fontId="19" fillId="0" borderId="3" xfId="0" applyNumberFormat="1" applyFont="1" applyFill="1" applyBorder="1" applyAlignment="1">
      <alignment horizontal="right"/>
    </xf>
    <xf numFmtId="3" fontId="19" fillId="3" borderId="1" xfId="0" applyNumberFormat="1" applyFont="1" applyFill="1" applyBorder="1" applyAlignment="1">
      <alignment horizontal="right"/>
    </xf>
    <xf numFmtId="3" fontId="19" fillId="0" borderId="1" xfId="0" applyNumberFormat="1" applyFont="1" applyFill="1" applyBorder="1" applyAlignment="1">
      <alignment horizontal="right"/>
    </xf>
    <xf numFmtId="3" fontId="3" fillId="23" borderId="1" xfId="0" applyNumberFormat="1" applyFont="1" applyFill="1" applyBorder="1" applyAlignment="1">
      <alignment horizontal="right"/>
    </xf>
    <xf numFmtId="0" fontId="3" fillId="0" borderId="2" xfId="0" applyFont="1" applyFill="1" applyBorder="1"/>
    <xf numFmtId="0" fontId="3" fillId="0" borderId="10" xfId="0" applyFont="1" applyFill="1" applyBorder="1"/>
    <xf numFmtId="0" fontId="5" fillId="0" borderId="1" xfId="0" applyFont="1" applyBorder="1" applyAlignment="1">
      <alignment horizontal="right"/>
    </xf>
    <xf numFmtId="0" fontId="5" fillId="8" borderId="1" xfId="0" applyFont="1" applyFill="1" applyBorder="1" applyAlignment="1">
      <alignment horizontal="right"/>
    </xf>
    <xf numFmtId="0" fontId="4" fillId="8" borderId="1" xfId="0" applyFont="1" applyFill="1" applyBorder="1" applyAlignment="1">
      <alignment horizontal="right"/>
    </xf>
    <xf numFmtId="0" fontId="3" fillId="23" borderId="2" xfId="0" applyFont="1" applyFill="1" applyBorder="1"/>
    <xf numFmtId="3" fontId="6" fillId="0" borderId="1" xfId="0" applyNumberFormat="1" applyFont="1" applyBorder="1"/>
    <xf numFmtId="0" fontId="6" fillId="0" borderId="1" xfId="0" applyFont="1" applyBorder="1"/>
    <xf numFmtId="0" fontId="7" fillId="2" borderId="1" xfId="0" applyFont="1" applyFill="1" applyBorder="1"/>
    <xf numFmtId="9" fontId="22" fillId="4" borderId="0" xfId="0" applyNumberFormat="1" applyFont="1" applyFill="1" applyAlignment="1">
      <alignment vertical="center"/>
    </xf>
    <xf numFmtId="0" fontId="24" fillId="0" borderId="0" xfId="0" applyFont="1" applyAlignment="1">
      <alignment horizontal="center" vertical="center"/>
    </xf>
    <xf numFmtId="3" fontId="7" fillId="14" borderId="0" xfId="0" applyNumberFormat="1" applyFont="1" applyFill="1"/>
    <xf numFmtId="3" fontId="7" fillId="0" borderId="0" xfId="0" applyNumberFormat="1" applyFont="1" applyFill="1"/>
    <xf numFmtId="0" fontId="9" fillId="0" borderId="0" xfId="0" applyFont="1" applyAlignment="1">
      <alignment horizontal="right"/>
    </xf>
    <xf numFmtId="4" fontId="7" fillId="8" borderId="0" xfId="0" applyNumberFormat="1" applyFont="1" applyFill="1" applyAlignment="1">
      <alignment horizontal="center"/>
    </xf>
    <xf numFmtId="3" fontId="5" fillId="0" borderId="0" xfId="0" applyNumberFormat="1" applyFont="1"/>
    <xf numFmtId="4" fontId="7" fillId="0" borderId="0" xfId="0" applyNumberFormat="1" applyFont="1" applyFill="1" applyAlignment="1"/>
    <xf numFmtId="0" fontId="3" fillId="0" borderId="1" xfId="0" applyFont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5" fillId="25" borderId="1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/>
    </xf>
    <xf numFmtId="0" fontId="5" fillId="30" borderId="13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24" borderId="6" xfId="0" applyFont="1" applyFill="1" applyBorder="1" applyAlignment="1">
      <alignment horizontal="center"/>
    </xf>
    <xf numFmtId="0" fontId="5" fillId="24" borderId="4" xfId="0" applyFont="1" applyFill="1" applyBorder="1" applyAlignment="1">
      <alignment horizontal="center"/>
    </xf>
    <xf numFmtId="0" fontId="5" fillId="32" borderId="6" xfId="0" applyFont="1" applyFill="1" applyBorder="1" applyAlignment="1">
      <alignment horizontal="center"/>
    </xf>
    <xf numFmtId="0" fontId="5" fillId="32" borderId="4" xfId="0" applyFont="1" applyFill="1" applyBorder="1" applyAlignment="1">
      <alignment horizontal="center"/>
    </xf>
    <xf numFmtId="3" fontId="7" fillId="4" borderId="4" xfId="0" applyNumberFormat="1" applyFont="1" applyFill="1" applyBorder="1" applyAlignment="1">
      <alignment horizontal="center" vertical="top" wrapText="1"/>
    </xf>
    <xf numFmtId="3" fontId="7" fillId="0" borderId="1" xfId="0" applyNumberFormat="1" applyFont="1" applyFill="1" applyBorder="1"/>
    <xf numFmtId="3" fontId="6" fillId="12" borderId="1" xfId="0" applyNumberFormat="1" applyFont="1" applyFill="1" applyBorder="1"/>
    <xf numFmtId="3" fontId="7" fillId="12" borderId="1" xfId="0" applyNumberFormat="1" applyFont="1" applyFill="1" applyBorder="1"/>
    <xf numFmtId="0" fontId="5" fillId="22" borderId="1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0" fontId="5" fillId="28" borderId="1" xfId="0" applyFont="1" applyFill="1" applyBorder="1" applyAlignment="1">
      <alignment horizontal="right" vertical="center"/>
    </xf>
    <xf numFmtId="0" fontId="5" fillId="23" borderId="2" xfId="0" applyFont="1" applyFill="1" applyBorder="1" applyAlignment="1">
      <alignment horizontal="right" vertical="center"/>
    </xf>
    <xf numFmtId="0" fontId="5" fillId="23" borderId="3" xfId="0" applyFont="1" applyFill="1" applyBorder="1" applyAlignment="1">
      <alignment horizontal="right" vertical="center"/>
    </xf>
    <xf numFmtId="0" fontId="5" fillId="13" borderId="2" xfId="0" applyFont="1" applyFill="1" applyBorder="1" applyAlignment="1">
      <alignment horizontal="center" vertical="center"/>
    </xf>
    <xf numFmtId="0" fontId="5" fillId="13" borderId="3" xfId="0" applyFont="1" applyFill="1" applyBorder="1" applyAlignment="1">
      <alignment horizontal="center" vertical="center"/>
    </xf>
    <xf numFmtId="0" fontId="5" fillId="11" borderId="2" xfId="0" applyFont="1" applyFill="1" applyBorder="1" applyAlignment="1">
      <alignment horizontal="center" vertical="center"/>
    </xf>
    <xf numFmtId="0" fontId="5" fillId="11" borderId="3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center" vertical="center"/>
    </xf>
    <xf numFmtId="0" fontId="5" fillId="12" borderId="3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5" fillId="24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/>
    </xf>
    <xf numFmtId="0" fontId="5" fillId="9" borderId="12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/>
    </xf>
    <xf numFmtId="0" fontId="14" fillId="16" borderId="2" xfId="0" applyFont="1" applyFill="1" applyBorder="1" applyAlignment="1">
      <alignment horizontal="center"/>
    </xf>
    <xf numFmtId="0" fontId="15" fillId="16" borderId="7" xfId="0" applyFont="1" applyFill="1" applyBorder="1" applyAlignment="1"/>
    <xf numFmtId="0" fontId="15" fillId="16" borderId="3" xfId="0" applyFont="1" applyFill="1" applyBorder="1" applyAlignment="1"/>
    <xf numFmtId="0" fontId="14" fillId="27" borderId="2" xfId="0" applyFont="1" applyFill="1" applyBorder="1" applyAlignment="1">
      <alignment horizontal="center"/>
    </xf>
    <xf numFmtId="0" fontId="15" fillId="27" borderId="7" xfId="0" applyFont="1" applyFill="1" applyBorder="1" applyAlignment="1"/>
    <xf numFmtId="0" fontId="15" fillId="27" borderId="3" xfId="0" applyFont="1" applyFill="1" applyBorder="1" applyAlignment="1"/>
    <xf numFmtId="0" fontId="5" fillId="18" borderId="2" xfId="0" applyFont="1" applyFill="1" applyBorder="1" applyAlignment="1">
      <alignment horizontal="center"/>
    </xf>
    <xf numFmtId="0" fontId="3" fillId="18" borderId="7" xfId="0" applyFont="1" applyFill="1" applyBorder="1" applyAlignment="1"/>
    <xf numFmtId="0" fontId="3" fillId="18" borderId="3" xfId="0" applyFont="1" applyFill="1" applyBorder="1" applyAlignment="1"/>
    <xf numFmtId="0" fontId="3" fillId="0" borderId="0" xfId="0" applyFont="1" applyAlignment="1">
      <alignment horizontal="center"/>
    </xf>
    <xf numFmtId="0" fontId="5" fillId="24" borderId="1" xfId="0" applyFont="1" applyFill="1" applyBorder="1" applyAlignment="1">
      <alignment horizontal="center"/>
    </xf>
    <xf numFmtId="0" fontId="3" fillId="24" borderId="1" xfId="0" applyFont="1" applyFill="1" applyBorder="1" applyAlignment="1"/>
    <xf numFmtId="0" fontId="5" fillId="10" borderId="7" xfId="0" applyFont="1" applyFill="1" applyBorder="1" applyAlignment="1">
      <alignment horizontal="center"/>
    </xf>
    <xf numFmtId="0" fontId="5" fillId="10" borderId="3" xfId="0" applyFont="1" applyFill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7" fillId="0" borderId="5" xfId="0" applyFont="1" applyBorder="1" applyAlignment="1">
      <alignment horizontal="left"/>
    </xf>
    <xf numFmtId="0" fontId="14" fillId="29" borderId="10" xfId="0" applyFont="1" applyFill="1" applyBorder="1" applyAlignment="1">
      <alignment horizontal="center" vertical="center"/>
    </xf>
    <xf numFmtId="0" fontId="14" fillId="29" borderId="9" xfId="0" applyFont="1" applyFill="1" applyBorder="1" applyAlignment="1">
      <alignment horizontal="center" vertical="center"/>
    </xf>
    <xf numFmtId="0" fontId="14" fillId="29" borderId="11" xfId="0" applyFont="1" applyFill="1" applyBorder="1" applyAlignment="1">
      <alignment horizontal="center" vertical="center"/>
    </xf>
    <xf numFmtId="0" fontId="14" fillId="29" borderId="12" xfId="0" applyFont="1" applyFill="1" applyBorder="1" applyAlignment="1">
      <alignment horizontal="center" vertical="center"/>
    </xf>
    <xf numFmtId="0" fontId="14" fillId="29" borderId="5" xfId="0" applyFont="1" applyFill="1" applyBorder="1" applyAlignment="1">
      <alignment horizontal="center" vertical="center"/>
    </xf>
    <xf numFmtId="0" fontId="14" fillId="29" borderId="13" xfId="0" applyFont="1" applyFill="1" applyBorder="1" applyAlignment="1">
      <alignment horizontal="center" vertical="center"/>
    </xf>
    <xf numFmtId="0" fontId="5" fillId="25" borderId="6" xfId="0" applyFont="1" applyFill="1" applyBorder="1" applyAlignment="1">
      <alignment horizontal="center" vertical="center" wrapText="1"/>
    </xf>
    <xf numFmtId="0" fontId="5" fillId="25" borderId="8" xfId="0" applyFont="1" applyFill="1" applyBorder="1" applyAlignment="1">
      <alignment horizontal="center" vertical="center" wrapText="1"/>
    </xf>
    <xf numFmtId="0" fontId="5" fillId="25" borderId="4" xfId="0" applyFont="1" applyFill="1" applyBorder="1" applyAlignment="1">
      <alignment horizontal="center" vertical="center" wrapText="1"/>
    </xf>
    <xf numFmtId="0" fontId="2" fillId="14" borderId="0" xfId="0" applyFont="1" applyFill="1" applyAlignment="1">
      <alignment horizontal="center" vertical="center"/>
    </xf>
    <xf numFmtId="0" fontId="4" fillId="26" borderId="1" xfId="0" applyFont="1" applyFill="1" applyBorder="1" applyAlignment="1">
      <alignment horizontal="center" vertical="center"/>
    </xf>
    <xf numFmtId="0" fontId="14" fillId="15" borderId="1" xfId="0" applyFont="1" applyFill="1" applyBorder="1" applyAlignment="1">
      <alignment horizontal="center"/>
    </xf>
    <xf numFmtId="0" fontId="14" fillId="16" borderId="1" xfId="0" applyFont="1" applyFill="1" applyBorder="1" applyAlignment="1">
      <alignment horizontal="center"/>
    </xf>
    <xf numFmtId="3" fontId="7" fillId="4" borderId="6" xfId="0" applyNumberFormat="1" applyFont="1" applyFill="1" applyBorder="1" applyAlignment="1">
      <alignment horizontal="center" wrapText="1"/>
    </xf>
    <xf numFmtId="3" fontId="7" fillId="4" borderId="8" xfId="0" applyNumberFormat="1" applyFont="1" applyFill="1" applyBorder="1" applyAlignment="1">
      <alignment horizontal="center" wrapText="1"/>
    </xf>
    <xf numFmtId="0" fontId="4" fillId="13" borderId="2" xfId="0" applyFont="1" applyFill="1" applyBorder="1" applyAlignment="1">
      <alignment horizontal="center" vertical="center"/>
    </xf>
    <xf numFmtId="0" fontId="4" fillId="13" borderId="7" xfId="0" applyFont="1" applyFill="1" applyBorder="1" applyAlignment="1">
      <alignment horizontal="center" vertical="center"/>
    </xf>
    <xf numFmtId="0" fontId="4" fillId="13" borderId="3" xfId="0" applyFont="1" applyFill="1" applyBorder="1" applyAlignment="1">
      <alignment horizontal="center" vertical="center"/>
    </xf>
    <xf numFmtId="0" fontId="5" fillId="31" borderId="6" xfId="0" applyFont="1" applyFill="1" applyBorder="1" applyAlignment="1">
      <alignment horizontal="center"/>
    </xf>
    <xf numFmtId="0" fontId="5" fillId="31" borderId="8" xfId="0" applyFont="1" applyFill="1" applyBorder="1" applyAlignment="1">
      <alignment horizontal="center"/>
    </xf>
    <xf numFmtId="0" fontId="5" fillId="9" borderId="6" xfId="0" applyFont="1" applyFill="1" applyBorder="1" applyAlignment="1">
      <alignment horizontal="center" vertical="center" textRotation="90"/>
    </xf>
    <xf numFmtId="0" fontId="5" fillId="9" borderId="8" xfId="0" applyFont="1" applyFill="1" applyBorder="1" applyAlignment="1">
      <alignment horizontal="center" vertical="center" textRotation="90"/>
    </xf>
    <xf numFmtId="0" fontId="5" fillId="9" borderId="4" xfId="0" applyFont="1" applyFill="1" applyBorder="1" applyAlignment="1">
      <alignment horizontal="center" vertical="center" textRotation="90"/>
    </xf>
    <xf numFmtId="0" fontId="5" fillId="21" borderId="6" xfId="0" applyFont="1" applyFill="1" applyBorder="1" applyAlignment="1">
      <alignment horizontal="center" vertical="center"/>
    </xf>
    <xf numFmtId="0" fontId="5" fillId="21" borderId="8" xfId="0" applyFont="1" applyFill="1" applyBorder="1" applyAlignment="1">
      <alignment horizontal="center" vertical="center"/>
    </xf>
    <xf numFmtId="0" fontId="5" fillId="21" borderId="4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18" borderId="6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22" fillId="5" borderId="2" xfId="0" applyFont="1" applyFill="1" applyBorder="1" applyAlignment="1">
      <alignment horizontal="center"/>
    </xf>
    <xf numFmtId="0" fontId="22" fillId="5" borderId="3" xfId="0" applyFont="1" applyFill="1" applyBorder="1" applyAlignment="1">
      <alignment horizontal="center"/>
    </xf>
    <xf numFmtId="0" fontId="5" fillId="25" borderId="6" xfId="0" applyFont="1" applyFill="1" applyBorder="1" applyAlignment="1">
      <alignment horizontal="center" vertical="center" textRotation="90"/>
    </xf>
    <xf numFmtId="0" fontId="5" fillId="25" borderId="8" xfId="0" applyFont="1" applyFill="1" applyBorder="1" applyAlignment="1">
      <alignment horizontal="center" vertical="center" textRotation="90"/>
    </xf>
    <xf numFmtId="0" fontId="5" fillId="25" borderId="4" xfId="0" applyFont="1" applyFill="1" applyBorder="1" applyAlignment="1">
      <alignment horizontal="center" vertical="center" textRotation="90"/>
    </xf>
    <xf numFmtId="0" fontId="9" fillId="0" borderId="0" xfId="0" applyFont="1" applyAlignment="1">
      <alignment horizontal="right"/>
    </xf>
    <xf numFmtId="0" fontId="22" fillId="4" borderId="0" xfId="0" applyFont="1" applyFill="1" applyAlignment="1">
      <alignment horizontal="right" vertical="center"/>
    </xf>
    <xf numFmtId="0" fontId="5" fillId="18" borderId="6" xfId="0" applyFont="1" applyFill="1" applyBorder="1" applyAlignment="1">
      <alignment horizontal="center" vertical="center" wrapText="1"/>
    </xf>
    <xf numFmtId="0" fontId="5" fillId="18" borderId="8" xfId="0" applyFont="1" applyFill="1" applyBorder="1" applyAlignment="1">
      <alignment horizontal="center" vertical="center" wrapText="1"/>
    </xf>
    <xf numFmtId="0" fontId="5" fillId="18" borderId="4" xfId="0" applyFont="1" applyFill="1" applyBorder="1" applyAlignment="1">
      <alignment horizontal="center" vertical="center" wrapText="1"/>
    </xf>
    <xf numFmtId="0" fontId="5" fillId="26" borderId="6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4" fontId="7" fillId="0" borderId="0" xfId="0" applyNumberFormat="1" applyFont="1" applyAlignment="1">
      <alignment horizontal="center"/>
    </xf>
    <xf numFmtId="4" fontId="7" fillId="8" borderId="0" xfId="0" applyNumberFormat="1" applyFont="1" applyFill="1" applyAlignment="1">
      <alignment horizontal="center"/>
    </xf>
    <xf numFmtId="0" fontId="7" fillId="8" borderId="0" xfId="0" applyFont="1" applyFill="1" applyAlignment="1">
      <alignment horizontal="center"/>
    </xf>
    <xf numFmtId="3" fontId="7" fillId="0" borderId="0" xfId="0" applyNumberFormat="1" applyFont="1" applyAlignment="1">
      <alignment horizontal="center"/>
    </xf>
    <xf numFmtId="0" fontId="22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6600"/>
      <color rgb="FFFFCC00"/>
      <color rgb="FFCC66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opLeftCell="B7" zoomScale="90" zoomScaleNormal="90" workbookViewId="0">
      <selection activeCell="F16" sqref="F16"/>
    </sheetView>
  </sheetViews>
  <sheetFormatPr defaultColWidth="9" defaultRowHeight="32.25" x14ac:dyDescent="0.2"/>
  <cols>
    <col min="1" max="1" width="6.25" style="28" customWidth="1"/>
    <col min="2" max="2" width="30.75" style="5" customWidth="1"/>
    <col min="3" max="3" width="20.75" style="5" customWidth="1"/>
    <col min="4" max="4" width="6.125" style="28" customWidth="1"/>
    <col min="5" max="5" width="30.75" style="5" customWidth="1"/>
    <col min="6" max="6" width="20.75" style="5" customWidth="1"/>
    <col min="7" max="7" width="1.875" style="5" customWidth="1"/>
    <col min="8" max="8" width="31.5" style="5" customWidth="1"/>
    <col min="9" max="9" width="20.75" style="5" customWidth="1"/>
    <col min="10" max="10" width="14.75" style="5" customWidth="1"/>
    <col min="11" max="11" width="17.125" style="5" customWidth="1"/>
    <col min="12" max="16384" width="9" style="5"/>
  </cols>
  <sheetData>
    <row r="1" spans="1:11" ht="34.9" customHeight="1" x14ac:dyDescent="0.2">
      <c r="A1" s="133" t="s">
        <v>0</v>
      </c>
      <c r="B1" s="133"/>
      <c r="C1" s="133"/>
      <c r="D1" s="133"/>
      <c r="E1" s="133"/>
      <c r="F1" s="133"/>
      <c r="H1" s="2" t="s">
        <v>119</v>
      </c>
    </row>
    <row r="2" spans="1:11" ht="34.9" customHeight="1" x14ac:dyDescent="0.2">
      <c r="A2" s="139" t="s">
        <v>113</v>
      </c>
      <c r="B2" s="139"/>
      <c r="C2" s="6">
        <v>1</v>
      </c>
      <c r="D2" s="140" t="s">
        <v>114</v>
      </c>
      <c r="E2" s="141"/>
      <c r="F2" s="6">
        <v>1</v>
      </c>
      <c r="H2" s="49">
        <f>SUM(I4,I5,I6,I7)</f>
        <v>250000</v>
      </c>
    </row>
    <row r="3" spans="1:11" ht="34.9" customHeight="1" thickBot="1" x14ac:dyDescent="0.25">
      <c r="A3" s="137" t="s">
        <v>1</v>
      </c>
      <c r="B3" s="137"/>
      <c r="C3" s="137"/>
      <c r="D3" s="138" t="s">
        <v>2</v>
      </c>
      <c r="E3" s="138"/>
      <c r="F3" s="138"/>
    </row>
    <row r="4" spans="1:11" ht="34.9" customHeight="1" thickBot="1" x14ac:dyDescent="0.25">
      <c r="A4" s="41" t="s">
        <v>7</v>
      </c>
      <c r="B4" s="134" t="s">
        <v>6</v>
      </c>
      <c r="C4" s="134"/>
      <c r="D4" s="7" t="s">
        <v>7</v>
      </c>
      <c r="E4" s="135" t="s">
        <v>6</v>
      </c>
      <c r="F4" s="135"/>
      <c r="H4" s="8" t="s">
        <v>117</v>
      </c>
      <c r="I4" s="9">
        <v>250000</v>
      </c>
    </row>
    <row r="5" spans="1:11" ht="34.9" customHeight="1" thickBot="1" x14ac:dyDescent="0.25">
      <c r="A5" s="42">
        <v>1</v>
      </c>
      <c r="B5" s="43" t="s">
        <v>106</v>
      </c>
      <c r="C5" s="11">
        <v>0</v>
      </c>
      <c r="D5" s="12">
        <v>1</v>
      </c>
      <c r="E5" s="10" t="s">
        <v>109</v>
      </c>
      <c r="F5" s="11">
        <v>0</v>
      </c>
      <c r="H5" s="8" t="s">
        <v>115</v>
      </c>
      <c r="I5" s="9">
        <v>0</v>
      </c>
    </row>
    <row r="6" spans="1:11" ht="34.9" customHeight="1" thickBot="1" x14ac:dyDescent="0.25">
      <c r="A6" s="42">
        <v>2</v>
      </c>
      <c r="B6" s="43" t="s">
        <v>107</v>
      </c>
      <c r="C6" s="13">
        <v>0</v>
      </c>
      <c r="D6" s="14">
        <v>2</v>
      </c>
      <c r="E6" s="10" t="s">
        <v>110</v>
      </c>
      <c r="F6" s="11">
        <v>0</v>
      </c>
      <c r="H6" s="8" t="s">
        <v>116</v>
      </c>
      <c r="I6" s="9">
        <v>0</v>
      </c>
    </row>
    <row r="7" spans="1:11" ht="34.9" customHeight="1" thickBot="1" x14ac:dyDescent="0.25">
      <c r="A7" s="42">
        <v>3</v>
      </c>
      <c r="B7" s="43" t="s">
        <v>108</v>
      </c>
      <c r="C7" s="11">
        <v>0</v>
      </c>
      <c r="D7" s="12">
        <v>3</v>
      </c>
      <c r="E7" s="10" t="s">
        <v>111</v>
      </c>
      <c r="F7" s="11">
        <v>0</v>
      </c>
      <c r="H7" s="15" t="s">
        <v>91</v>
      </c>
      <c r="I7" s="9">
        <v>0</v>
      </c>
    </row>
    <row r="8" spans="1:11" ht="34.9" customHeight="1" x14ac:dyDescent="0.2">
      <c r="A8" s="121" t="s">
        <v>3</v>
      </c>
      <c r="B8" s="122"/>
      <c r="C8" s="40">
        <f>SUM(C5:C7)</f>
        <v>0</v>
      </c>
      <c r="D8" s="123" t="s">
        <v>3</v>
      </c>
      <c r="E8" s="124"/>
      <c r="F8" s="40">
        <f>SUM(F5:F7)</f>
        <v>0</v>
      </c>
    </row>
    <row r="9" spans="1:11" ht="34.9" customHeight="1" x14ac:dyDescent="0.2">
      <c r="A9" s="44" t="s">
        <v>7</v>
      </c>
      <c r="B9" s="136" t="s">
        <v>10</v>
      </c>
      <c r="C9" s="136"/>
      <c r="D9" s="16" t="s">
        <v>7</v>
      </c>
      <c r="E9" s="117" t="s">
        <v>10</v>
      </c>
      <c r="F9" s="117"/>
    </row>
    <row r="10" spans="1:11" ht="34.9" customHeight="1" x14ac:dyDescent="0.2">
      <c r="A10" s="45">
        <v>1</v>
      </c>
      <c r="B10" s="46" t="s">
        <v>106</v>
      </c>
      <c r="C10" s="11">
        <v>240000</v>
      </c>
      <c r="D10" s="17">
        <v>1</v>
      </c>
      <c r="E10" s="10" t="s">
        <v>109</v>
      </c>
      <c r="F10" s="11">
        <v>80000</v>
      </c>
      <c r="H10" s="18"/>
      <c r="I10" s="19"/>
      <c r="J10" s="19"/>
      <c r="K10" s="20"/>
    </row>
    <row r="11" spans="1:11" ht="34.9" customHeight="1" x14ac:dyDescent="0.2">
      <c r="A11" s="45">
        <v>2</v>
      </c>
      <c r="B11" s="46" t="s">
        <v>107</v>
      </c>
      <c r="C11" s="11">
        <v>0</v>
      </c>
      <c r="D11" s="17">
        <v>2</v>
      </c>
      <c r="E11" s="10" t="s">
        <v>110</v>
      </c>
      <c r="F11" s="11">
        <v>0</v>
      </c>
      <c r="H11" s="21"/>
      <c r="I11" s="22"/>
      <c r="J11" s="22"/>
      <c r="K11" s="21"/>
    </row>
    <row r="12" spans="1:11" ht="34.9" customHeight="1" x14ac:dyDescent="0.2">
      <c r="A12" s="45">
        <v>3</v>
      </c>
      <c r="B12" s="46" t="s">
        <v>108</v>
      </c>
      <c r="C12" s="11">
        <v>0</v>
      </c>
      <c r="D12" s="17">
        <v>3</v>
      </c>
      <c r="E12" s="10" t="s">
        <v>111</v>
      </c>
      <c r="F12" s="11">
        <v>0</v>
      </c>
      <c r="H12" s="23"/>
      <c r="I12" s="24"/>
      <c r="J12" s="21"/>
      <c r="K12" s="21"/>
    </row>
    <row r="13" spans="1:11" ht="34.9" customHeight="1" x14ac:dyDescent="0.2">
      <c r="A13" s="125" t="s">
        <v>4</v>
      </c>
      <c r="B13" s="126"/>
      <c r="C13" s="40">
        <f>SUM(C10:C12)</f>
        <v>240000</v>
      </c>
      <c r="D13" s="127" t="s">
        <v>4</v>
      </c>
      <c r="E13" s="128"/>
      <c r="F13" s="40">
        <f>SUM(F10:F12)</f>
        <v>80000</v>
      </c>
      <c r="H13" s="23"/>
      <c r="I13" s="24"/>
      <c r="J13" s="21"/>
      <c r="K13" s="21"/>
    </row>
    <row r="14" spans="1:11" ht="34.9" customHeight="1" x14ac:dyDescent="0.2">
      <c r="A14" s="129" t="s">
        <v>84</v>
      </c>
      <c r="B14" s="130"/>
      <c r="C14" s="11">
        <v>0</v>
      </c>
      <c r="D14" s="131" t="s">
        <v>85</v>
      </c>
      <c r="E14" s="132"/>
      <c r="F14" s="11">
        <v>90000</v>
      </c>
      <c r="H14" s="23"/>
      <c r="I14" s="24"/>
      <c r="J14" s="21"/>
      <c r="K14" s="21"/>
    </row>
    <row r="15" spans="1:11" ht="34.9" customHeight="1" x14ac:dyDescent="0.2">
      <c r="A15" s="25"/>
      <c r="B15" s="26"/>
      <c r="C15" s="27"/>
      <c r="D15" s="131" t="s">
        <v>86</v>
      </c>
      <c r="E15" s="132"/>
      <c r="F15" s="11">
        <v>20000</v>
      </c>
      <c r="H15" s="23"/>
      <c r="I15" s="24"/>
      <c r="J15" s="21"/>
      <c r="K15" s="21"/>
    </row>
    <row r="16" spans="1:11" ht="34.9" customHeight="1" x14ac:dyDescent="0.2">
      <c r="A16" s="116" t="s">
        <v>8</v>
      </c>
      <c r="B16" s="116"/>
      <c r="C16" s="40">
        <f>SUM(C14,C13,C8)</f>
        <v>240000</v>
      </c>
      <c r="D16" s="117" t="s">
        <v>9</v>
      </c>
      <c r="E16" s="117"/>
      <c r="F16" s="40">
        <f>SUM(F8,F13,F14,F15)</f>
        <v>190000</v>
      </c>
      <c r="H16" s="23"/>
      <c r="I16" s="24"/>
      <c r="J16" s="21"/>
      <c r="K16" s="21"/>
    </row>
    <row r="17" spans="1:6" ht="34.9" customHeight="1" x14ac:dyDescent="0.2">
      <c r="A17" s="118" t="s">
        <v>112</v>
      </c>
      <c r="B17" s="118"/>
      <c r="C17" s="40">
        <f>SUM(C16-F16)</f>
        <v>50000</v>
      </c>
      <c r="D17" s="119" t="s">
        <v>118</v>
      </c>
      <c r="E17" s="120"/>
      <c r="F17" s="40">
        <f>C17/F2</f>
        <v>50000</v>
      </c>
    </row>
  </sheetData>
  <mergeCells count="20">
    <mergeCell ref="A1:F1"/>
    <mergeCell ref="B4:C4"/>
    <mergeCell ref="E4:F4"/>
    <mergeCell ref="B9:C9"/>
    <mergeCell ref="E9:F9"/>
    <mergeCell ref="A3:C3"/>
    <mergeCell ref="D3:F3"/>
    <mergeCell ref="A2:B2"/>
    <mergeCell ref="D2:E2"/>
    <mergeCell ref="A16:B16"/>
    <mergeCell ref="D16:E16"/>
    <mergeCell ref="A17:B17"/>
    <mergeCell ref="D17:E17"/>
    <mergeCell ref="A8:B8"/>
    <mergeCell ref="D8:E8"/>
    <mergeCell ref="A13:B13"/>
    <mergeCell ref="D13:E13"/>
    <mergeCell ref="A14:B14"/>
    <mergeCell ref="D14:E14"/>
    <mergeCell ref="D15:E1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opLeftCell="A13" zoomScale="80" zoomScaleNormal="80" workbookViewId="0">
      <selection activeCell="I22" sqref="I22"/>
    </sheetView>
  </sheetViews>
  <sheetFormatPr defaultColWidth="9" defaultRowHeight="32.25" x14ac:dyDescent="0.85"/>
  <cols>
    <col min="1" max="1" width="50.75" style="1" customWidth="1"/>
    <col min="2" max="13" width="15.75" style="1" customWidth="1"/>
    <col min="14" max="16384" width="9" style="1"/>
  </cols>
  <sheetData>
    <row r="1" spans="1:13" ht="52.5" x14ac:dyDescent="1.35">
      <c r="A1" s="48" t="s">
        <v>12</v>
      </c>
      <c r="D1" s="29" t="s">
        <v>87</v>
      </c>
      <c r="E1" s="29"/>
      <c r="F1" s="29"/>
      <c r="G1" s="29"/>
      <c r="H1" s="29"/>
      <c r="M1" s="1" t="s">
        <v>13</v>
      </c>
    </row>
    <row r="2" spans="1:13" ht="44.25" x14ac:dyDescent="1.1499999999999999">
      <c r="A2" s="48" t="s">
        <v>14</v>
      </c>
      <c r="F2" s="30"/>
    </row>
    <row r="3" spans="1:13" x14ac:dyDescent="0.85">
      <c r="A3" s="31" t="s">
        <v>15</v>
      </c>
      <c r="B3" s="142" t="s">
        <v>16</v>
      </c>
      <c r="C3" s="143"/>
      <c r="D3" s="143"/>
      <c r="E3" s="144"/>
      <c r="F3" s="145" t="s">
        <v>17</v>
      </c>
      <c r="G3" s="146"/>
      <c r="H3" s="146"/>
      <c r="I3" s="147"/>
      <c r="J3" s="148" t="s">
        <v>18</v>
      </c>
      <c r="K3" s="149"/>
      <c r="L3" s="149"/>
      <c r="M3" s="150"/>
    </row>
    <row r="4" spans="1:13" x14ac:dyDescent="0.85">
      <c r="A4" s="4" t="s">
        <v>19</v>
      </c>
      <c r="B4" s="36" t="s">
        <v>20</v>
      </c>
      <c r="C4" s="36" t="s">
        <v>20</v>
      </c>
      <c r="D4" s="36" t="s">
        <v>20</v>
      </c>
      <c r="E4" s="32" t="s">
        <v>5</v>
      </c>
      <c r="F4" s="37" t="s">
        <v>20</v>
      </c>
      <c r="G4" s="37" t="s">
        <v>20</v>
      </c>
      <c r="H4" s="37" t="s">
        <v>20</v>
      </c>
      <c r="I4" s="32" t="s">
        <v>5</v>
      </c>
      <c r="J4" s="35" t="s">
        <v>20</v>
      </c>
      <c r="K4" s="35" t="s">
        <v>20</v>
      </c>
      <c r="L4" s="35" t="s">
        <v>20</v>
      </c>
      <c r="M4" s="32" t="s">
        <v>5</v>
      </c>
    </row>
    <row r="5" spans="1:13" x14ac:dyDescent="0.85">
      <c r="A5" s="4" t="s">
        <v>21</v>
      </c>
      <c r="B5" s="36" t="s">
        <v>20</v>
      </c>
      <c r="C5" s="36" t="s">
        <v>20</v>
      </c>
      <c r="D5" s="36" t="s">
        <v>20</v>
      </c>
      <c r="E5" s="36" t="s">
        <v>20</v>
      </c>
      <c r="F5" s="37" t="s">
        <v>20</v>
      </c>
      <c r="G5" s="37" t="s">
        <v>20</v>
      </c>
      <c r="H5" s="37" t="s">
        <v>20</v>
      </c>
      <c r="I5" s="37" t="s">
        <v>20</v>
      </c>
      <c r="J5" s="35" t="s">
        <v>20</v>
      </c>
      <c r="K5" s="35" t="s">
        <v>20</v>
      </c>
      <c r="L5" s="35" t="s">
        <v>20</v>
      </c>
      <c r="M5" s="35" t="s">
        <v>20</v>
      </c>
    </row>
    <row r="6" spans="1:13" x14ac:dyDescent="0.85">
      <c r="A6" s="4" t="s">
        <v>22</v>
      </c>
      <c r="B6" s="36" t="s">
        <v>20</v>
      </c>
      <c r="C6" s="36" t="s">
        <v>20</v>
      </c>
      <c r="D6" s="36" t="s">
        <v>20</v>
      </c>
      <c r="E6" s="36" t="s">
        <v>20</v>
      </c>
      <c r="F6" s="37" t="s">
        <v>20</v>
      </c>
      <c r="G6" s="37" t="s">
        <v>20</v>
      </c>
      <c r="H6" s="37" t="s">
        <v>20</v>
      </c>
      <c r="I6" s="37" t="s">
        <v>20</v>
      </c>
      <c r="J6" s="35" t="s">
        <v>20</v>
      </c>
      <c r="K6" s="35" t="s">
        <v>20</v>
      </c>
      <c r="L6" s="35" t="s">
        <v>20</v>
      </c>
      <c r="M6" s="35" t="s">
        <v>20</v>
      </c>
    </row>
    <row r="7" spans="1:13" x14ac:dyDescent="0.85">
      <c r="A7" s="4" t="s">
        <v>23</v>
      </c>
      <c r="B7" s="36" t="s">
        <v>20</v>
      </c>
      <c r="C7" s="36" t="s">
        <v>20</v>
      </c>
      <c r="D7" s="36" t="s">
        <v>20</v>
      </c>
      <c r="E7" s="36" t="s">
        <v>20</v>
      </c>
      <c r="F7" s="37" t="s">
        <v>20</v>
      </c>
      <c r="G7" s="37" t="s">
        <v>20</v>
      </c>
      <c r="H7" s="37" t="s">
        <v>20</v>
      </c>
      <c r="I7" s="37" t="s">
        <v>20</v>
      </c>
      <c r="J7" s="35" t="s">
        <v>20</v>
      </c>
      <c r="K7" s="35" t="s">
        <v>20</v>
      </c>
      <c r="L7" s="35" t="s">
        <v>20</v>
      </c>
      <c r="M7" s="35" t="s">
        <v>20</v>
      </c>
    </row>
    <row r="8" spans="1:13" ht="36.75" x14ac:dyDescent="0.95">
      <c r="A8" s="4" t="s">
        <v>24</v>
      </c>
      <c r="B8" s="33">
        <f>'1. รายได้ครัวเรือน'!C5</f>
        <v>0</v>
      </c>
      <c r="C8" s="33">
        <f>'1. รายได้ครัวเรือน'!C6</f>
        <v>0</v>
      </c>
      <c r="D8" s="33">
        <f>'1. รายได้ครัวเรือน'!C7</f>
        <v>0</v>
      </c>
      <c r="E8" s="38">
        <f>SUM(B8:D8)</f>
        <v>0</v>
      </c>
      <c r="F8" s="33">
        <f t="shared" ref="F8:I10" si="0">B8</f>
        <v>0</v>
      </c>
      <c r="G8" s="33">
        <f t="shared" si="0"/>
        <v>0</v>
      </c>
      <c r="H8" s="33">
        <f t="shared" si="0"/>
        <v>0</v>
      </c>
      <c r="I8" s="38">
        <f t="shared" si="0"/>
        <v>0</v>
      </c>
      <c r="J8" s="33">
        <f t="shared" ref="J8:M10" si="1">B8</f>
        <v>0</v>
      </c>
      <c r="K8" s="33">
        <f t="shared" si="1"/>
        <v>0</v>
      </c>
      <c r="L8" s="33">
        <f t="shared" si="1"/>
        <v>0</v>
      </c>
      <c r="M8" s="38">
        <f t="shared" si="1"/>
        <v>0</v>
      </c>
    </row>
    <row r="9" spans="1:13" ht="36.75" x14ac:dyDescent="0.95">
      <c r="A9" s="4" t="s">
        <v>25</v>
      </c>
      <c r="B9" s="33">
        <f>'1. รายได้ครัวเรือน'!F5</f>
        <v>0</v>
      </c>
      <c r="C9" s="33">
        <f>'1. รายได้ครัวเรือน'!F6</f>
        <v>0</v>
      </c>
      <c r="D9" s="33">
        <f>'1. รายได้ครัวเรือน'!F7</f>
        <v>0</v>
      </c>
      <c r="E9" s="38">
        <f>SUM(B9:D9)</f>
        <v>0</v>
      </c>
      <c r="F9" s="33">
        <f t="shared" si="0"/>
        <v>0</v>
      </c>
      <c r="G9" s="33">
        <f t="shared" si="0"/>
        <v>0</v>
      </c>
      <c r="H9" s="33">
        <f t="shared" si="0"/>
        <v>0</v>
      </c>
      <c r="I9" s="38">
        <f t="shared" si="0"/>
        <v>0</v>
      </c>
      <c r="J9" s="33">
        <f t="shared" si="1"/>
        <v>0</v>
      </c>
      <c r="K9" s="33">
        <f t="shared" si="1"/>
        <v>0</v>
      </c>
      <c r="L9" s="33">
        <f t="shared" si="1"/>
        <v>0</v>
      </c>
      <c r="M9" s="38">
        <f t="shared" si="1"/>
        <v>0</v>
      </c>
    </row>
    <row r="10" spans="1:13" ht="36.75" x14ac:dyDescent="0.95">
      <c r="A10" s="4" t="s">
        <v>26</v>
      </c>
      <c r="B10" s="34">
        <f>B8-B9</f>
        <v>0</v>
      </c>
      <c r="C10" s="34">
        <f>SUM(C8-C9)</f>
        <v>0</v>
      </c>
      <c r="D10" s="34">
        <f>SUM(D8-D9)</f>
        <v>0</v>
      </c>
      <c r="E10" s="38">
        <f>SUM(B10:D10)</f>
        <v>0</v>
      </c>
      <c r="F10" s="34">
        <f t="shared" si="0"/>
        <v>0</v>
      </c>
      <c r="G10" s="34">
        <f t="shared" si="0"/>
        <v>0</v>
      </c>
      <c r="H10" s="34">
        <f t="shared" si="0"/>
        <v>0</v>
      </c>
      <c r="I10" s="38">
        <f t="shared" si="0"/>
        <v>0</v>
      </c>
      <c r="J10" s="34">
        <f t="shared" si="1"/>
        <v>0</v>
      </c>
      <c r="K10" s="34">
        <f t="shared" si="1"/>
        <v>0</v>
      </c>
      <c r="L10" s="34">
        <f t="shared" si="1"/>
        <v>0</v>
      </c>
      <c r="M10" s="38">
        <f t="shared" si="1"/>
        <v>0</v>
      </c>
    </row>
    <row r="11" spans="1:13" x14ac:dyDescent="0.85">
      <c r="A11" s="4" t="s">
        <v>27</v>
      </c>
      <c r="B11" s="36" t="s">
        <v>20</v>
      </c>
      <c r="C11" s="36" t="s">
        <v>20</v>
      </c>
      <c r="D11" s="36" t="s">
        <v>20</v>
      </c>
      <c r="E11" s="36" t="s">
        <v>20</v>
      </c>
      <c r="F11" s="37" t="s">
        <v>20</v>
      </c>
      <c r="G11" s="37" t="s">
        <v>20</v>
      </c>
      <c r="H11" s="37" t="s">
        <v>20</v>
      </c>
      <c r="I11" s="37" t="s">
        <v>20</v>
      </c>
      <c r="J11" s="35" t="s">
        <v>20</v>
      </c>
      <c r="K11" s="35" t="s">
        <v>20</v>
      </c>
      <c r="L11" s="35" t="s">
        <v>20</v>
      </c>
      <c r="M11" s="35" t="s">
        <v>20</v>
      </c>
    </row>
    <row r="12" spans="1:13" x14ac:dyDescent="0.85">
      <c r="A12" s="4" t="s">
        <v>21</v>
      </c>
      <c r="B12" s="36" t="s">
        <v>20</v>
      </c>
      <c r="C12" s="36" t="s">
        <v>20</v>
      </c>
      <c r="D12" s="36" t="s">
        <v>20</v>
      </c>
      <c r="E12" s="36" t="s">
        <v>20</v>
      </c>
      <c r="F12" s="37" t="s">
        <v>20</v>
      </c>
      <c r="G12" s="37" t="s">
        <v>20</v>
      </c>
      <c r="H12" s="37" t="s">
        <v>20</v>
      </c>
      <c r="I12" s="37" t="s">
        <v>20</v>
      </c>
      <c r="J12" s="35" t="s">
        <v>20</v>
      </c>
      <c r="K12" s="35" t="s">
        <v>20</v>
      </c>
      <c r="L12" s="35" t="s">
        <v>20</v>
      </c>
      <c r="M12" s="35" t="s">
        <v>20</v>
      </c>
    </row>
    <row r="13" spans="1:13" x14ac:dyDescent="0.85">
      <c r="A13" s="4" t="s">
        <v>28</v>
      </c>
      <c r="B13" s="36" t="s">
        <v>20</v>
      </c>
      <c r="C13" s="36" t="s">
        <v>20</v>
      </c>
      <c r="D13" s="36" t="s">
        <v>20</v>
      </c>
      <c r="E13" s="36" t="s">
        <v>20</v>
      </c>
      <c r="F13" s="37" t="s">
        <v>20</v>
      </c>
      <c r="G13" s="37" t="s">
        <v>20</v>
      </c>
      <c r="H13" s="37" t="s">
        <v>20</v>
      </c>
      <c r="I13" s="37" t="s">
        <v>20</v>
      </c>
      <c r="J13" s="35" t="s">
        <v>20</v>
      </c>
      <c r="K13" s="35" t="s">
        <v>20</v>
      </c>
      <c r="L13" s="35" t="s">
        <v>20</v>
      </c>
      <c r="M13" s="35" t="s">
        <v>20</v>
      </c>
    </row>
    <row r="14" spans="1:13" ht="36.75" x14ac:dyDescent="0.95">
      <c r="A14" s="4" t="s">
        <v>29</v>
      </c>
      <c r="B14" s="33">
        <f>'1. รายได้ครัวเรือน'!C10</f>
        <v>240000</v>
      </c>
      <c r="C14" s="33">
        <f>'1. รายได้ครัวเรือน'!C11</f>
        <v>0</v>
      </c>
      <c r="D14" s="33">
        <f>'1. รายได้ครัวเรือน'!C12</f>
        <v>0</v>
      </c>
      <c r="E14" s="38">
        <f>SUM(B14:D14)</f>
        <v>240000</v>
      </c>
      <c r="F14" s="33">
        <f t="shared" ref="F14:H15" si="2">B14</f>
        <v>240000</v>
      </c>
      <c r="G14" s="33">
        <f t="shared" si="2"/>
        <v>0</v>
      </c>
      <c r="H14" s="33">
        <f t="shared" si="2"/>
        <v>0</v>
      </c>
      <c r="I14" s="38">
        <f>SUM(F14:H14)</f>
        <v>240000</v>
      </c>
      <c r="J14" s="33">
        <f t="shared" ref="J14:M16" si="3">B14</f>
        <v>240000</v>
      </c>
      <c r="K14" s="33">
        <f t="shared" si="3"/>
        <v>0</v>
      </c>
      <c r="L14" s="33">
        <f t="shared" si="3"/>
        <v>0</v>
      </c>
      <c r="M14" s="38">
        <f t="shared" si="3"/>
        <v>240000</v>
      </c>
    </row>
    <row r="15" spans="1:13" ht="36.75" x14ac:dyDescent="0.95">
      <c r="A15" s="4" t="s">
        <v>30</v>
      </c>
      <c r="B15" s="33">
        <f>'1. รายได้ครัวเรือน'!F10</f>
        <v>80000</v>
      </c>
      <c r="C15" s="33">
        <f>'1. รายได้ครัวเรือน'!F11</f>
        <v>0</v>
      </c>
      <c r="D15" s="33">
        <f>'1. รายได้ครัวเรือน'!F12</f>
        <v>0</v>
      </c>
      <c r="E15" s="38">
        <f>SUM(B15:D15)</f>
        <v>80000</v>
      </c>
      <c r="F15" s="33">
        <f t="shared" si="2"/>
        <v>80000</v>
      </c>
      <c r="G15" s="33">
        <f t="shared" si="2"/>
        <v>0</v>
      </c>
      <c r="H15" s="33">
        <f t="shared" si="2"/>
        <v>0</v>
      </c>
      <c r="I15" s="38">
        <f>E15</f>
        <v>80000</v>
      </c>
      <c r="J15" s="33">
        <f t="shared" si="3"/>
        <v>80000</v>
      </c>
      <c r="K15" s="33">
        <f t="shared" si="3"/>
        <v>0</v>
      </c>
      <c r="L15" s="33">
        <f t="shared" si="3"/>
        <v>0</v>
      </c>
      <c r="M15" s="38">
        <f t="shared" si="3"/>
        <v>80000</v>
      </c>
    </row>
    <row r="16" spans="1:13" ht="36.75" x14ac:dyDescent="0.95">
      <c r="A16" s="4" t="s">
        <v>31</v>
      </c>
      <c r="B16" s="34">
        <f t="shared" ref="B16:H16" si="4">B14-B15</f>
        <v>160000</v>
      </c>
      <c r="C16" s="34">
        <f t="shared" si="4"/>
        <v>0</v>
      </c>
      <c r="D16" s="34">
        <f t="shared" si="4"/>
        <v>0</v>
      </c>
      <c r="E16" s="38">
        <f t="shared" si="4"/>
        <v>160000</v>
      </c>
      <c r="F16" s="34">
        <f t="shared" si="4"/>
        <v>160000</v>
      </c>
      <c r="G16" s="34">
        <f t="shared" si="4"/>
        <v>0</v>
      </c>
      <c r="H16" s="34">
        <f t="shared" si="4"/>
        <v>0</v>
      </c>
      <c r="I16" s="38">
        <f>E16</f>
        <v>160000</v>
      </c>
      <c r="J16" s="34">
        <f t="shared" si="3"/>
        <v>160000</v>
      </c>
      <c r="K16" s="34">
        <f t="shared" si="3"/>
        <v>0</v>
      </c>
      <c r="L16" s="34">
        <f t="shared" si="3"/>
        <v>0</v>
      </c>
      <c r="M16" s="38">
        <f t="shared" si="3"/>
        <v>160000</v>
      </c>
    </row>
    <row r="17" spans="1:13" ht="36.75" x14ac:dyDescent="0.95">
      <c r="A17" s="4" t="s">
        <v>32</v>
      </c>
      <c r="B17" s="36" t="s">
        <v>20</v>
      </c>
      <c r="C17" s="36" t="s">
        <v>20</v>
      </c>
      <c r="D17" s="36" t="s">
        <v>20</v>
      </c>
      <c r="E17" s="33">
        <f>'1. รายได้ครัวเรือน'!C14</f>
        <v>0</v>
      </c>
      <c r="F17" s="37" t="s">
        <v>20</v>
      </c>
      <c r="G17" s="37" t="s">
        <v>20</v>
      </c>
      <c r="H17" s="37" t="s">
        <v>20</v>
      </c>
      <c r="I17" s="33">
        <f>E17</f>
        <v>0</v>
      </c>
      <c r="J17" s="35" t="s">
        <v>20</v>
      </c>
      <c r="K17" s="35" t="s">
        <v>20</v>
      </c>
      <c r="L17" s="35" t="s">
        <v>20</v>
      </c>
      <c r="M17" s="33">
        <f>E17</f>
        <v>0</v>
      </c>
    </row>
    <row r="18" spans="1:13" x14ac:dyDescent="0.85">
      <c r="A18" s="4" t="s">
        <v>33</v>
      </c>
      <c r="B18" s="36" t="s">
        <v>20</v>
      </c>
      <c r="C18" s="36" t="s">
        <v>20</v>
      </c>
      <c r="D18" s="36" t="s">
        <v>20</v>
      </c>
      <c r="E18" s="36" t="s">
        <v>20</v>
      </c>
      <c r="F18" s="37" t="s">
        <v>20</v>
      </c>
      <c r="G18" s="37" t="s">
        <v>20</v>
      </c>
      <c r="H18" s="37" t="s">
        <v>20</v>
      </c>
      <c r="I18" s="37" t="s">
        <v>20</v>
      </c>
      <c r="J18" s="35" t="s">
        <v>20</v>
      </c>
      <c r="K18" s="35" t="s">
        <v>20</v>
      </c>
      <c r="L18" s="35" t="s">
        <v>20</v>
      </c>
      <c r="M18" s="35" t="s">
        <v>20</v>
      </c>
    </row>
    <row r="19" spans="1:13" ht="36.75" x14ac:dyDescent="0.95">
      <c r="A19" s="4" t="s">
        <v>34</v>
      </c>
      <c r="B19" s="36" t="s">
        <v>20</v>
      </c>
      <c r="C19" s="36" t="s">
        <v>20</v>
      </c>
      <c r="D19" s="36" t="s">
        <v>20</v>
      </c>
      <c r="E19" s="33">
        <f>'1. รายได้ครัวเรือน'!F14</f>
        <v>90000</v>
      </c>
      <c r="F19" s="37" t="s">
        <v>20</v>
      </c>
      <c r="G19" s="37" t="s">
        <v>20</v>
      </c>
      <c r="H19" s="37" t="s">
        <v>20</v>
      </c>
      <c r="I19" s="33">
        <f>E19</f>
        <v>90000</v>
      </c>
      <c r="J19" s="35" t="s">
        <v>20</v>
      </c>
      <c r="K19" s="35" t="s">
        <v>20</v>
      </c>
      <c r="L19" s="35" t="s">
        <v>20</v>
      </c>
      <c r="M19" s="33">
        <f>E19</f>
        <v>90000</v>
      </c>
    </row>
    <row r="20" spans="1:13" ht="36.75" x14ac:dyDescent="0.95">
      <c r="A20" s="4" t="s">
        <v>35</v>
      </c>
      <c r="B20" s="36" t="s">
        <v>20</v>
      </c>
      <c r="C20" s="36" t="s">
        <v>20</v>
      </c>
      <c r="D20" s="36" t="s">
        <v>20</v>
      </c>
      <c r="E20" s="33">
        <f>'1. รายได้ครัวเรือน'!F15</f>
        <v>20000</v>
      </c>
      <c r="F20" s="37" t="s">
        <v>20</v>
      </c>
      <c r="G20" s="37" t="s">
        <v>20</v>
      </c>
      <c r="H20" s="37" t="s">
        <v>20</v>
      </c>
      <c r="I20" s="33">
        <f>E20</f>
        <v>20000</v>
      </c>
      <c r="J20" s="35" t="s">
        <v>20</v>
      </c>
      <c r="K20" s="35" t="s">
        <v>20</v>
      </c>
      <c r="L20" s="35" t="s">
        <v>20</v>
      </c>
      <c r="M20" s="33">
        <f>E20</f>
        <v>20000</v>
      </c>
    </row>
    <row r="21" spans="1:13" ht="36.75" x14ac:dyDescent="0.95">
      <c r="A21" s="4" t="s">
        <v>36</v>
      </c>
      <c r="B21" s="36" t="s">
        <v>20</v>
      </c>
      <c r="C21" s="36" t="s">
        <v>20</v>
      </c>
      <c r="D21" s="36" t="s">
        <v>20</v>
      </c>
      <c r="E21" s="38">
        <f>SUM(E19:E20)</f>
        <v>110000</v>
      </c>
      <c r="F21" s="37" t="s">
        <v>20</v>
      </c>
      <c r="G21" s="37" t="s">
        <v>20</v>
      </c>
      <c r="H21" s="37" t="s">
        <v>20</v>
      </c>
      <c r="I21" s="38">
        <f>E21</f>
        <v>110000</v>
      </c>
      <c r="J21" s="35" t="s">
        <v>20</v>
      </c>
      <c r="K21" s="35" t="s">
        <v>20</v>
      </c>
      <c r="L21" s="35" t="s">
        <v>20</v>
      </c>
      <c r="M21" s="38">
        <f>E21</f>
        <v>110000</v>
      </c>
    </row>
    <row r="22" spans="1:13" ht="36.75" x14ac:dyDescent="0.95">
      <c r="A22" s="4" t="s">
        <v>37</v>
      </c>
      <c r="B22" s="36" t="s">
        <v>20</v>
      </c>
      <c r="C22" s="36" t="s">
        <v>20</v>
      </c>
      <c r="D22" s="36" t="s">
        <v>20</v>
      </c>
      <c r="E22" s="39">
        <f>(E10+E16+E17)-E21</f>
        <v>50000</v>
      </c>
      <c r="F22" s="37" t="s">
        <v>20</v>
      </c>
      <c r="G22" s="37" t="s">
        <v>20</v>
      </c>
      <c r="H22" s="37" t="s">
        <v>20</v>
      </c>
      <c r="I22" s="39">
        <f>E22</f>
        <v>50000</v>
      </c>
      <c r="J22" s="35" t="s">
        <v>20</v>
      </c>
      <c r="K22" s="35" t="s">
        <v>20</v>
      </c>
      <c r="L22" s="35" t="s">
        <v>20</v>
      </c>
      <c r="M22" s="39">
        <f>E22</f>
        <v>50000</v>
      </c>
    </row>
    <row r="23" spans="1:13" x14ac:dyDescent="0.85">
      <c r="A23" s="4" t="s">
        <v>38</v>
      </c>
      <c r="B23" s="36" t="s">
        <v>20</v>
      </c>
      <c r="C23" s="36" t="s">
        <v>20</v>
      </c>
      <c r="D23" s="36" t="s">
        <v>20</v>
      </c>
      <c r="E23" s="36" t="s">
        <v>20</v>
      </c>
      <c r="F23" s="37" t="s">
        <v>20</v>
      </c>
      <c r="G23" s="37" t="s">
        <v>20</v>
      </c>
      <c r="H23" s="37" t="s">
        <v>20</v>
      </c>
      <c r="I23" s="37" t="s">
        <v>20</v>
      </c>
      <c r="J23" s="35" t="s">
        <v>20</v>
      </c>
      <c r="K23" s="35" t="s">
        <v>20</v>
      </c>
      <c r="L23" s="35" t="s">
        <v>20</v>
      </c>
      <c r="M23" s="35" t="s">
        <v>20</v>
      </c>
    </row>
    <row r="24" spans="1:13" x14ac:dyDescent="0.85">
      <c r="E24" s="71"/>
    </row>
    <row r="25" spans="1:13" x14ac:dyDescent="0.85">
      <c r="J25" s="151"/>
      <c r="K25" s="151"/>
      <c r="L25" s="151"/>
    </row>
  </sheetData>
  <mergeCells count="4">
    <mergeCell ref="B3:E3"/>
    <mergeCell ref="F3:I3"/>
    <mergeCell ref="J3:M3"/>
    <mergeCell ref="J25:L25"/>
  </mergeCells>
  <pageMargins left="0.7" right="0.7" top="0.75" bottom="0.75" header="0.3" footer="0.3"/>
  <pageSetup paperSize="9" orientation="portrait" horizontalDpi="1200" verticalDpi="1200" r:id="rId1"/>
  <ignoredErrors>
    <ignoredError sqref="E10 J1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1"/>
  <sheetViews>
    <sheetView topLeftCell="A16" zoomScale="90" zoomScaleNormal="90" workbookViewId="0">
      <selection activeCell="F24" sqref="F24"/>
    </sheetView>
  </sheetViews>
  <sheetFormatPr defaultColWidth="9" defaultRowHeight="32.25" x14ac:dyDescent="0.85"/>
  <cols>
    <col min="1" max="1" width="58.625" style="1" customWidth="1"/>
    <col min="2" max="21" width="14.375" style="1" customWidth="1"/>
    <col min="22" max="22" width="16.75" style="1" customWidth="1"/>
    <col min="23" max="16384" width="9" style="1"/>
  </cols>
  <sheetData>
    <row r="1" spans="1:22" x14ac:dyDescent="0.85">
      <c r="E1" s="52" t="s">
        <v>88</v>
      </c>
      <c r="F1" s="52"/>
      <c r="G1" s="52"/>
      <c r="H1" s="52"/>
      <c r="K1" s="52"/>
    </row>
    <row r="2" spans="1:22" ht="40.5" x14ac:dyDescent="1.05">
      <c r="A2" s="51" t="s">
        <v>39</v>
      </c>
      <c r="D2" s="161" t="s">
        <v>123</v>
      </c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  <c r="S2" s="161"/>
      <c r="T2" s="161"/>
      <c r="U2" s="161"/>
      <c r="V2" s="161"/>
    </row>
    <row r="3" spans="1:22" x14ac:dyDescent="0.85">
      <c r="A3" s="156" t="s">
        <v>15</v>
      </c>
      <c r="B3" s="152" t="s">
        <v>40</v>
      </c>
      <c r="C3" s="153"/>
      <c r="D3" s="153"/>
      <c r="E3" s="153"/>
      <c r="F3" s="153"/>
      <c r="G3" s="153"/>
      <c r="H3" s="153"/>
      <c r="I3" s="153"/>
      <c r="J3" s="153"/>
      <c r="K3" s="153"/>
      <c r="L3" s="154" t="s">
        <v>41</v>
      </c>
      <c r="M3" s="154"/>
      <c r="N3" s="154"/>
      <c r="O3" s="154"/>
      <c r="P3" s="154"/>
      <c r="Q3" s="154"/>
      <c r="R3" s="154"/>
      <c r="S3" s="154"/>
      <c r="T3" s="154"/>
      <c r="U3" s="154"/>
      <c r="V3" s="155"/>
    </row>
    <row r="4" spans="1:22" x14ac:dyDescent="0.85">
      <c r="A4" s="157"/>
      <c r="B4" s="53">
        <v>1</v>
      </c>
      <c r="C4" s="53">
        <v>2</v>
      </c>
      <c r="D4" s="53">
        <v>3</v>
      </c>
      <c r="E4" s="53">
        <v>4</v>
      </c>
      <c r="F4" s="53">
        <v>5</v>
      </c>
      <c r="G4" s="53">
        <v>6</v>
      </c>
      <c r="H4" s="53">
        <v>7</v>
      </c>
      <c r="I4" s="53">
        <v>8</v>
      </c>
      <c r="J4" s="53">
        <v>9</v>
      </c>
      <c r="K4" s="53">
        <v>10</v>
      </c>
      <c r="L4" s="54">
        <v>11</v>
      </c>
      <c r="M4" s="55">
        <v>12</v>
      </c>
      <c r="N4" s="55">
        <v>13</v>
      </c>
      <c r="O4" s="55">
        <v>14</v>
      </c>
      <c r="P4" s="55">
        <v>15</v>
      </c>
      <c r="Q4" s="55">
        <v>16</v>
      </c>
      <c r="R4" s="55">
        <v>17</v>
      </c>
      <c r="S4" s="55">
        <v>18</v>
      </c>
      <c r="T4" s="55">
        <v>19</v>
      </c>
      <c r="U4" s="55">
        <v>20</v>
      </c>
      <c r="V4" s="56" t="s">
        <v>5</v>
      </c>
    </row>
    <row r="5" spans="1:22" x14ac:dyDescent="0.85">
      <c r="A5" s="158" t="s">
        <v>42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60"/>
    </row>
    <row r="6" spans="1:22" x14ac:dyDescent="0.85">
      <c r="A6" s="85" t="s">
        <v>43</v>
      </c>
      <c r="B6" s="62">
        <f>'2. ตารางแผน 3 ปี'!E22</f>
        <v>50000</v>
      </c>
      <c r="C6" s="82">
        <v>50000</v>
      </c>
      <c r="D6" s="82">
        <v>50000</v>
      </c>
      <c r="E6" s="82">
        <v>50000</v>
      </c>
      <c r="F6" s="82">
        <v>50000</v>
      </c>
      <c r="G6" s="82">
        <v>50000</v>
      </c>
      <c r="H6" s="82">
        <v>50000</v>
      </c>
      <c r="I6" s="82">
        <v>50000</v>
      </c>
      <c r="J6" s="82">
        <v>50000</v>
      </c>
      <c r="K6" s="82">
        <v>50000</v>
      </c>
      <c r="L6" s="81">
        <v>50000</v>
      </c>
      <c r="M6" s="81">
        <v>50000</v>
      </c>
      <c r="N6" s="81">
        <v>50000</v>
      </c>
      <c r="O6" s="81">
        <v>50000</v>
      </c>
      <c r="P6" s="81">
        <v>50000</v>
      </c>
      <c r="Q6" s="81">
        <v>50000</v>
      </c>
      <c r="R6" s="81">
        <v>50000</v>
      </c>
      <c r="S6" s="81">
        <v>50000</v>
      </c>
      <c r="T6" s="81">
        <v>50000</v>
      </c>
      <c r="U6" s="81">
        <v>50000</v>
      </c>
      <c r="V6" s="68">
        <f>SUM(B6:U6)</f>
        <v>1000000</v>
      </c>
    </row>
    <row r="7" spans="1:22" ht="36.75" x14ac:dyDescent="0.95">
      <c r="A7" s="61" t="s">
        <v>44</v>
      </c>
      <c r="B7" s="66">
        <f>'1. รายได้ครัวเรือน'!H2</f>
        <v>250000</v>
      </c>
      <c r="C7" s="80" t="s">
        <v>121</v>
      </c>
      <c r="D7" s="80" t="s">
        <v>121</v>
      </c>
      <c r="E7" s="80" t="s">
        <v>121</v>
      </c>
      <c r="F7" s="80" t="s">
        <v>121</v>
      </c>
      <c r="G7" s="80" t="s">
        <v>121</v>
      </c>
      <c r="H7" s="80" t="s">
        <v>121</v>
      </c>
      <c r="I7" s="80" t="s">
        <v>121</v>
      </c>
      <c r="J7" s="80" t="s">
        <v>121</v>
      </c>
      <c r="K7" s="80" t="s">
        <v>121</v>
      </c>
      <c r="L7" s="80" t="s">
        <v>121</v>
      </c>
      <c r="M7" s="80" t="s">
        <v>121</v>
      </c>
      <c r="N7" s="80" t="s">
        <v>121</v>
      </c>
      <c r="O7" s="80" t="s">
        <v>121</v>
      </c>
      <c r="P7" s="80" t="s">
        <v>121</v>
      </c>
      <c r="Q7" s="80" t="s">
        <v>121</v>
      </c>
      <c r="R7" s="80" t="s">
        <v>121</v>
      </c>
      <c r="S7" s="80" t="s">
        <v>121</v>
      </c>
      <c r="T7" s="80" t="s">
        <v>121</v>
      </c>
      <c r="U7" s="80" t="s">
        <v>121</v>
      </c>
      <c r="V7" s="68">
        <f t="shared" ref="V7:V28" si="0">SUM(B7:U7)</f>
        <v>250000</v>
      </c>
    </row>
    <row r="8" spans="1:22" ht="36.75" x14ac:dyDescent="0.95">
      <c r="A8" s="61" t="s">
        <v>45</v>
      </c>
      <c r="B8" s="59">
        <v>0</v>
      </c>
      <c r="C8" s="80" t="s">
        <v>121</v>
      </c>
      <c r="D8" s="80" t="s">
        <v>121</v>
      </c>
      <c r="E8" s="80" t="s">
        <v>121</v>
      </c>
      <c r="F8" s="80" t="s">
        <v>121</v>
      </c>
      <c r="G8" s="80" t="s">
        <v>121</v>
      </c>
      <c r="H8" s="80" t="s">
        <v>121</v>
      </c>
      <c r="I8" s="80" t="s">
        <v>121</v>
      </c>
      <c r="J8" s="80" t="s">
        <v>121</v>
      </c>
      <c r="K8" s="80" t="s">
        <v>121</v>
      </c>
      <c r="L8" s="80" t="s">
        <v>121</v>
      </c>
      <c r="M8" s="80" t="s">
        <v>121</v>
      </c>
      <c r="N8" s="80" t="s">
        <v>121</v>
      </c>
      <c r="O8" s="80" t="s">
        <v>121</v>
      </c>
      <c r="P8" s="80" t="s">
        <v>121</v>
      </c>
      <c r="Q8" s="80" t="s">
        <v>121</v>
      </c>
      <c r="R8" s="80" t="s">
        <v>121</v>
      </c>
      <c r="S8" s="80" t="s">
        <v>121</v>
      </c>
      <c r="T8" s="80" t="s">
        <v>121</v>
      </c>
      <c r="U8" s="80" t="s">
        <v>121</v>
      </c>
      <c r="V8" s="68">
        <f t="shared" si="0"/>
        <v>0</v>
      </c>
    </row>
    <row r="9" spans="1:22" x14ac:dyDescent="0.85">
      <c r="A9" s="63" t="s">
        <v>46</v>
      </c>
      <c r="B9" s="76">
        <v>0</v>
      </c>
      <c r="C9" s="76">
        <v>0</v>
      </c>
      <c r="D9" s="76">
        <v>0</v>
      </c>
      <c r="E9" s="76">
        <v>0</v>
      </c>
      <c r="F9" s="76">
        <v>0</v>
      </c>
      <c r="G9" s="76">
        <v>0</v>
      </c>
      <c r="H9" s="76">
        <v>0</v>
      </c>
      <c r="I9" s="76">
        <v>0</v>
      </c>
      <c r="J9" s="76">
        <v>0</v>
      </c>
      <c r="K9" s="76">
        <v>0</v>
      </c>
      <c r="L9" s="58">
        <v>0</v>
      </c>
      <c r="M9" s="59">
        <v>0</v>
      </c>
      <c r="N9" s="59">
        <v>0</v>
      </c>
      <c r="O9" s="59">
        <v>0</v>
      </c>
      <c r="P9" s="59">
        <v>0</v>
      </c>
      <c r="Q9" s="59">
        <v>0</v>
      </c>
      <c r="R9" s="59">
        <v>0</v>
      </c>
      <c r="S9" s="59">
        <v>0</v>
      </c>
      <c r="T9" s="59">
        <v>0</v>
      </c>
      <c r="U9" s="59">
        <v>0</v>
      </c>
      <c r="V9" s="68">
        <f t="shared" si="0"/>
        <v>0</v>
      </c>
    </row>
    <row r="10" spans="1:22" x14ac:dyDescent="0.85">
      <c r="A10" s="63" t="s">
        <v>47</v>
      </c>
      <c r="B10" s="75">
        <v>0</v>
      </c>
      <c r="C10" s="75">
        <f>B27</f>
        <v>25000</v>
      </c>
      <c r="D10" s="75">
        <f t="shared" ref="D10:K10" si="1">C27</f>
        <v>50625</v>
      </c>
      <c r="E10" s="75">
        <f t="shared" si="1"/>
        <v>76875</v>
      </c>
      <c r="F10" s="75">
        <f t="shared" si="1"/>
        <v>103750</v>
      </c>
      <c r="G10" s="75">
        <f t="shared" si="1"/>
        <v>131250</v>
      </c>
      <c r="H10" s="75">
        <f t="shared" si="1"/>
        <v>159375</v>
      </c>
      <c r="I10" s="75">
        <f t="shared" si="1"/>
        <v>188125</v>
      </c>
      <c r="J10" s="75">
        <f t="shared" si="1"/>
        <v>217500</v>
      </c>
      <c r="K10" s="75">
        <f t="shared" si="1"/>
        <v>247500</v>
      </c>
      <c r="L10" s="75">
        <f t="shared" ref="L10" si="2">K27</f>
        <v>278125</v>
      </c>
      <c r="M10" s="75">
        <f t="shared" ref="M10" si="3">L27</f>
        <v>309375</v>
      </c>
      <c r="N10" s="75">
        <f t="shared" ref="N10" si="4">M27</f>
        <v>341250</v>
      </c>
      <c r="O10" s="75">
        <f t="shared" ref="O10" si="5">N27</f>
        <v>373750</v>
      </c>
      <c r="P10" s="75">
        <f t="shared" ref="P10" si="6">O27</f>
        <v>406875</v>
      </c>
      <c r="Q10" s="75">
        <f t="shared" ref="Q10" si="7">P27</f>
        <v>440625</v>
      </c>
      <c r="R10" s="75">
        <f t="shared" ref="R10" si="8">Q27</f>
        <v>475000</v>
      </c>
      <c r="S10" s="75">
        <f t="shared" ref="S10" si="9">R27</f>
        <v>510000</v>
      </c>
      <c r="T10" s="75">
        <f t="shared" ref="T10" si="10">S27</f>
        <v>545625</v>
      </c>
      <c r="U10" s="75">
        <f t="shared" ref="U10" si="11">T27</f>
        <v>581875</v>
      </c>
      <c r="V10" s="69">
        <f t="shared" si="0"/>
        <v>5462500</v>
      </c>
    </row>
    <row r="11" spans="1:22" x14ac:dyDescent="0.85">
      <c r="A11" s="90" t="s">
        <v>48</v>
      </c>
      <c r="B11" s="84">
        <f>SUM(B6:B10)</f>
        <v>300000</v>
      </c>
      <c r="C11" s="84">
        <f t="shared" ref="C11:U11" si="12">SUM(C6:C10)</f>
        <v>75000</v>
      </c>
      <c r="D11" s="84">
        <f t="shared" si="12"/>
        <v>100625</v>
      </c>
      <c r="E11" s="84">
        <f t="shared" si="12"/>
        <v>126875</v>
      </c>
      <c r="F11" s="84">
        <f t="shared" si="12"/>
        <v>153750</v>
      </c>
      <c r="G11" s="84">
        <f t="shared" si="12"/>
        <v>181250</v>
      </c>
      <c r="H11" s="84">
        <f t="shared" si="12"/>
        <v>209375</v>
      </c>
      <c r="I11" s="84">
        <f t="shared" si="12"/>
        <v>238125</v>
      </c>
      <c r="J11" s="84">
        <f t="shared" si="12"/>
        <v>267500</v>
      </c>
      <c r="K11" s="84">
        <f t="shared" si="12"/>
        <v>297500</v>
      </c>
      <c r="L11" s="84">
        <f t="shared" si="12"/>
        <v>328125</v>
      </c>
      <c r="M11" s="84">
        <f t="shared" si="12"/>
        <v>359375</v>
      </c>
      <c r="N11" s="84">
        <f t="shared" si="12"/>
        <v>391250</v>
      </c>
      <c r="O11" s="84">
        <f t="shared" si="12"/>
        <v>423750</v>
      </c>
      <c r="P11" s="84">
        <f t="shared" si="12"/>
        <v>456875</v>
      </c>
      <c r="Q11" s="84">
        <f t="shared" si="12"/>
        <v>490625</v>
      </c>
      <c r="R11" s="84">
        <f t="shared" si="12"/>
        <v>525000</v>
      </c>
      <c r="S11" s="84">
        <f t="shared" si="12"/>
        <v>560000</v>
      </c>
      <c r="T11" s="84">
        <f t="shared" si="12"/>
        <v>595625</v>
      </c>
      <c r="U11" s="84">
        <f t="shared" si="12"/>
        <v>631875</v>
      </c>
      <c r="V11" s="69">
        <f t="shared" si="0"/>
        <v>6712500</v>
      </c>
    </row>
    <row r="12" spans="1:22" x14ac:dyDescent="0.85">
      <c r="A12" s="57" t="s">
        <v>49</v>
      </c>
      <c r="B12" s="75">
        <f>B26</f>
        <v>275000</v>
      </c>
      <c r="C12" s="75">
        <f t="shared" ref="C12:U12" si="13">C26</f>
        <v>24375</v>
      </c>
      <c r="D12" s="75">
        <f t="shared" si="13"/>
        <v>23750</v>
      </c>
      <c r="E12" s="75">
        <f t="shared" si="13"/>
        <v>23125</v>
      </c>
      <c r="F12" s="75">
        <f t="shared" si="13"/>
        <v>22500</v>
      </c>
      <c r="G12" s="75">
        <f t="shared" si="13"/>
        <v>21875</v>
      </c>
      <c r="H12" s="75">
        <f t="shared" si="13"/>
        <v>21250</v>
      </c>
      <c r="I12" s="75">
        <f t="shared" si="13"/>
        <v>20625</v>
      </c>
      <c r="J12" s="75">
        <f t="shared" si="13"/>
        <v>20000</v>
      </c>
      <c r="K12" s="75">
        <f t="shared" si="13"/>
        <v>19375</v>
      </c>
      <c r="L12" s="75">
        <f t="shared" si="13"/>
        <v>18750</v>
      </c>
      <c r="M12" s="75">
        <f t="shared" si="13"/>
        <v>18125</v>
      </c>
      <c r="N12" s="75">
        <f t="shared" si="13"/>
        <v>17500</v>
      </c>
      <c r="O12" s="75">
        <f t="shared" si="13"/>
        <v>16875</v>
      </c>
      <c r="P12" s="75">
        <f t="shared" si="13"/>
        <v>16250</v>
      </c>
      <c r="Q12" s="75">
        <f t="shared" si="13"/>
        <v>15625</v>
      </c>
      <c r="R12" s="75">
        <f t="shared" si="13"/>
        <v>15000</v>
      </c>
      <c r="S12" s="75">
        <f t="shared" si="13"/>
        <v>14375</v>
      </c>
      <c r="T12" s="75">
        <f t="shared" si="13"/>
        <v>13750</v>
      </c>
      <c r="U12" s="75">
        <f t="shared" si="13"/>
        <v>13125</v>
      </c>
      <c r="V12" s="69">
        <f>SUM(B12:U12)</f>
        <v>631250</v>
      </c>
    </row>
    <row r="13" spans="1:22" x14ac:dyDescent="0.85">
      <c r="A13" s="63" t="s">
        <v>50</v>
      </c>
      <c r="B13" s="75">
        <f>B14</f>
        <v>250000</v>
      </c>
      <c r="C13" s="75">
        <f>B13-B15</f>
        <v>237500</v>
      </c>
      <c r="D13" s="75">
        <f t="shared" ref="D13:J13" si="14">C13-C15</f>
        <v>225000</v>
      </c>
      <c r="E13" s="75">
        <f t="shared" si="14"/>
        <v>212500</v>
      </c>
      <c r="F13" s="75">
        <f t="shared" si="14"/>
        <v>200000</v>
      </c>
      <c r="G13" s="75">
        <f t="shared" si="14"/>
        <v>187500</v>
      </c>
      <c r="H13" s="75">
        <f t="shared" si="14"/>
        <v>175000</v>
      </c>
      <c r="I13" s="75">
        <f t="shared" si="14"/>
        <v>162500</v>
      </c>
      <c r="J13" s="75">
        <f t="shared" si="14"/>
        <v>150000</v>
      </c>
      <c r="K13" s="75">
        <f t="shared" ref="K13" si="15">J13-J15</f>
        <v>137500</v>
      </c>
      <c r="L13" s="75">
        <f t="shared" ref="L13" si="16">K13-K15</f>
        <v>125000</v>
      </c>
      <c r="M13" s="75">
        <f t="shared" ref="M13" si="17">L13-L15</f>
        <v>112500</v>
      </c>
      <c r="N13" s="75">
        <f t="shared" ref="N13" si="18">M13-M15</f>
        <v>100000</v>
      </c>
      <c r="O13" s="75">
        <f t="shared" ref="O13" si="19">N13-N15</f>
        <v>87500</v>
      </c>
      <c r="P13" s="75">
        <f t="shared" ref="P13" si="20">O13-O15</f>
        <v>75000</v>
      </c>
      <c r="Q13" s="75">
        <f t="shared" ref="Q13" si="21">P13-P15</f>
        <v>62500</v>
      </c>
      <c r="R13" s="75">
        <f t="shared" ref="R13" si="22">Q13-Q15</f>
        <v>50000</v>
      </c>
      <c r="S13" s="75">
        <f t="shared" ref="S13" si="23">R13-R15</f>
        <v>37500</v>
      </c>
      <c r="T13" s="75">
        <f t="shared" ref="T13" si="24">S13-S15</f>
        <v>25000</v>
      </c>
      <c r="U13" s="75">
        <f t="shared" ref="U13" si="25">T13-T15</f>
        <v>12500</v>
      </c>
      <c r="V13" s="69">
        <f>SUM(B13:U13)</f>
        <v>2625000</v>
      </c>
    </row>
    <row r="14" spans="1:22" ht="36.75" x14ac:dyDescent="0.95">
      <c r="A14" s="86" t="s">
        <v>51</v>
      </c>
      <c r="B14" s="60">
        <f>B7</f>
        <v>250000</v>
      </c>
      <c r="C14" s="80" t="s">
        <v>121</v>
      </c>
      <c r="D14" s="80" t="s">
        <v>121</v>
      </c>
      <c r="E14" s="80" t="s">
        <v>121</v>
      </c>
      <c r="F14" s="80" t="s">
        <v>121</v>
      </c>
      <c r="G14" s="80" t="s">
        <v>121</v>
      </c>
      <c r="H14" s="80" t="s">
        <v>121</v>
      </c>
      <c r="I14" s="80" t="s">
        <v>121</v>
      </c>
      <c r="J14" s="80" t="s">
        <v>121</v>
      </c>
      <c r="K14" s="80" t="s">
        <v>121</v>
      </c>
      <c r="L14" s="80" t="s">
        <v>121</v>
      </c>
      <c r="M14" s="80" t="s">
        <v>121</v>
      </c>
      <c r="N14" s="80" t="s">
        <v>121</v>
      </c>
      <c r="O14" s="80" t="s">
        <v>121</v>
      </c>
      <c r="P14" s="80" t="s">
        <v>121</v>
      </c>
      <c r="Q14" s="80" t="s">
        <v>121</v>
      </c>
      <c r="R14" s="80" t="s">
        <v>121</v>
      </c>
      <c r="S14" s="80" t="s">
        <v>121</v>
      </c>
      <c r="T14" s="80" t="s">
        <v>121</v>
      </c>
      <c r="U14" s="80" t="s">
        <v>121</v>
      </c>
      <c r="V14" s="69">
        <f t="shared" si="0"/>
        <v>250000</v>
      </c>
    </row>
    <row r="15" spans="1:22" x14ac:dyDescent="0.85">
      <c r="A15" s="61" t="s">
        <v>52</v>
      </c>
      <c r="B15" s="82">
        <v>12500</v>
      </c>
      <c r="C15" s="82">
        <v>12500</v>
      </c>
      <c r="D15" s="82">
        <v>12500</v>
      </c>
      <c r="E15" s="82">
        <v>12500</v>
      </c>
      <c r="F15" s="82">
        <v>12500</v>
      </c>
      <c r="G15" s="82">
        <v>12500</v>
      </c>
      <c r="H15" s="82">
        <v>12500</v>
      </c>
      <c r="I15" s="82">
        <v>12500</v>
      </c>
      <c r="J15" s="82">
        <v>12500</v>
      </c>
      <c r="K15" s="82">
        <v>12500</v>
      </c>
      <c r="L15" s="83">
        <v>12500</v>
      </c>
      <c r="M15" s="83">
        <v>12500</v>
      </c>
      <c r="N15" s="83">
        <v>12500</v>
      </c>
      <c r="O15" s="83">
        <v>12500</v>
      </c>
      <c r="P15" s="83">
        <v>12500</v>
      </c>
      <c r="Q15" s="83">
        <v>12500</v>
      </c>
      <c r="R15" s="83">
        <v>12500</v>
      </c>
      <c r="S15" s="83">
        <v>12500</v>
      </c>
      <c r="T15" s="83">
        <v>12500</v>
      </c>
      <c r="U15" s="83">
        <v>12500</v>
      </c>
      <c r="V15" s="69">
        <f t="shared" si="0"/>
        <v>250000</v>
      </c>
    </row>
    <row r="16" spans="1:22" x14ac:dyDescent="0.85">
      <c r="A16" s="64" t="s">
        <v>53</v>
      </c>
      <c r="B16" s="75">
        <f>B14*5/100</f>
        <v>12500</v>
      </c>
      <c r="C16" s="75">
        <f>SUM(C13)*0.05</f>
        <v>11875</v>
      </c>
      <c r="D16" s="75">
        <f>SUM(D13)*0.05</f>
        <v>11250</v>
      </c>
      <c r="E16" s="75">
        <f t="shared" ref="E16:U16" si="26">SUM(E13)*0.05</f>
        <v>10625</v>
      </c>
      <c r="F16" s="75">
        <f t="shared" si="26"/>
        <v>10000</v>
      </c>
      <c r="G16" s="75">
        <f t="shared" si="26"/>
        <v>9375</v>
      </c>
      <c r="H16" s="75">
        <f t="shared" si="26"/>
        <v>8750</v>
      </c>
      <c r="I16" s="75">
        <f t="shared" si="26"/>
        <v>8125</v>
      </c>
      <c r="J16" s="75">
        <f t="shared" si="26"/>
        <v>7500</v>
      </c>
      <c r="K16" s="75">
        <f t="shared" si="26"/>
        <v>6875</v>
      </c>
      <c r="L16" s="75">
        <f t="shared" si="26"/>
        <v>6250</v>
      </c>
      <c r="M16" s="75">
        <f t="shared" si="26"/>
        <v>5625</v>
      </c>
      <c r="N16" s="75">
        <f t="shared" si="26"/>
        <v>5000</v>
      </c>
      <c r="O16" s="75">
        <f t="shared" si="26"/>
        <v>4375</v>
      </c>
      <c r="P16" s="75">
        <f t="shared" si="26"/>
        <v>3750</v>
      </c>
      <c r="Q16" s="75">
        <f t="shared" si="26"/>
        <v>3125</v>
      </c>
      <c r="R16" s="75">
        <f t="shared" si="26"/>
        <v>2500</v>
      </c>
      <c r="S16" s="75">
        <f t="shared" si="26"/>
        <v>1875</v>
      </c>
      <c r="T16" s="75">
        <f t="shared" si="26"/>
        <v>1250</v>
      </c>
      <c r="U16" s="75">
        <f t="shared" si="26"/>
        <v>625</v>
      </c>
      <c r="V16" s="69">
        <f t="shared" si="0"/>
        <v>131250</v>
      </c>
    </row>
    <row r="17" spans="1:22" s="50" customFormat="1" x14ac:dyDescent="0.85">
      <c r="A17" s="61" t="s">
        <v>54</v>
      </c>
      <c r="B17" s="82">
        <v>0</v>
      </c>
      <c r="C17" s="82">
        <v>0</v>
      </c>
      <c r="D17" s="82">
        <v>0</v>
      </c>
      <c r="E17" s="82">
        <v>0</v>
      </c>
      <c r="F17" s="82">
        <v>0</v>
      </c>
      <c r="G17" s="82">
        <v>0</v>
      </c>
      <c r="H17" s="82">
        <v>0</v>
      </c>
      <c r="I17" s="82">
        <v>0</v>
      </c>
      <c r="J17" s="82">
        <v>0</v>
      </c>
      <c r="K17" s="82">
        <v>0</v>
      </c>
      <c r="L17" s="83">
        <v>0</v>
      </c>
      <c r="M17" s="83">
        <v>0</v>
      </c>
      <c r="N17" s="83">
        <v>0</v>
      </c>
      <c r="O17" s="83">
        <v>0</v>
      </c>
      <c r="P17" s="83">
        <v>0</v>
      </c>
      <c r="Q17" s="83">
        <v>0</v>
      </c>
      <c r="R17" s="83">
        <v>0</v>
      </c>
      <c r="S17" s="83">
        <v>0</v>
      </c>
      <c r="T17" s="83">
        <v>0</v>
      </c>
      <c r="U17" s="83">
        <v>0</v>
      </c>
      <c r="V17" s="69">
        <f t="shared" si="0"/>
        <v>0</v>
      </c>
    </row>
    <row r="18" spans="1:22" s="50" customFormat="1" x14ac:dyDescent="0.85">
      <c r="A18" s="85" t="s">
        <v>55</v>
      </c>
      <c r="B18" s="75">
        <f>B8*5/100</f>
        <v>0</v>
      </c>
      <c r="C18" s="75">
        <f t="shared" ref="C18:U18" si="27">C30*5/100</f>
        <v>0</v>
      </c>
      <c r="D18" s="75">
        <f t="shared" si="27"/>
        <v>0</v>
      </c>
      <c r="E18" s="75">
        <f t="shared" si="27"/>
        <v>0</v>
      </c>
      <c r="F18" s="75">
        <f t="shared" si="27"/>
        <v>0</v>
      </c>
      <c r="G18" s="75">
        <f t="shared" si="27"/>
        <v>0</v>
      </c>
      <c r="H18" s="75">
        <f t="shared" si="27"/>
        <v>0</v>
      </c>
      <c r="I18" s="75">
        <f t="shared" si="27"/>
        <v>0</v>
      </c>
      <c r="J18" s="75">
        <f t="shared" si="27"/>
        <v>0</v>
      </c>
      <c r="K18" s="75">
        <f t="shared" si="27"/>
        <v>0</v>
      </c>
      <c r="L18" s="75">
        <f t="shared" si="27"/>
        <v>0</v>
      </c>
      <c r="M18" s="75">
        <f t="shared" si="27"/>
        <v>0</v>
      </c>
      <c r="N18" s="75">
        <f t="shared" si="27"/>
        <v>0</v>
      </c>
      <c r="O18" s="75">
        <f t="shared" si="27"/>
        <v>0</v>
      </c>
      <c r="P18" s="75">
        <f t="shared" si="27"/>
        <v>0</v>
      </c>
      <c r="Q18" s="75">
        <f t="shared" si="27"/>
        <v>0</v>
      </c>
      <c r="R18" s="75">
        <f t="shared" si="27"/>
        <v>0</v>
      </c>
      <c r="S18" s="75">
        <f t="shared" si="27"/>
        <v>0</v>
      </c>
      <c r="T18" s="75">
        <f t="shared" si="27"/>
        <v>0</v>
      </c>
      <c r="U18" s="75">
        <f t="shared" si="27"/>
        <v>0</v>
      </c>
      <c r="V18" s="69">
        <f t="shared" si="0"/>
        <v>0</v>
      </c>
    </row>
    <row r="19" spans="1:22" x14ac:dyDescent="0.85">
      <c r="A19" s="63" t="s">
        <v>71</v>
      </c>
      <c r="B19" s="82">
        <v>0</v>
      </c>
      <c r="C19" s="82">
        <v>0</v>
      </c>
      <c r="D19" s="82">
        <v>0</v>
      </c>
      <c r="E19" s="82">
        <v>0</v>
      </c>
      <c r="F19" s="82">
        <v>0</v>
      </c>
      <c r="G19" s="82">
        <v>0</v>
      </c>
      <c r="H19" s="82">
        <v>0</v>
      </c>
      <c r="I19" s="82">
        <v>0</v>
      </c>
      <c r="J19" s="82">
        <v>0</v>
      </c>
      <c r="K19" s="82">
        <v>0</v>
      </c>
      <c r="L19" s="81">
        <v>0</v>
      </c>
      <c r="M19" s="81">
        <v>0</v>
      </c>
      <c r="N19" s="81">
        <v>0</v>
      </c>
      <c r="O19" s="81">
        <v>0</v>
      </c>
      <c r="P19" s="81">
        <v>0</v>
      </c>
      <c r="Q19" s="81">
        <v>0</v>
      </c>
      <c r="R19" s="81">
        <v>0</v>
      </c>
      <c r="S19" s="81">
        <v>0</v>
      </c>
      <c r="T19" s="81">
        <v>0</v>
      </c>
      <c r="U19" s="81">
        <v>0</v>
      </c>
      <c r="V19" s="69">
        <f t="shared" si="0"/>
        <v>0</v>
      </c>
    </row>
    <row r="20" spans="1:22" x14ac:dyDescent="0.85">
      <c r="A20" s="63" t="s">
        <v>72</v>
      </c>
      <c r="B20" s="82">
        <v>0</v>
      </c>
      <c r="C20" s="82">
        <v>0</v>
      </c>
      <c r="D20" s="82">
        <v>0</v>
      </c>
      <c r="E20" s="82">
        <v>0</v>
      </c>
      <c r="F20" s="82">
        <v>0</v>
      </c>
      <c r="G20" s="82">
        <v>0</v>
      </c>
      <c r="H20" s="82">
        <v>0</v>
      </c>
      <c r="I20" s="82">
        <v>0</v>
      </c>
      <c r="J20" s="82">
        <v>0</v>
      </c>
      <c r="K20" s="82">
        <v>0</v>
      </c>
      <c r="L20" s="81">
        <v>0</v>
      </c>
      <c r="M20" s="81">
        <v>0</v>
      </c>
      <c r="N20" s="81">
        <v>0</v>
      </c>
      <c r="O20" s="81">
        <v>0</v>
      </c>
      <c r="P20" s="81">
        <v>0</v>
      </c>
      <c r="Q20" s="81">
        <v>0</v>
      </c>
      <c r="R20" s="81">
        <v>0</v>
      </c>
      <c r="S20" s="81">
        <v>0</v>
      </c>
      <c r="T20" s="81">
        <v>0</v>
      </c>
      <c r="U20" s="81">
        <v>0</v>
      </c>
      <c r="V20" s="69">
        <f t="shared" si="0"/>
        <v>0</v>
      </c>
    </row>
    <row r="21" spans="1:22" x14ac:dyDescent="0.85">
      <c r="A21" s="63" t="s">
        <v>101</v>
      </c>
      <c r="B21" s="82">
        <v>0</v>
      </c>
      <c r="C21" s="82">
        <v>0</v>
      </c>
      <c r="D21" s="82">
        <v>0</v>
      </c>
      <c r="E21" s="82">
        <v>0</v>
      </c>
      <c r="F21" s="82">
        <v>0</v>
      </c>
      <c r="G21" s="82">
        <v>0</v>
      </c>
      <c r="H21" s="82">
        <v>0</v>
      </c>
      <c r="I21" s="82">
        <v>0</v>
      </c>
      <c r="J21" s="82">
        <v>0</v>
      </c>
      <c r="K21" s="82">
        <v>0</v>
      </c>
      <c r="L21" s="81">
        <v>0</v>
      </c>
      <c r="M21" s="81">
        <v>0</v>
      </c>
      <c r="N21" s="81">
        <v>0</v>
      </c>
      <c r="O21" s="81">
        <v>0</v>
      </c>
      <c r="P21" s="81">
        <v>0</v>
      </c>
      <c r="Q21" s="81">
        <v>0</v>
      </c>
      <c r="R21" s="81">
        <v>0</v>
      </c>
      <c r="S21" s="81">
        <v>0</v>
      </c>
      <c r="T21" s="81">
        <v>0</v>
      </c>
      <c r="U21" s="81">
        <v>0</v>
      </c>
      <c r="V21" s="69">
        <f t="shared" si="0"/>
        <v>0</v>
      </c>
    </row>
    <row r="22" spans="1:22" x14ac:dyDescent="0.85">
      <c r="A22" s="63" t="s">
        <v>102</v>
      </c>
      <c r="B22" s="82">
        <v>0</v>
      </c>
      <c r="C22" s="82">
        <v>0</v>
      </c>
      <c r="D22" s="82">
        <v>0</v>
      </c>
      <c r="E22" s="82">
        <v>0</v>
      </c>
      <c r="F22" s="82">
        <v>0</v>
      </c>
      <c r="G22" s="82">
        <v>0</v>
      </c>
      <c r="H22" s="82">
        <v>0</v>
      </c>
      <c r="I22" s="82">
        <v>0</v>
      </c>
      <c r="J22" s="82">
        <v>0</v>
      </c>
      <c r="K22" s="82">
        <v>0</v>
      </c>
      <c r="L22" s="81">
        <v>0</v>
      </c>
      <c r="M22" s="81">
        <v>0</v>
      </c>
      <c r="N22" s="81">
        <v>0</v>
      </c>
      <c r="O22" s="81">
        <v>0</v>
      </c>
      <c r="P22" s="81">
        <v>0</v>
      </c>
      <c r="Q22" s="81">
        <v>0</v>
      </c>
      <c r="R22" s="81">
        <v>0</v>
      </c>
      <c r="S22" s="81">
        <v>0</v>
      </c>
      <c r="T22" s="81">
        <v>0</v>
      </c>
      <c r="U22" s="81">
        <v>0</v>
      </c>
      <c r="V22" s="69">
        <f t="shared" si="0"/>
        <v>0</v>
      </c>
    </row>
    <row r="23" spans="1:22" x14ac:dyDescent="0.85">
      <c r="A23" s="63" t="s">
        <v>103</v>
      </c>
      <c r="B23" s="82">
        <v>0</v>
      </c>
      <c r="C23" s="82">
        <v>0</v>
      </c>
      <c r="D23" s="82">
        <v>0</v>
      </c>
      <c r="E23" s="82">
        <v>0</v>
      </c>
      <c r="F23" s="82">
        <v>0</v>
      </c>
      <c r="G23" s="82">
        <v>0</v>
      </c>
      <c r="H23" s="82">
        <v>0</v>
      </c>
      <c r="I23" s="82">
        <v>0</v>
      </c>
      <c r="J23" s="82">
        <v>0</v>
      </c>
      <c r="K23" s="82">
        <v>0</v>
      </c>
      <c r="L23" s="81">
        <v>0</v>
      </c>
      <c r="M23" s="81">
        <v>0</v>
      </c>
      <c r="N23" s="81">
        <v>0</v>
      </c>
      <c r="O23" s="81">
        <v>0</v>
      </c>
      <c r="P23" s="81">
        <v>0</v>
      </c>
      <c r="Q23" s="81">
        <v>0</v>
      </c>
      <c r="R23" s="81">
        <v>0</v>
      </c>
      <c r="S23" s="81">
        <v>0</v>
      </c>
      <c r="T23" s="81">
        <v>0</v>
      </c>
      <c r="U23" s="81">
        <v>0</v>
      </c>
      <c r="V23" s="69">
        <f t="shared" si="0"/>
        <v>0</v>
      </c>
    </row>
    <row r="24" spans="1:22" x14ac:dyDescent="0.85">
      <c r="A24" s="63" t="s">
        <v>104</v>
      </c>
      <c r="B24" s="82">
        <v>0</v>
      </c>
      <c r="C24" s="82">
        <v>0</v>
      </c>
      <c r="D24" s="82">
        <v>0</v>
      </c>
      <c r="E24" s="82">
        <v>0</v>
      </c>
      <c r="F24" s="82">
        <v>0</v>
      </c>
      <c r="G24" s="82">
        <v>0</v>
      </c>
      <c r="H24" s="82">
        <v>0</v>
      </c>
      <c r="I24" s="82">
        <v>0</v>
      </c>
      <c r="J24" s="82">
        <v>0</v>
      </c>
      <c r="K24" s="82">
        <v>0</v>
      </c>
      <c r="L24" s="81">
        <v>0</v>
      </c>
      <c r="M24" s="81">
        <v>0</v>
      </c>
      <c r="N24" s="81">
        <v>0</v>
      </c>
      <c r="O24" s="81">
        <v>0</v>
      </c>
      <c r="P24" s="81">
        <v>0</v>
      </c>
      <c r="Q24" s="81">
        <v>0</v>
      </c>
      <c r="R24" s="81">
        <v>0</v>
      </c>
      <c r="S24" s="81">
        <v>0</v>
      </c>
      <c r="T24" s="81">
        <v>0</v>
      </c>
      <c r="U24" s="81">
        <v>0</v>
      </c>
      <c r="V24" s="69">
        <f t="shared" si="0"/>
        <v>0</v>
      </c>
    </row>
    <row r="25" spans="1:22" x14ac:dyDescent="0.85">
      <c r="A25" s="63" t="s">
        <v>105</v>
      </c>
      <c r="B25" s="82">
        <v>0</v>
      </c>
      <c r="C25" s="82">
        <v>0</v>
      </c>
      <c r="D25" s="82">
        <v>0</v>
      </c>
      <c r="E25" s="82">
        <v>0</v>
      </c>
      <c r="F25" s="82">
        <v>0</v>
      </c>
      <c r="G25" s="82">
        <v>0</v>
      </c>
      <c r="H25" s="82">
        <v>0</v>
      </c>
      <c r="I25" s="82">
        <v>0</v>
      </c>
      <c r="J25" s="82">
        <v>0</v>
      </c>
      <c r="K25" s="82">
        <v>0</v>
      </c>
      <c r="L25" s="81">
        <v>0</v>
      </c>
      <c r="M25" s="81">
        <v>0</v>
      </c>
      <c r="N25" s="81">
        <v>0</v>
      </c>
      <c r="O25" s="81">
        <v>0</v>
      </c>
      <c r="P25" s="81">
        <v>0</v>
      </c>
      <c r="Q25" s="81">
        <v>0</v>
      </c>
      <c r="R25" s="81">
        <v>0</v>
      </c>
      <c r="S25" s="81">
        <v>0</v>
      </c>
      <c r="T25" s="81">
        <v>0</v>
      </c>
      <c r="U25" s="81">
        <v>0</v>
      </c>
      <c r="V25" s="69">
        <f t="shared" si="0"/>
        <v>0</v>
      </c>
    </row>
    <row r="26" spans="1:22" s="50" customFormat="1" x14ac:dyDescent="0.85">
      <c r="A26" s="90" t="s">
        <v>58</v>
      </c>
      <c r="B26" s="74">
        <f>SUM(B14:B25)</f>
        <v>275000</v>
      </c>
      <c r="C26" s="74">
        <f t="shared" ref="C26:U26" si="28">SUM(C14:C25)</f>
        <v>24375</v>
      </c>
      <c r="D26" s="74">
        <f t="shared" si="28"/>
        <v>23750</v>
      </c>
      <c r="E26" s="74">
        <f t="shared" si="28"/>
        <v>23125</v>
      </c>
      <c r="F26" s="74">
        <f t="shared" si="28"/>
        <v>22500</v>
      </c>
      <c r="G26" s="74">
        <f t="shared" si="28"/>
        <v>21875</v>
      </c>
      <c r="H26" s="74">
        <f t="shared" si="28"/>
        <v>21250</v>
      </c>
      <c r="I26" s="74">
        <f t="shared" si="28"/>
        <v>20625</v>
      </c>
      <c r="J26" s="74">
        <f t="shared" si="28"/>
        <v>20000</v>
      </c>
      <c r="K26" s="74">
        <f t="shared" si="28"/>
        <v>19375</v>
      </c>
      <c r="L26" s="74">
        <f t="shared" si="28"/>
        <v>18750</v>
      </c>
      <c r="M26" s="74">
        <f t="shared" si="28"/>
        <v>18125</v>
      </c>
      <c r="N26" s="74">
        <f t="shared" si="28"/>
        <v>17500</v>
      </c>
      <c r="O26" s="74">
        <f t="shared" si="28"/>
        <v>16875</v>
      </c>
      <c r="P26" s="74">
        <f t="shared" si="28"/>
        <v>16250</v>
      </c>
      <c r="Q26" s="74">
        <f t="shared" si="28"/>
        <v>15625</v>
      </c>
      <c r="R26" s="74">
        <f t="shared" si="28"/>
        <v>15000</v>
      </c>
      <c r="S26" s="74">
        <f t="shared" si="28"/>
        <v>14375</v>
      </c>
      <c r="T26" s="74">
        <f t="shared" si="28"/>
        <v>13750</v>
      </c>
      <c r="U26" s="74">
        <f t="shared" si="28"/>
        <v>13125</v>
      </c>
      <c r="V26" s="69">
        <f t="shared" si="0"/>
        <v>631250</v>
      </c>
    </row>
    <row r="27" spans="1:22" x14ac:dyDescent="0.85">
      <c r="A27" s="57" t="s">
        <v>56</v>
      </c>
      <c r="B27" s="62">
        <f>B11-B26</f>
        <v>25000</v>
      </c>
      <c r="C27" s="62">
        <f>C11-C26</f>
        <v>50625</v>
      </c>
      <c r="D27" s="62">
        <f t="shared" ref="D27:U27" si="29">D11-D26</f>
        <v>76875</v>
      </c>
      <c r="E27" s="62">
        <f t="shared" si="29"/>
        <v>103750</v>
      </c>
      <c r="F27" s="62">
        <f t="shared" si="29"/>
        <v>131250</v>
      </c>
      <c r="G27" s="62">
        <f t="shared" si="29"/>
        <v>159375</v>
      </c>
      <c r="H27" s="62">
        <f t="shared" si="29"/>
        <v>188125</v>
      </c>
      <c r="I27" s="62">
        <f t="shared" si="29"/>
        <v>217500</v>
      </c>
      <c r="J27" s="62">
        <f t="shared" si="29"/>
        <v>247500</v>
      </c>
      <c r="K27" s="62">
        <f t="shared" si="29"/>
        <v>278125</v>
      </c>
      <c r="L27" s="62">
        <f t="shared" si="29"/>
        <v>309375</v>
      </c>
      <c r="M27" s="62">
        <f t="shared" si="29"/>
        <v>341250</v>
      </c>
      <c r="N27" s="62">
        <f t="shared" si="29"/>
        <v>373750</v>
      </c>
      <c r="O27" s="62">
        <f t="shared" si="29"/>
        <v>406875</v>
      </c>
      <c r="P27" s="62">
        <f t="shared" si="29"/>
        <v>440625</v>
      </c>
      <c r="Q27" s="62">
        <f t="shared" si="29"/>
        <v>475000</v>
      </c>
      <c r="R27" s="62">
        <f t="shared" si="29"/>
        <v>510000</v>
      </c>
      <c r="S27" s="62">
        <f t="shared" si="29"/>
        <v>545625</v>
      </c>
      <c r="T27" s="62">
        <f t="shared" si="29"/>
        <v>581875</v>
      </c>
      <c r="U27" s="62">
        <f t="shared" si="29"/>
        <v>618750</v>
      </c>
      <c r="V27" s="68">
        <f t="shared" si="0"/>
        <v>6081250</v>
      </c>
    </row>
    <row r="28" spans="1:22" x14ac:dyDescent="0.85">
      <c r="A28" s="65" t="s">
        <v>57</v>
      </c>
      <c r="B28" s="74">
        <f>SUM(B14:B25)</f>
        <v>275000</v>
      </c>
      <c r="C28" s="74">
        <f t="shared" ref="C28:U28" si="30">SUM(C14:C25)</f>
        <v>24375</v>
      </c>
      <c r="D28" s="74">
        <f t="shared" si="30"/>
        <v>23750</v>
      </c>
      <c r="E28" s="74">
        <f t="shared" si="30"/>
        <v>23125</v>
      </c>
      <c r="F28" s="74">
        <f t="shared" si="30"/>
        <v>22500</v>
      </c>
      <c r="G28" s="74">
        <f t="shared" si="30"/>
        <v>21875</v>
      </c>
      <c r="H28" s="74">
        <f t="shared" si="30"/>
        <v>21250</v>
      </c>
      <c r="I28" s="74">
        <f t="shared" si="30"/>
        <v>20625</v>
      </c>
      <c r="J28" s="74">
        <f t="shared" si="30"/>
        <v>20000</v>
      </c>
      <c r="K28" s="74">
        <f t="shared" si="30"/>
        <v>19375</v>
      </c>
      <c r="L28" s="74">
        <f t="shared" si="30"/>
        <v>18750</v>
      </c>
      <c r="M28" s="74">
        <f t="shared" si="30"/>
        <v>18125</v>
      </c>
      <c r="N28" s="74">
        <f t="shared" si="30"/>
        <v>17500</v>
      </c>
      <c r="O28" s="74">
        <f t="shared" si="30"/>
        <v>16875</v>
      </c>
      <c r="P28" s="74">
        <f t="shared" si="30"/>
        <v>16250</v>
      </c>
      <c r="Q28" s="74">
        <f t="shared" si="30"/>
        <v>15625</v>
      </c>
      <c r="R28" s="74">
        <f t="shared" si="30"/>
        <v>15000</v>
      </c>
      <c r="S28" s="74">
        <f t="shared" si="30"/>
        <v>14375</v>
      </c>
      <c r="T28" s="74">
        <f t="shared" si="30"/>
        <v>13750</v>
      </c>
      <c r="U28" s="74">
        <f t="shared" si="30"/>
        <v>13125</v>
      </c>
      <c r="V28" s="68">
        <f t="shared" si="0"/>
        <v>631250</v>
      </c>
    </row>
    <row r="29" spans="1:22" x14ac:dyDescent="0.85">
      <c r="A29" s="67" t="s">
        <v>99</v>
      </c>
      <c r="B29" s="79">
        <f t="shared" ref="B29:U29" si="31">SUM(B19:B25)</f>
        <v>0</v>
      </c>
      <c r="C29" s="79">
        <f t="shared" si="31"/>
        <v>0</v>
      </c>
      <c r="D29" s="79">
        <f t="shared" si="31"/>
        <v>0</v>
      </c>
      <c r="E29" s="79">
        <f t="shared" si="31"/>
        <v>0</v>
      </c>
      <c r="F29" s="79">
        <f t="shared" si="31"/>
        <v>0</v>
      </c>
      <c r="G29" s="79">
        <f t="shared" si="31"/>
        <v>0</v>
      </c>
      <c r="H29" s="79">
        <f t="shared" si="31"/>
        <v>0</v>
      </c>
      <c r="I29" s="79">
        <f t="shared" si="31"/>
        <v>0</v>
      </c>
      <c r="J29" s="79">
        <f t="shared" si="31"/>
        <v>0</v>
      </c>
      <c r="K29" s="79">
        <f t="shared" si="31"/>
        <v>0</v>
      </c>
      <c r="L29" s="79">
        <f t="shared" si="31"/>
        <v>0</v>
      </c>
      <c r="M29" s="79">
        <f t="shared" si="31"/>
        <v>0</v>
      </c>
      <c r="N29" s="79">
        <f t="shared" si="31"/>
        <v>0</v>
      </c>
      <c r="O29" s="79">
        <f t="shared" si="31"/>
        <v>0</v>
      </c>
      <c r="P29" s="79">
        <f t="shared" si="31"/>
        <v>0</v>
      </c>
      <c r="Q29" s="79">
        <f t="shared" si="31"/>
        <v>0</v>
      </c>
      <c r="R29" s="79">
        <f t="shared" si="31"/>
        <v>0</v>
      </c>
      <c r="S29" s="79">
        <f t="shared" si="31"/>
        <v>0</v>
      </c>
      <c r="T29" s="79">
        <f t="shared" si="31"/>
        <v>0</v>
      </c>
      <c r="U29" s="79">
        <f t="shared" si="31"/>
        <v>0</v>
      </c>
      <c r="V29" s="70"/>
    </row>
    <row r="30" spans="1:22" x14ac:dyDescent="0.85">
      <c r="A30" s="67" t="s">
        <v>120</v>
      </c>
      <c r="B30" s="78">
        <f>B8</f>
        <v>0</v>
      </c>
      <c r="C30" s="78">
        <f t="shared" ref="C30:U30" si="32">B30-B17</f>
        <v>0</v>
      </c>
      <c r="D30" s="78">
        <f t="shared" si="32"/>
        <v>0</v>
      </c>
      <c r="E30" s="78">
        <f t="shared" si="32"/>
        <v>0</v>
      </c>
      <c r="F30" s="78">
        <f t="shared" si="32"/>
        <v>0</v>
      </c>
      <c r="G30" s="78">
        <f t="shared" si="32"/>
        <v>0</v>
      </c>
      <c r="H30" s="78">
        <f t="shared" si="32"/>
        <v>0</v>
      </c>
      <c r="I30" s="78">
        <f t="shared" si="32"/>
        <v>0</v>
      </c>
      <c r="J30" s="78">
        <f t="shared" si="32"/>
        <v>0</v>
      </c>
      <c r="K30" s="78">
        <f t="shared" si="32"/>
        <v>0</v>
      </c>
      <c r="L30" s="78">
        <f t="shared" si="32"/>
        <v>0</v>
      </c>
      <c r="M30" s="78">
        <f t="shared" si="32"/>
        <v>0</v>
      </c>
      <c r="N30" s="78">
        <f t="shared" si="32"/>
        <v>0</v>
      </c>
      <c r="O30" s="78">
        <f t="shared" si="32"/>
        <v>0</v>
      </c>
      <c r="P30" s="78">
        <f t="shared" si="32"/>
        <v>0</v>
      </c>
      <c r="Q30" s="78">
        <f t="shared" si="32"/>
        <v>0</v>
      </c>
      <c r="R30" s="78">
        <f t="shared" si="32"/>
        <v>0</v>
      </c>
      <c r="S30" s="78">
        <f t="shared" si="32"/>
        <v>0</v>
      </c>
      <c r="T30" s="78">
        <f t="shared" si="32"/>
        <v>0</v>
      </c>
      <c r="U30" s="78">
        <f t="shared" si="32"/>
        <v>0</v>
      </c>
      <c r="V30" s="70"/>
    </row>
    <row r="31" spans="1:22" ht="40.5" x14ac:dyDescent="1.05">
      <c r="A31" s="77" t="s">
        <v>122</v>
      </c>
      <c r="B31" s="72">
        <f t="shared" ref="B31:U31" si="33">B17+B18</f>
        <v>0</v>
      </c>
      <c r="C31" s="72">
        <f t="shared" si="33"/>
        <v>0</v>
      </c>
      <c r="D31" s="72">
        <f t="shared" si="33"/>
        <v>0</v>
      </c>
      <c r="E31" s="72">
        <f t="shared" si="33"/>
        <v>0</v>
      </c>
      <c r="F31" s="72">
        <f t="shared" si="33"/>
        <v>0</v>
      </c>
      <c r="G31" s="72">
        <f t="shared" si="33"/>
        <v>0</v>
      </c>
      <c r="H31" s="72">
        <f t="shared" si="33"/>
        <v>0</v>
      </c>
      <c r="I31" s="72">
        <f t="shared" si="33"/>
        <v>0</v>
      </c>
      <c r="J31" s="72">
        <f t="shared" si="33"/>
        <v>0</v>
      </c>
      <c r="K31" s="72">
        <f t="shared" si="33"/>
        <v>0</v>
      </c>
      <c r="L31" s="72">
        <f t="shared" si="33"/>
        <v>0</v>
      </c>
      <c r="M31" s="72">
        <f t="shared" si="33"/>
        <v>0</v>
      </c>
      <c r="N31" s="72">
        <f t="shared" si="33"/>
        <v>0</v>
      </c>
      <c r="O31" s="72">
        <f t="shared" si="33"/>
        <v>0</v>
      </c>
      <c r="P31" s="72">
        <f t="shared" si="33"/>
        <v>0</v>
      </c>
      <c r="Q31" s="72">
        <f t="shared" si="33"/>
        <v>0</v>
      </c>
      <c r="R31" s="72">
        <f t="shared" si="33"/>
        <v>0</v>
      </c>
      <c r="S31" s="72">
        <f t="shared" si="33"/>
        <v>0</v>
      </c>
      <c r="T31" s="72">
        <f t="shared" si="33"/>
        <v>0</v>
      </c>
      <c r="U31" s="72">
        <f t="shared" si="33"/>
        <v>0</v>
      </c>
      <c r="V31" s="73"/>
    </row>
  </sheetData>
  <mergeCells count="5">
    <mergeCell ref="B3:K3"/>
    <mergeCell ref="L3:V3"/>
    <mergeCell ref="A3:A4"/>
    <mergeCell ref="A5:V5"/>
    <mergeCell ref="D2:V2"/>
  </mergeCells>
  <pageMargins left="0.78" right="0.34" top="0.39" bottom="0.75" header="0.3" footer="0.3"/>
  <pageSetup paperSize="9" scale="105" orientation="landscape" horizontalDpi="1200" verticalDpi="1200" r:id="rId1"/>
  <ignoredErrors>
    <ignoredError sqref="C18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8"/>
  <sheetViews>
    <sheetView topLeftCell="H25" zoomScale="90" zoomScaleNormal="90" workbookViewId="0">
      <selection activeCell="V14" sqref="V14"/>
    </sheetView>
  </sheetViews>
  <sheetFormatPr defaultColWidth="9" defaultRowHeight="32.25" x14ac:dyDescent="0.85"/>
  <cols>
    <col min="1" max="1" width="60.25" style="1" customWidth="1"/>
    <col min="2" max="21" width="14.375" style="1" customWidth="1"/>
    <col min="22" max="22" width="16.75" style="1" customWidth="1"/>
    <col min="23" max="16384" width="9" style="1"/>
  </cols>
  <sheetData>
    <row r="1" spans="1:22" x14ac:dyDescent="0.85">
      <c r="E1" s="52" t="s">
        <v>88</v>
      </c>
      <c r="F1" s="52"/>
      <c r="G1" s="52"/>
      <c r="H1" s="52"/>
      <c r="K1" s="52"/>
    </row>
    <row r="2" spans="1:22" ht="40.5" x14ac:dyDescent="1.05">
      <c r="A2" s="51" t="s">
        <v>39</v>
      </c>
      <c r="D2" s="161" t="s">
        <v>124</v>
      </c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  <c r="S2" s="161"/>
      <c r="T2" s="161"/>
      <c r="U2" s="161"/>
      <c r="V2" s="161"/>
    </row>
    <row r="3" spans="1:22" x14ac:dyDescent="0.85">
      <c r="A3" s="156" t="s">
        <v>15</v>
      </c>
      <c r="B3" s="152" t="s">
        <v>40</v>
      </c>
      <c r="C3" s="153"/>
      <c r="D3" s="153"/>
      <c r="E3" s="153"/>
      <c r="F3" s="153"/>
      <c r="G3" s="153"/>
      <c r="H3" s="153"/>
      <c r="I3" s="153"/>
      <c r="J3" s="153"/>
      <c r="K3" s="153"/>
      <c r="L3" s="154" t="s">
        <v>41</v>
      </c>
      <c r="M3" s="154"/>
      <c r="N3" s="154"/>
      <c r="O3" s="154"/>
      <c r="P3" s="154"/>
      <c r="Q3" s="154"/>
      <c r="R3" s="154"/>
      <c r="S3" s="154"/>
      <c r="T3" s="154"/>
      <c r="U3" s="154"/>
      <c r="V3" s="155"/>
    </row>
    <row r="4" spans="1:22" x14ac:dyDescent="0.85">
      <c r="A4" s="157"/>
      <c r="B4" s="53">
        <v>1</v>
      </c>
      <c r="C4" s="53">
        <v>2</v>
      </c>
      <c r="D4" s="53">
        <v>3</v>
      </c>
      <c r="E4" s="53">
        <v>4</v>
      </c>
      <c r="F4" s="53">
        <v>5</v>
      </c>
      <c r="G4" s="53">
        <v>6</v>
      </c>
      <c r="H4" s="53">
        <v>7</v>
      </c>
      <c r="I4" s="53">
        <v>8</v>
      </c>
      <c r="J4" s="53">
        <v>9</v>
      </c>
      <c r="K4" s="53">
        <v>10</v>
      </c>
      <c r="L4" s="54">
        <v>11</v>
      </c>
      <c r="M4" s="55">
        <v>12</v>
      </c>
      <c r="N4" s="55">
        <v>13</v>
      </c>
      <c r="O4" s="55">
        <v>14</v>
      </c>
      <c r="P4" s="55">
        <v>15</v>
      </c>
      <c r="Q4" s="55">
        <v>16</v>
      </c>
      <c r="R4" s="55">
        <v>17</v>
      </c>
      <c r="S4" s="55">
        <v>18</v>
      </c>
      <c r="T4" s="55">
        <v>19</v>
      </c>
      <c r="U4" s="55">
        <v>20</v>
      </c>
      <c r="V4" s="56" t="s">
        <v>5</v>
      </c>
    </row>
    <row r="5" spans="1:22" x14ac:dyDescent="0.85">
      <c r="A5" s="158" t="s">
        <v>42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60"/>
    </row>
    <row r="6" spans="1:22" x14ac:dyDescent="0.85">
      <c r="A6" s="85" t="s">
        <v>43</v>
      </c>
      <c r="B6" s="62">
        <f>'2. ตารางแผน 3 ปี'!E22</f>
        <v>50000</v>
      </c>
      <c r="C6" s="82">
        <v>0</v>
      </c>
      <c r="D6" s="82">
        <v>0</v>
      </c>
      <c r="E6" s="82">
        <v>0</v>
      </c>
      <c r="F6" s="82">
        <v>0</v>
      </c>
      <c r="G6" s="82">
        <v>0</v>
      </c>
      <c r="H6" s="82">
        <v>0</v>
      </c>
      <c r="I6" s="82">
        <v>0</v>
      </c>
      <c r="J6" s="82">
        <v>0</v>
      </c>
      <c r="K6" s="82">
        <v>0</v>
      </c>
      <c r="L6" s="81">
        <v>0</v>
      </c>
      <c r="M6" s="81">
        <v>0</v>
      </c>
      <c r="N6" s="81">
        <v>0</v>
      </c>
      <c r="O6" s="81">
        <v>0</v>
      </c>
      <c r="P6" s="81">
        <v>0</v>
      </c>
      <c r="Q6" s="81">
        <v>0</v>
      </c>
      <c r="R6" s="81">
        <v>0</v>
      </c>
      <c r="S6" s="81">
        <v>0</v>
      </c>
      <c r="T6" s="81">
        <v>0</v>
      </c>
      <c r="U6" s="81">
        <v>0</v>
      </c>
      <c r="V6" s="68">
        <f>SUM(B6:U6)</f>
        <v>50000</v>
      </c>
    </row>
    <row r="7" spans="1:22" ht="36.75" x14ac:dyDescent="0.95">
      <c r="A7" s="61" t="s">
        <v>45</v>
      </c>
      <c r="B7" s="59">
        <v>0</v>
      </c>
      <c r="C7" s="80" t="s">
        <v>121</v>
      </c>
      <c r="D7" s="80" t="s">
        <v>121</v>
      </c>
      <c r="E7" s="80" t="s">
        <v>121</v>
      </c>
      <c r="F7" s="80" t="s">
        <v>121</v>
      </c>
      <c r="G7" s="80" t="s">
        <v>121</v>
      </c>
      <c r="H7" s="80" t="s">
        <v>121</v>
      </c>
      <c r="I7" s="80" t="s">
        <v>121</v>
      </c>
      <c r="J7" s="80" t="s">
        <v>121</v>
      </c>
      <c r="K7" s="80" t="s">
        <v>121</v>
      </c>
      <c r="L7" s="80" t="s">
        <v>121</v>
      </c>
      <c r="M7" s="80" t="s">
        <v>121</v>
      </c>
      <c r="N7" s="80" t="s">
        <v>121</v>
      </c>
      <c r="O7" s="80" t="s">
        <v>121</v>
      </c>
      <c r="P7" s="80" t="s">
        <v>121</v>
      </c>
      <c r="Q7" s="80" t="s">
        <v>121</v>
      </c>
      <c r="R7" s="80" t="s">
        <v>121</v>
      </c>
      <c r="S7" s="80" t="s">
        <v>121</v>
      </c>
      <c r="T7" s="80" t="s">
        <v>121</v>
      </c>
      <c r="U7" s="80" t="s">
        <v>121</v>
      </c>
      <c r="V7" s="68">
        <f t="shared" ref="V7:V25" si="0">SUM(B7:U7)</f>
        <v>0</v>
      </c>
    </row>
    <row r="8" spans="1:22" x14ac:dyDescent="0.85">
      <c r="A8" s="63" t="s">
        <v>46</v>
      </c>
      <c r="B8" s="76">
        <v>0</v>
      </c>
      <c r="C8" s="76">
        <v>0</v>
      </c>
      <c r="D8" s="76">
        <v>0</v>
      </c>
      <c r="E8" s="76">
        <v>0</v>
      </c>
      <c r="F8" s="76">
        <v>0</v>
      </c>
      <c r="G8" s="76">
        <v>0</v>
      </c>
      <c r="H8" s="76">
        <v>0</v>
      </c>
      <c r="I8" s="76">
        <v>0</v>
      </c>
      <c r="J8" s="76">
        <v>0</v>
      </c>
      <c r="K8" s="76">
        <v>0</v>
      </c>
      <c r="L8" s="58">
        <v>0</v>
      </c>
      <c r="M8" s="59">
        <v>0</v>
      </c>
      <c r="N8" s="59">
        <v>0</v>
      </c>
      <c r="O8" s="59">
        <v>0</v>
      </c>
      <c r="P8" s="59">
        <v>0</v>
      </c>
      <c r="Q8" s="59">
        <v>0</v>
      </c>
      <c r="R8" s="59">
        <v>0</v>
      </c>
      <c r="S8" s="59">
        <v>0</v>
      </c>
      <c r="T8" s="59">
        <v>0</v>
      </c>
      <c r="U8" s="59">
        <v>0</v>
      </c>
      <c r="V8" s="68">
        <f t="shared" si="0"/>
        <v>0</v>
      </c>
    </row>
    <row r="9" spans="1:22" x14ac:dyDescent="0.85">
      <c r="A9" s="63" t="s">
        <v>47</v>
      </c>
      <c r="B9" s="59">
        <v>0</v>
      </c>
      <c r="C9" s="75">
        <f>B24</f>
        <v>50000</v>
      </c>
      <c r="D9" s="75">
        <f t="shared" ref="D9:U9" si="1">C24</f>
        <v>50000</v>
      </c>
      <c r="E9" s="75">
        <f t="shared" si="1"/>
        <v>50000</v>
      </c>
      <c r="F9" s="75">
        <f t="shared" si="1"/>
        <v>50000</v>
      </c>
      <c r="G9" s="75">
        <f t="shared" si="1"/>
        <v>50000</v>
      </c>
      <c r="H9" s="75">
        <f t="shared" si="1"/>
        <v>50000</v>
      </c>
      <c r="I9" s="75">
        <f t="shared" si="1"/>
        <v>50000</v>
      </c>
      <c r="J9" s="75">
        <f t="shared" si="1"/>
        <v>50000</v>
      </c>
      <c r="K9" s="75">
        <f t="shared" si="1"/>
        <v>50000</v>
      </c>
      <c r="L9" s="75">
        <f t="shared" si="1"/>
        <v>50000</v>
      </c>
      <c r="M9" s="75">
        <f t="shared" si="1"/>
        <v>50000</v>
      </c>
      <c r="N9" s="75">
        <f t="shared" si="1"/>
        <v>50000</v>
      </c>
      <c r="O9" s="75">
        <f t="shared" si="1"/>
        <v>50000</v>
      </c>
      <c r="P9" s="75">
        <f t="shared" si="1"/>
        <v>50000</v>
      </c>
      <c r="Q9" s="75">
        <f t="shared" si="1"/>
        <v>50000</v>
      </c>
      <c r="R9" s="75">
        <f t="shared" si="1"/>
        <v>50000</v>
      </c>
      <c r="S9" s="75">
        <f t="shared" si="1"/>
        <v>50000</v>
      </c>
      <c r="T9" s="75">
        <f t="shared" si="1"/>
        <v>50000</v>
      </c>
      <c r="U9" s="75">
        <f t="shared" si="1"/>
        <v>50000</v>
      </c>
      <c r="V9" s="69">
        <f t="shared" si="0"/>
        <v>950000</v>
      </c>
    </row>
    <row r="10" spans="1:22" x14ac:dyDescent="0.85">
      <c r="A10" s="90" t="s">
        <v>48</v>
      </c>
      <c r="B10" s="84">
        <f t="shared" ref="B10:U10" si="2">SUM(B6:B9)</f>
        <v>50000</v>
      </c>
      <c r="C10" s="84">
        <f t="shared" si="2"/>
        <v>50000</v>
      </c>
      <c r="D10" s="84">
        <f t="shared" si="2"/>
        <v>50000</v>
      </c>
      <c r="E10" s="84">
        <f t="shared" si="2"/>
        <v>50000</v>
      </c>
      <c r="F10" s="84">
        <f t="shared" si="2"/>
        <v>50000</v>
      </c>
      <c r="G10" s="84">
        <f t="shared" si="2"/>
        <v>50000</v>
      </c>
      <c r="H10" s="84">
        <f t="shared" si="2"/>
        <v>50000</v>
      </c>
      <c r="I10" s="84">
        <f t="shared" si="2"/>
        <v>50000</v>
      </c>
      <c r="J10" s="84">
        <f t="shared" si="2"/>
        <v>50000</v>
      </c>
      <c r="K10" s="84">
        <f t="shared" si="2"/>
        <v>50000</v>
      </c>
      <c r="L10" s="84">
        <f t="shared" si="2"/>
        <v>50000</v>
      </c>
      <c r="M10" s="84">
        <f t="shared" si="2"/>
        <v>50000</v>
      </c>
      <c r="N10" s="84">
        <f t="shared" si="2"/>
        <v>50000</v>
      </c>
      <c r="O10" s="84">
        <f t="shared" si="2"/>
        <v>50000</v>
      </c>
      <c r="P10" s="84">
        <f t="shared" si="2"/>
        <v>50000</v>
      </c>
      <c r="Q10" s="84">
        <f t="shared" si="2"/>
        <v>50000</v>
      </c>
      <c r="R10" s="84">
        <f t="shared" si="2"/>
        <v>50000</v>
      </c>
      <c r="S10" s="84">
        <f t="shared" si="2"/>
        <v>50000</v>
      </c>
      <c r="T10" s="84">
        <f t="shared" si="2"/>
        <v>50000</v>
      </c>
      <c r="U10" s="84">
        <f t="shared" si="2"/>
        <v>50000</v>
      </c>
      <c r="V10" s="69">
        <f t="shared" si="0"/>
        <v>1000000</v>
      </c>
    </row>
    <row r="11" spans="1:22" x14ac:dyDescent="0.85">
      <c r="A11" s="57" t="s">
        <v>49</v>
      </c>
      <c r="B11" s="75">
        <f>B23</f>
        <v>0</v>
      </c>
      <c r="C11" s="75">
        <f t="shared" ref="C11:U11" si="3">C23</f>
        <v>0</v>
      </c>
      <c r="D11" s="75">
        <f t="shared" si="3"/>
        <v>0</v>
      </c>
      <c r="E11" s="75">
        <f t="shared" si="3"/>
        <v>0</v>
      </c>
      <c r="F11" s="75">
        <f t="shared" si="3"/>
        <v>0</v>
      </c>
      <c r="G11" s="75">
        <f t="shared" si="3"/>
        <v>0</v>
      </c>
      <c r="H11" s="75">
        <f t="shared" si="3"/>
        <v>0</v>
      </c>
      <c r="I11" s="75">
        <f t="shared" si="3"/>
        <v>0</v>
      </c>
      <c r="J11" s="75">
        <f t="shared" si="3"/>
        <v>0</v>
      </c>
      <c r="K11" s="75">
        <f t="shared" si="3"/>
        <v>0</v>
      </c>
      <c r="L11" s="75">
        <f t="shared" si="3"/>
        <v>0</v>
      </c>
      <c r="M11" s="75">
        <f t="shared" si="3"/>
        <v>0</v>
      </c>
      <c r="N11" s="75">
        <f t="shared" si="3"/>
        <v>0</v>
      </c>
      <c r="O11" s="75">
        <f t="shared" si="3"/>
        <v>0</v>
      </c>
      <c r="P11" s="75">
        <f t="shared" si="3"/>
        <v>0</v>
      </c>
      <c r="Q11" s="75">
        <f t="shared" si="3"/>
        <v>0</v>
      </c>
      <c r="R11" s="75">
        <f t="shared" si="3"/>
        <v>0</v>
      </c>
      <c r="S11" s="75">
        <f t="shared" si="3"/>
        <v>0</v>
      </c>
      <c r="T11" s="75">
        <f t="shared" si="3"/>
        <v>0</v>
      </c>
      <c r="U11" s="75">
        <f t="shared" si="3"/>
        <v>0</v>
      </c>
      <c r="V11" s="69">
        <f>SUM(B11:U11)</f>
        <v>0</v>
      </c>
    </row>
    <row r="12" spans="1:22" x14ac:dyDescent="0.85">
      <c r="A12" s="61" t="s">
        <v>125</v>
      </c>
      <c r="B12" s="82">
        <v>0</v>
      </c>
      <c r="C12" s="82">
        <v>0</v>
      </c>
      <c r="D12" s="82">
        <v>0</v>
      </c>
      <c r="E12" s="82">
        <v>0</v>
      </c>
      <c r="F12" s="82">
        <v>0</v>
      </c>
      <c r="G12" s="82">
        <v>0</v>
      </c>
      <c r="H12" s="82">
        <v>0</v>
      </c>
      <c r="I12" s="82">
        <v>0</v>
      </c>
      <c r="J12" s="82">
        <v>0</v>
      </c>
      <c r="K12" s="82">
        <v>0</v>
      </c>
      <c r="L12" s="83">
        <v>0</v>
      </c>
      <c r="M12" s="83">
        <v>0</v>
      </c>
      <c r="N12" s="83">
        <v>0</v>
      </c>
      <c r="O12" s="83">
        <v>0</v>
      </c>
      <c r="P12" s="83">
        <v>0</v>
      </c>
      <c r="Q12" s="83">
        <v>0</v>
      </c>
      <c r="R12" s="83">
        <v>0</v>
      </c>
      <c r="S12" s="83">
        <v>0</v>
      </c>
      <c r="T12" s="83">
        <v>0</v>
      </c>
      <c r="U12" s="83">
        <v>0</v>
      </c>
      <c r="V12" s="69">
        <f t="shared" si="0"/>
        <v>0</v>
      </c>
    </row>
    <row r="13" spans="1:22" x14ac:dyDescent="0.85">
      <c r="A13" s="64" t="s">
        <v>126</v>
      </c>
      <c r="B13" s="82">
        <v>0</v>
      </c>
      <c r="C13" s="82">
        <v>0</v>
      </c>
      <c r="D13" s="82">
        <v>0</v>
      </c>
      <c r="E13" s="82">
        <v>0</v>
      </c>
      <c r="F13" s="82">
        <v>0</v>
      </c>
      <c r="G13" s="82">
        <v>0</v>
      </c>
      <c r="H13" s="82">
        <v>0</v>
      </c>
      <c r="I13" s="82">
        <v>0</v>
      </c>
      <c r="J13" s="82">
        <v>0</v>
      </c>
      <c r="K13" s="82">
        <v>0</v>
      </c>
      <c r="L13" s="83">
        <v>0</v>
      </c>
      <c r="M13" s="83">
        <v>0</v>
      </c>
      <c r="N13" s="83">
        <v>0</v>
      </c>
      <c r="O13" s="83">
        <v>0</v>
      </c>
      <c r="P13" s="83">
        <v>0</v>
      </c>
      <c r="Q13" s="83">
        <v>0</v>
      </c>
      <c r="R13" s="83">
        <v>0</v>
      </c>
      <c r="S13" s="83">
        <v>0</v>
      </c>
      <c r="T13" s="83">
        <v>0</v>
      </c>
      <c r="U13" s="83">
        <v>0</v>
      </c>
      <c r="V13" s="69">
        <f t="shared" si="0"/>
        <v>0</v>
      </c>
    </row>
    <row r="14" spans="1:22" s="50" customFormat="1" x14ac:dyDescent="0.85">
      <c r="A14" s="61" t="s">
        <v>54</v>
      </c>
      <c r="B14" s="82">
        <v>0</v>
      </c>
      <c r="C14" s="82">
        <v>0</v>
      </c>
      <c r="D14" s="82">
        <v>0</v>
      </c>
      <c r="E14" s="82">
        <v>0</v>
      </c>
      <c r="F14" s="82">
        <v>0</v>
      </c>
      <c r="G14" s="82">
        <v>0</v>
      </c>
      <c r="H14" s="82">
        <v>0</v>
      </c>
      <c r="I14" s="82">
        <v>0</v>
      </c>
      <c r="J14" s="82">
        <v>0</v>
      </c>
      <c r="K14" s="82">
        <v>0</v>
      </c>
      <c r="L14" s="83">
        <v>0</v>
      </c>
      <c r="M14" s="83">
        <v>0</v>
      </c>
      <c r="N14" s="83">
        <v>0</v>
      </c>
      <c r="O14" s="83">
        <v>0</v>
      </c>
      <c r="P14" s="83">
        <v>0</v>
      </c>
      <c r="Q14" s="83">
        <v>0</v>
      </c>
      <c r="R14" s="83">
        <v>0</v>
      </c>
      <c r="S14" s="83">
        <v>0</v>
      </c>
      <c r="T14" s="83">
        <v>0</v>
      </c>
      <c r="U14" s="83">
        <v>0</v>
      </c>
      <c r="V14" s="69">
        <f t="shared" si="0"/>
        <v>0</v>
      </c>
    </row>
    <row r="15" spans="1:22" s="50" customFormat="1" x14ac:dyDescent="0.85">
      <c r="A15" s="85" t="s">
        <v>55</v>
      </c>
      <c r="B15" s="75">
        <f>B7*5/100</f>
        <v>0</v>
      </c>
      <c r="C15" s="75">
        <f t="shared" ref="C15:U15" si="4">C27*5/100</f>
        <v>0</v>
      </c>
      <c r="D15" s="75">
        <f t="shared" si="4"/>
        <v>0</v>
      </c>
      <c r="E15" s="75">
        <f t="shared" si="4"/>
        <v>0</v>
      </c>
      <c r="F15" s="75">
        <f t="shared" si="4"/>
        <v>0</v>
      </c>
      <c r="G15" s="75">
        <f t="shared" si="4"/>
        <v>0</v>
      </c>
      <c r="H15" s="75">
        <f t="shared" si="4"/>
        <v>0</v>
      </c>
      <c r="I15" s="75">
        <f t="shared" si="4"/>
        <v>0</v>
      </c>
      <c r="J15" s="75">
        <f t="shared" si="4"/>
        <v>0</v>
      </c>
      <c r="K15" s="75">
        <f t="shared" si="4"/>
        <v>0</v>
      </c>
      <c r="L15" s="75">
        <f t="shared" si="4"/>
        <v>0</v>
      </c>
      <c r="M15" s="75">
        <f t="shared" si="4"/>
        <v>0</v>
      </c>
      <c r="N15" s="75">
        <f t="shared" si="4"/>
        <v>0</v>
      </c>
      <c r="O15" s="75">
        <f t="shared" si="4"/>
        <v>0</v>
      </c>
      <c r="P15" s="75">
        <f t="shared" si="4"/>
        <v>0</v>
      </c>
      <c r="Q15" s="75">
        <f t="shared" si="4"/>
        <v>0</v>
      </c>
      <c r="R15" s="75">
        <f t="shared" si="4"/>
        <v>0</v>
      </c>
      <c r="S15" s="75">
        <f t="shared" si="4"/>
        <v>0</v>
      </c>
      <c r="T15" s="75">
        <f t="shared" si="4"/>
        <v>0</v>
      </c>
      <c r="U15" s="75">
        <f t="shared" si="4"/>
        <v>0</v>
      </c>
      <c r="V15" s="69">
        <f t="shared" si="0"/>
        <v>0</v>
      </c>
    </row>
    <row r="16" spans="1:22" x14ac:dyDescent="0.85">
      <c r="A16" s="63" t="s">
        <v>71</v>
      </c>
      <c r="B16" s="82">
        <v>0</v>
      </c>
      <c r="C16" s="82">
        <v>0</v>
      </c>
      <c r="D16" s="82">
        <v>0</v>
      </c>
      <c r="E16" s="82">
        <v>0</v>
      </c>
      <c r="F16" s="82">
        <v>0</v>
      </c>
      <c r="G16" s="82">
        <v>0</v>
      </c>
      <c r="H16" s="82">
        <v>0</v>
      </c>
      <c r="I16" s="82">
        <v>0</v>
      </c>
      <c r="J16" s="82">
        <v>0</v>
      </c>
      <c r="K16" s="82">
        <v>0</v>
      </c>
      <c r="L16" s="81">
        <v>0</v>
      </c>
      <c r="M16" s="81">
        <v>0</v>
      </c>
      <c r="N16" s="81">
        <v>0</v>
      </c>
      <c r="O16" s="81">
        <v>0</v>
      </c>
      <c r="P16" s="81">
        <v>0</v>
      </c>
      <c r="Q16" s="81">
        <v>0</v>
      </c>
      <c r="R16" s="81">
        <v>0</v>
      </c>
      <c r="S16" s="81">
        <v>0</v>
      </c>
      <c r="T16" s="81">
        <v>0</v>
      </c>
      <c r="U16" s="81">
        <v>0</v>
      </c>
      <c r="V16" s="69">
        <f t="shared" si="0"/>
        <v>0</v>
      </c>
    </row>
    <row r="17" spans="1:22" x14ac:dyDescent="0.85">
      <c r="A17" s="63" t="s">
        <v>72</v>
      </c>
      <c r="B17" s="82">
        <v>0</v>
      </c>
      <c r="C17" s="82">
        <v>0</v>
      </c>
      <c r="D17" s="82">
        <v>0</v>
      </c>
      <c r="E17" s="82">
        <v>0</v>
      </c>
      <c r="F17" s="82">
        <v>0</v>
      </c>
      <c r="G17" s="82">
        <v>0</v>
      </c>
      <c r="H17" s="82">
        <v>0</v>
      </c>
      <c r="I17" s="82">
        <v>0</v>
      </c>
      <c r="J17" s="82">
        <v>0</v>
      </c>
      <c r="K17" s="82">
        <v>0</v>
      </c>
      <c r="L17" s="81">
        <v>0</v>
      </c>
      <c r="M17" s="81">
        <v>0</v>
      </c>
      <c r="N17" s="81">
        <v>0</v>
      </c>
      <c r="O17" s="81">
        <v>0</v>
      </c>
      <c r="P17" s="81">
        <v>0</v>
      </c>
      <c r="Q17" s="81">
        <v>0</v>
      </c>
      <c r="R17" s="81">
        <v>0</v>
      </c>
      <c r="S17" s="81">
        <v>0</v>
      </c>
      <c r="T17" s="81">
        <v>0</v>
      </c>
      <c r="U17" s="81">
        <v>0</v>
      </c>
      <c r="V17" s="69">
        <f t="shared" si="0"/>
        <v>0</v>
      </c>
    </row>
    <row r="18" spans="1:22" x14ac:dyDescent="0.85">
      <c r="A18" s="63" t="s">
        <v>101</v>
      </c>
      <c r="B18" s="82">
        <v>0</v>
      </c>
      <c r="C18" s="82">
        <v>0</v>
      </c>
      <c r="D18" s="82">
        <v>0</v>
      </c>
      <c r="E18" s="82">
        <v>0</v>
      </c>
      <c r="F18" s="82">
        <v>0</v>
      </c>
      <c r="G18" s="82">
        <v>0</v>
      </c>
      <c r="H18" s="82">
        <v>0</v>
      </c>
      <c r="I18" s="82">
        <v>0</v>
      </c>
      <c r="J18" s="82">
        <v>0</v>
      </c>
      <c r="K18" s="82">
        <v>0</v>
      </c>
      <c r="L18" s="81">
        <v>0</v>
      </c>
      <c r="M18" s="81">
        <v>0</v>
      </c>
      <c r="N18" s="81">
        <v>0</v>
      </c>
      <c r="O18" s="81">
        <v>0</v>
      </c>
      <c r="P18" s="81">
        <v>0</v>
      </c>
      <c r="Q18" s="81">
        <v>0</v>
      </c>
      <c r="R18" s="81">
        <v>0</v>
      </c>
      <c r="S18" s="81">
        <v>0</v>
      </c>
      <c r="T18" s="81">
        <v>0</v>
      </c>
      <c r="U18" s="81">
        <v>0</v>
      </c>
      <c r="V18" s="69">
        <f t="shared" si="0"/>
        <v>0</v>
      </c>
    </row>
    <row r="19" spans="1:22" x14ac:dyDescent="0.85">
      <c r="A19" s="63" t="s">
        <v>102</v>
      </c>
      <c r="B19" s="82">
        <v>0</v>
      </c>
      <c r="C19" s="82">
        <v>0</v>
      </c>
      <c r="D19" s="82">
        <v>0</v>
      </c>
      <c r="E19" s="82">
        <v>0</v>
      </c>
      <c r="F19" s="82">
        <v>0</v>
      </c>
      <c r="G19" s="82">
        <v>0</v>
      </c>
      <c r="H19" s="82">
        <v>0</v>
      </c>
      <c r="I19" s="82">
        <v>0</v>
      </c>
      <c r="J19" s="82">
        <v>0</v>
      </c>
      <c r="K19" s="82">
        <v>0</v>
      </c>
      <c r="L19" s="81">
        <v>0</v>
      </c>
      <c r="M19" s="81">
        <v>0</v>
      </c>
      <c r="N19" s="81">
        <v>0</v>
      </c>
      <c r="O19" s="81">
        <v>0</v>
      </c>
      <c r="P19" s="81">
        <v>0</v>
      </c>
      <c r="Q19" s="81">
        <v>0</v>
      </c>
      <c r="R19" s="81">
        <v>0</v>
      </c>
      <c r="S19" s="81">
        <v>0</v>
      </c>
      <c r="T19" s="81">
        <v>0</v>
      </c>
      <c r="U19" s="81">
        <v>0</v>
      </c>
      <c r="V19" s="69">
        <f t="shared" si="0"/>
        <v>0</v>
      </c>
    </row>
    <row r="20" spans="1:22" x14ac:dyDescent="0.85">
      <c r="A20" s="63" t="s">
        <v>103</v>
      </c>
      <c r="B20" s="82">
        <v>0</v>
      </c>
      <c r="C20" s="82">
        <v>0</v>
      </c>
      <c r="D20" s="82">
        <v>0</v>
      </c>
      <c r="E20" s="82">
        <v>0</v>
      </c>
      <c r="F20" s="82">
        <v>0</v>
      </c>
      <c r="G20" s="82">
        <v>0</v>
      </c>
      <c r="H20" s="82">
        <v>0</v>
      </c>
      <c r="I20" s="82">
        <v>0</v>
      </c>
      <c r="J20" s="82">
        <v>0</v>
      </c>
      <c r="K20" s="82">
        <v>0</v>
      </c>
      <c r="L20" s="81">
        <v>0</v>
      </c>
      <c r="M20" s="81">
        <v>0</v>
      </c>
      <c r="N20" s="81">
        <v>0</v>
      </c>
      <c r="O20" s="81">
        <v>0</v>
      </c>
      <c r="P20" s="81">
        <v>0</v>
      </c>
      <c r="Q20" s="81">
        <v>0</v>
      </c>
      <c r="R20" s="81">
        <v>0</v>
      </c>
      <c r="S20" s="81">
        <v>0</v>
      </c>
      <c r="T20" s="81">
        <v>0</v>
      </c>
      <c r="U20" s="81">
        <v>0</v>
      </c>
      <c r="V20" s="69">
        <f t="shared" si="0"/>
        <v>0</v>
      </c>
    </row>
    <row r="21" spans="1:22" x14ac:dyDescent="0.85">
      <c r="A21" s="63" t="s">
        <v>104</v>
      </c>
      <c r="B21" s="82">
        <v>0</v>
      </c>
      <c r="C21" s="82">
        <v>0</v>
      </c>
      <c r="D21" s="82">
        <v>0</v>
      </c>
      <c r="E21" s="82">
        <v>0</v>
      </c>
      <c r="F21" s="82">
        <v>0</v>
      </c>
      <c r="G21" s="82">
        <v>0</v>
      </c>
      <c r="H21" s="82">
        <v>0</v>
      </c>
      <c r="I21" s="82">
        <v>0</v>
      </c>
      <c r="J21" s="82">
        <v>0</v>
      </c>
      <c r="K21" s="82">
        <v>0</v>
      </c>
      <c r="L21" s="81">
        <v>0</v>
      </c>
      <c r="M21" s="81">
        <v>0</v>
      </c>
      <c r="N21" s="81">
        <v>0</v>
      </c>
      <c r="O21" s="81">
        <v>0</v>
      </c>
      <c r="P21" s="81">
        <v>0</v>
      </c>
      <c r="Q21" s="81">
        <v>0</v>
      </c>
      <c r="R21" s="81">
        <v>0</v>
      </c>
      <c r="S21" s="81">
        <v>0</v>
      </c>
      <c r="T21" s="81">
        <v>0</v>
      </c>
      <c r="U21" s="81">
        <v>0</v>
      </c>
      <c r="V21" s="69">
        <f t="shared" si="0"/>
        <v>0</v>
      </c>
    </row>
    <row r="22" spans="1:22" x14ac:dyDescent="0.85">
      <c r="A22" s="63" t="s">
        <v>105</v>
      </c>
      <c r="B22" s="82">
        <v>0</v>
      </c>
      <c r="C22" s="82">
        <v>0</v>
      </c>
      <c r="D22" s="82">
        <v>0</v>
      </c>
      <c r="E22" s="82">
        <v>0</v>
      </c>
      <c r="F22" s="82">
        <v>0</v>
      </c>
      <c r="G22" s="82">
        <v>0</v>
      </c>
      <c r="H22" s="82">
        <v>0</v>
      </c>
      <c r="I22" s="82">
        <v>0</v>
      </c>
      <c r="J22" s="82">
        <v>0</v>
      </c>
      <c r="K22" s="82">
        <v>0</v>
      </c>
      <c r="L22" s="81">
        <v>0</v>
      </c>
      <c r="M22" s="81">
        <v>0</v>
      </c>
      <c r="N22" s="81">
        <v>0</v>
      </c>
      <c r="O22" s="81">
        <v>0</v>
      </c>
      <c r="P22" s="81">
        <v>0</v>
      </c>
      <c r="Q22" s="81">
        <v>0</v>
      </c>
      <c r="R22" s="81">
        <v>0</v>
      </c>
      <c r="S22" s="81">
        <v>0</v>
      </c>
      <c r="T22" s="81">
        <v>0</v>
      </c>
      <c r="U22" s="81">
        <v>0</v>
      </c>
      <c r="V22" s="69">
        <f t="shared" si="0"/>
        <v>0</v>
      </c>
    </row>
    <row r="23" spans="1:22" s="50" customFormat="1" x14ac:dyDescent="0.85">
      <c r="A23" s="90" t="s">
        <v>58</v>
      </c>
      <c r="B23" s="74">
        <f t="shared" ref="B23:U23" si="5">SUM(B12:B22)</f>
        <v>0</v>
      </c>
      <c r="C23" s="74">
        <f t="shared" si="5"/>
        <v>0</v>
      </c>
      <c r="D23" s="74">
        <f t="shared" si="5"/>
        <v>0</v>
      </c>
      <c r="E23" s="74">
        <f t="shared" si="5"/>
        <v>0</v>
      </c>
      <c r="F23" s="74">
        <f t="shared" si="5"/>
        <v>0</v>
      </c>
      <c r="G23" s="74">
        <f t="shared" si="5"/>
        <v>0</v>
      </c>
      <c r="H23" s="74">
        <f t="shared" si="5"/>
        <v>0</v>
      </c>
      <c r="I23" s="74">
        <f t="shared" si="5"/>
        <v>0</v>
      </c>
      <c r="J23" s="74">
        <f t="shared" si="5"/>
        <v>0</v>
      </c>
      <c r="K23" s="74">
        <f t="shared" si="5"/>
        <v>0</v>
      </c>
      <c r="L23" s="74">
        <f t="shared" si="5"/>
        <v>0</v>
      </c>
      <c r="M23" s="74">
        <f t="shared" si="5"/>
        <v>0</v>
      </c>
      <c r="N23" s="74">
        <f t="shared" si="5"/>
        <v>0</v>
      </c>
      <c r="O23" s="74">
        <f t="shared" si="5"/>
        <v>0</v>
      </c>
      <c r="P23" s="74">
        <f t="shared" si="5"/>
        <v>0</v>
      </c>
      <c r="Q23" s="74">
        <f t="shared" si="5"/>
        <v>0</v>
      </c>
      <c r="R23" s="74">
        <f t="shared" si="5"/>
        <v>0</v>
      </c>
      <c r="S23" s="74">
        <f t="shared" si="5"/>
        <v>0</v>
      </c>
      <c r="T23" s="74">
        <f t="shared" si="5"/>
        <v>0</v>
      </c>
      <c r="U23" s="74">
        <f t="shared" si="5"/>
        <v>0</v>
      </c>
      <c r="V23" s="69">
        <f t="shared" si="0"/>
        <v>0</v>
      </c>
    </row>
    <row r="24" spans="1:22" x14ac:dyDescent="0.85">
      <c r="A24" s="57" t="s">
        <v>56</v>
      </c>
      <c r="B24" s="62">
        <f t="shared" ref="B24:U24" si="6">B10-B23</f>
        <v>50000</v>
      </c>
      <c r="C24" s="62">
        <f t="shared" si="6"/>
        <v>50000</v>
      </c>
      <c r="D24" s="62">
        <f t="shared" si="6"/>
        <v>50000</v>
      </c>
      <c r="E24" s="62">
        <f t="shared" si="6"/>
        <v>50000</v>
      </c>
      <c r="F24" s="62">
        <f t="shared" si="6"/>
        <v>50000</v>
      </c>
      <c r="G24" s="62">
        <f t="shared" si="6"/>
        <v>50000</v>
      </c>
      <c r="H24" s="62">
        <f t="shared" si="6"/>
        <v>50000</v>
      </c>
      <c r="I24" s="62">
        <f t="shared" si="6"/>
        <v>50000</v>
      </c>
      <c r="J24" s="62">
        <f t="shared" si="6"/>
        <v>50000</v>
      </c>
      <c r="K24" s="62">
        <f t="shared" si="6"/>
        <v>50000</v>
      </c>
      <c r="L24" s="62">
        <f t="shared" si="6"/>
        <v>50000</v>
      </c>
      <c r="M24" s="62">
        <f t="shared" si="6"/>
        <v>50000</v>
      </c>
      <c r="N24" s="62">
        <f t="shared" si="6"/>
        <v>50000</v>
      </c>
      <c r="O24" s="62">
        <f t="shared" si="6"/>
        <v>50000</v>
      </c>
      <c r="P24" s="62">
        <f t="shared" si="6"/>
        <v>50000</v>
      </c>
      <c r="Q24" s="62">
        <f t="shared" si="6"/>
        <v>50000</v>
      </c>
      <c r="R24" s="62">
        <f t="shared" si="6"/>
        <v>50000</v>
      </c>
      <c r="S24" s="62">
        <f t="shared" si="6"/>
        <v>50000</v>
      </c>
      <c r="T24" s="62">
        <f t="shared" si="6"/>
        <v>50000</v>
      </c>
      <c r="U24" s="62">
        <f t="shared" si="6"/>
        <v>50000</v>
      </c>
      <c r="V24" s="68">
        <f t="shared" si="0"/>
        <v>1000000</v>
      </c>
    </row>
    <row r="25" spans="1:22" x14ac:dyDescent="0.85">
      <c r="A25" s="87" t="s">
        <v>57</v>
      </c>
      <c r="B25" s="74">
        <f t="shared" ref="B25:U25" si="7">SUM(B12:B22)</f>
        <v>0</v>
      </c>
      <c r="C25" s="74">
        <f t="shared" si="7"/>
        <v>0</v>
      </c>
      <c r="D25" s="74">
        <f t="shared" si="7"/>
        <v>0</v>
      </c>
      <c r="E25" s="74">
        <f t="shared" si="7"/>
        <v>0</v>
      </c>
      <c r="F25" s="74">
        <f t="shared" si="7"/>
        <v>0</v>
      </c>
      <c r="G25" s="74">
        <f t="shared" si="7"/>
        <v>0</v>
      </c>
      <c r="H25" s="74">
        <f t="shared" si="7"/>
        <v>0</v>
      </c>
      <c r="I25" s="74">
        <f t="shared" si="7"/>
        <v>0</v>
      </c>
      <c r="J25" s="74">
        <f t="shared" si="7"/>
        <v>0</v>
      </c>
      <c r="K25" s="74">
        <f t="shared" si="7"/>
        <v>0</v>
      </c>
      <c r="L25" s="74">
        <f t="shared" si="7"/>
        <v>0</v>
      </c>
      <c r="M25" s="74">
        <f t="shared" si="7"/>
        <v>0</v>
      </c>
      <c r="N25" s="74">
        <f t="shared" si="7"/>
        <v>0</v>
      </c>
      <c r="O25" s="74">
        <f t="shared" si="7"/>
        <v>0</v>
      </c>
      <c r="P25" s="74">
        <f t="shared" si="7"/>
        <v>0</v>
      </c>
      <c r="Q25" s="74">
        <f t="shared" si="7"/>
        <v>0</v>
      </c>
      <c r="R25" s="74">
        <f t="shared" si="7"/>
        <v>0</v>
      </c>
      <c r="S25" s="74">
        <f t="shared" si="7"/>
        <v>0</v>
      </c>
      <c r="T25" s="74">
        <f t="shared" si="7"/>
        <v>0</v>
      </c>
      <c r="U25" s="74">
        <f t="shared" si="7"/>
        <v>0</v>
      </c>
      <c r="V25" s="68">
        <f t="shared" si="0"/>
        <v>0</v>
      </c>
    </row>
    <row r="26" spans="1:22" x14ac:dyDescent="0.85">
      <c r="A26" s="87" t="s">
        <v>99</v>
      </c>
      <c r="B26" s="79">
        <f t="shared" ref="B26:U26" si="8">SUM(B16:B22)</f>
        <v>0</v>
      </c>
      <c r="C26" s="79">
        <f t="shared" si="8"/>
        <v>0</v>
      </c>
      <c r="D26" s="79">
        <f t="shared" si="8"/>
        <v>0</v>
      </c>
      <c r="E26" s="79">
        <f t="shared" si="8"/>
        <v>0</v>
      </c>
      <c r="F26" s="79">
        <f t="shared" si="8"/>
        <v>0</v>
      </c>
      <c r="G26" s="79">
        <f t="shared" si="8"/>
        <v>0</v>
      </c>
      <c r="H26" s="79">
        <f t="shared" si="8"/>
        <v>0</v>
      </c>
      <c r="I26" s="79">
        <f t="shared" si="8"/>
        <v>0</v>
      </c>
      <c r="J26" s="79">
        <f t="shared" si="8"/>
        <v>0</v>
      </c>
      <c r="K26" s="79">
        <f t="shared" si="8"/>
        <v>0</v>
      </c>
      <c r="L26" s="79">
        <f t="shared" si="8"/>
        <v>0</v>
      </c>
      <c r="M26" s="79">
        <f t="shared" si="8"/>
        <v>0</v>
      </c>
      <c r="N26" s="79">
        <f t="shared" si="8"/>
        <v>0</v>
      </c>
      <c r="O26" s="79">
        <f t="shared" si="8"/>
        <v>0</v>
      </c>
      <c r="P26" s="79">
        <f t="shared" si="8"/>
        <v>0</v>
      </c>
      <c r="Q26" s="79">
        <f t="shared" si="8"/>
        <v>0</v>
      </c>
      <c r="R26" s="79">
        <f t="shared" si="8"/>
        <v>0</v>
      </c>
      <c r="S26" s="79">
        <f t="shared" si="8"/>
        <v>0</v>
      </c>
      <c r="T26" s="79">
        <f t="shared" si="8"/>
        <v>0</v>
      </c>
      <c r="U26" s="79">
        <f t="shared" si="8"/>
        <v>0</v>
      </c>
      <c r="V26" s="70"/>
    </row>
    <row r="27" spans="1:22" x14ac:dyDescent="0.85">
      <c r="A27" s="88" t="s">
        <v>120</v>
      </c>
      <c r="B27" s="78">
        <f>B7</f>
        <v>0</v>
      </c>
      <c r="C27" s="78">
        <f t="shared" ref="C27:U27" si="9">B27-B14</f>
        <v>0</v>
      </c>
      <c r="D27" s="78">
        <f t="shared" si="9"/>
        <v>0</v>
      </c>
      <c r="E27" s="78">
        <f t="shared" si="9"/>
        <v>0</v>
      </c>
      <c r="F27" s="78">
        <f t="shared" si="9"/>
        <v>0</v>
      </c>
      <c r="G27" s="78">
        <f t="shared" si="9"/>
        <v>0</v>
      </c>
      <c r="H27" s="78">
        <f t="shared" si="9"/>
        <v>0</v>
      </c>
      <c r="I27" s="78">
        <f t="shared" si="9"/>
        <v>0</v>
      </c>
      <c r="J27" s="78">
        <f t="shared" si="9"/>
        <v>0</v>
      </c>
      <c r="K27" s="78">
        <f t="shared" si="9"/>
        <v>0</v>
      </c>
      <c r="L27" s="78">
        <f t="shared" si="9"/>
        <v>0</v>
      </c>
      <c r="M27" s="78">
        <f t="shared" si="9"/>
        <v>0</v>
      </c>
      <c r="N27" s="78">
        <f t="shared" si="9"/>
        <v>0</v>
      </c>
      <c r="O27" s="78">
        <f t="shared" si="9"/>
        <v>0</v>
      </c>
      <c r="P27" s="78">
        <f t="shared" si="9"/>
        <v>0</v>
      </c>
      <c r="Q27" s="78">
        <f t="shared" si="9"/>
        <v>0</v>
      </c>
      <c r="R27" s="78">
        <f t="shared" si="9"/>
        <v>0</v>
      </c>
      <c r="S27" s="78">
        <f t="shared" si="9"/>
        <v>0</v>
      </c>
      <c r="T27" s="78">
        <f t="shared" si="9"/>
        <v>0</v>
      </c>
      <c r="U27" s="78">
        <f t="shared" si="9"/>
        <v>0</v>
      </c>
      <c r="V27" s="70"/>
    </row>
    <row r="28" spans="1:22" ht="40.5" x14ac:dyDescent="1.05">
      <c r="A28" s="89" t="s">
        <v>122</v>
      </c>
      <c r="B28" s="72">
        <f t="shared" ref="B28:U28" si="10">B14+B15</f>
        <v>0</v>
      </c>
      <c r="C28" s="72">
        <f t="shared" si="10"/>
        <v>0</v>
      </c>
      <c r="D28" s="72">
        <f t="shared" si="10"/>
        <v>0</v>
      </c>
      <c r="E28" s="72">
        <f t="shared" si="10"/>
        <v>0</v>
      </c>
      <c r="F28" s="72">
        <f t="shared" si="10"/>
        <v>0</v>
      </c>
      <c r="G28" s="72">
        <f t="shared" si="10"/>
        <v>0</v>
      </c>
      <c r="H28" s="72">
        <f t="shared" si="10"/>
        <v>0</v>
      </c>
      <c r="I28" s="72">
        <f t="shared" si="10"/>
        <v>0</v>
      </c>
      <c r="J28" s="72">
        <f t="shared" si="10"/>
        <v>0</v>
      </c>
      <c r="K28" s="72">
        <f t="shared" si="10"/>
        <v>0</v>
      </c>
      <c r="L28" s="72">
        <f t="shared" si="10"/>
        <v>0</v>
      </c>
      <c r="M28" s="72">
        <f t="shared" si="10"/>
        <v>0</v>
      </c>
      <c r="N28" s="72">
        <f t="shared" si="10"/>
        <v>0</v>
      </c>
      <c r="O28" s="72">
        <f t="shared" si="10"/>
        <v>0</v>
      </c>
      <c r="P28" s="72">
        <f t="shared" si="10"/>
        <v>0</v>
      </c>
      <c r="Q28" s="72">
        <f t="shared" si="10"/>
        <v>0</v>
      </c>
      <c r="R28" s="72">
        <f t="shared" si="10"/>
        <v>0</v>
      </c>
      <c r="S28" s="72">
        <f t="shared" si="10"/>
        <v>0</v>
      </c>
      <c r="T28" s="72">
        <f t="shared" si="10"/>
        <v>0</v>
      </c>
      <c r="U28" s="72">
        <f t="shared" si="10"/>
        <v>0</v>
      </c>
      <c r="V28" s="70"/>
    </row>
  </sheetData>
  <mergeCells count="5">
    <mergeCell ref="D2:V2"/>
    <mergeCell ref="A3:A4"/>
    <mergeCell ref="B3:K3"/>
    <mergeCell ref="L3:V3"/>
    <mergeCell ref="A5:V5"/>
  </mergeCells>
  <pageMargins left="0.78" right="0.34" top="0.39" bottom="0.75" header="0.3" footer="0.3"/>
  <pageSetup paperSize="9" scale="105" orientation="landscape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tabSelected="1" topLeftCell="B7" zoomScale="90" zoomScaleNormal="90" workbookViewId="0">
      <selection activeCell="K16" sqref="K16"/>
    </sheetView>
  </sheetViews>
  <sheetFormatPr defaultColWidth="9" defaultRowHeight="32.25" x14ac:dyDescent="0.85"/>
  <cols>
    <col min="1" max="1" width="5.25" style="95" customWidth="1"/>
    <col min="2" max="2" width="20.5" style="1" customWidth="1"/>
    <col min="3" max="3" width="22" style="1" customWidth="1"/>
    <col min="4" max="4" width="7.5" style="1" customWidth="1"/>
    <col min="5" max="5" width="8" style="1" customWidth="1"/>
    <col min="6" max="6" width="9.75" style="1" customWidth="1"/>
    <col min="7" max="8" width="15.75" style="1" customWidth="1"/>
    <col min="9" max="9" width="9.25" style="1" customWidth="1"/>
    <col min="10" max="10" width="11" style="1" customWidth="1"/>
    <col min="11" max="11" width="15.75" style="1" customWidth="1"/>
    <col min="12" max="12" width="5.75" style="1" customWidth="1"/>
    <col min="13" max="13" width="16.75" style="1" customWidth="1"/>
    <col min="14" max="15" width="20.75" style="1" customWidth="1"/>
    <col min="16" max="16" width="15.75" style="50" customWidth="1"/>
    <col min="17" max="17" width="15.75" style="1" customWidth="1"/>
    <col min="18" max="18" width="13.125" style="1" customWidth="1"/>
    <col min="19" max="16384" width="9" style="1"/>
  </cols>
  <sheetData>
    <row r="1" spans="1:18" ht="36" customHeight="1" x14ac:dyDescent="0.85">
      <c r="A1" s="171" t="s">
        <v>64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</row>
    <row r="2" spans="1:18" ht="36" customHeight="1" x14ac:dyDescent="0.95">
      <c r="A2" s="28"/>
      <c r="G2" s="193" t="s">
        <v>70</v>
      </c>
      <c r="H2" s="194"/>
      <c r="P2" s="193" t="s">
        <v>127</v>
      </c>
      <c r="Q2" s="194"/>
    </row>
    <row r="3" spans="1:18" ht="36" customHeight="1" x14ac:dyDescent="0.85">
      <c r="A3" s="185" t="s">
        <v>11</v>
      </c>
      <c r="B3" s="172" t="s">
        <v>89</v>
      </c>
      <c r="C3" s="172"/>
      <c r="D3" s="172"/>
      <c r="E3" s="172"/>
      <c r="F3" s="172"/>
      <c r="G3" s="175" t="s">
        <v>94</v>
      </c>
      <c r="H3" s="175" t="s">
        <v>96</v>
      </c>
      <c r="I3" s="177" t="s">
        <v>90</v>
      </c>
      <c r="J3" s="178"/>
      <c r="K3" s="178"/>
      <c r="L3" s="178"/>
      <c r="M3" s="178"/>
      <c r="N3" s="178"/>
      <c r="O3" s="178"/>
      <c r="P3" s="178"/>
      <c r="Q3" s="179"/>
    </row>
    <row r="4" spans="1:18" ht="36" customHeight="1" x14ac:dyDescent="0.85">
      <c r="A4" s="186"/>
      <c r="B4" s="200" t="s">
        <v>65</v>
      </c>
      <c r="C4" s="188" t="s">
        <v>93</v>
      </c>
      <c r="D4" s="174" t="s">
        <v>59</v>
      </c>
      <c r="E4" s="174"/>
      <c r="F4" s="174"/>
      <c r="G4" s="176"/>
      <c r="H4" s="176"/>
      <c r="I4" s="195" t="s">
        <v>79</v>
      </c>
      <c r="J4" s="182" t="s">
        <v>80</v>
      </c>
      <c r="K4" s="162" t="s">
        <v>69</v>
      </c>
      <c r="L4" s="163"/>
      <c r="M4" s="164"/>
      <c r="N4" s="168" t="s">
        <v>98</v>
      </c>
      <c r="O4" s="180" t="s">
        <v>82</v>
      </c>
      <c r="P4" s="173" t="s">
        <v>62</v>
      </c>
      <c r="Q4" s="173"/>
    </row>
    <row r="5" spans="1:18" ht="36" customHeight="1" x14ac:dyDescent="0.85">
      <c r="A5" s="186"/>
      <c r="B5" s="201"/>
      <c r="C5" s="189"/>
      <c r="D5" s="191" t="s">
        <v>66</v>
      </c>
      <c r="E5" s="203" t="s">
        <v>67</v>
      </c>
      <c r="F5" s="185" t="s">
        <v>68</v>
      </c>
      <c r="G5" s="176"/>
      <c r="H5" s="176"/>
      <c r="I5" s="196"/>
      <c r="J5" s="183"/>
      <c r="K5" s="165"/>
      <c r="L5" s="166"/>
      <c r="M5" s="167"/>
      <c r="N5" s="169"/>
      <c r="O5" s="181"/>
      <c r="P5" s="108" t="s">
        <v>60</v>
      </c>
      <c r="Q5" s="110" t="s">
        <v>61</v>
      </c>
    </row>
    <row r="6" spans="1:18" ht="36" customHeight="1" x14ac:dyDescent="0.85">
      <c r="A6" s="187"/>
      <c r="B6" s="202"/>
      <c r="C6" s="190"/>
      <c r="D6" s="192"/>
      <c r="E6" s="204"/>
      <c r="F6" s="187"/>
      <c r="G6" s="112" t="s">
        <v>95</v>
      </c>
      <c r="H6" s="112" t="s">
        <v>95</v>
      </c>
      <c r="I6" s="197"/>
      <c r="J6" s="184"/>
      <c r="K6" s="104" t="s">
        <v>81</v>
      </c>
      <c r="L6" s="105" t="s">
        <v>92</v>
      </c>
      <c r="M6" s="106" t="s">
        <v>97</v>
      </c>
      <c r="N6" s="170"/>
      <c r="O6" s="107" t="s">
        <v>63</v>
      </c>
      <c r="P6" s="109" t="s">
        <v>63</v>
      </c>
      <c r="Q6" s="111" t="s">
        <v>63</v>
      </c>
    </row>
    <row r="7" spans="1:18" ht="36" customHeight="1" x14ac:dyDescent="0.95">
      <c r="A7" s="102">
        <v>1</v>
      </c>
      <c r="B7" s="91">
        <v>168000</v>
      </c>
      <c r="C7" s="34">
        <f>B7/400</f>
        <v>420</v>
      </c>
      <c r="D7" s="92">
        <v>1</v>
      </c>
      <c r="E7" s="92">
        <v>2</v>
      </c>
      <c r="F7" s="92">
        <v>15</v>
      </c>
      <c r="G7" s="34">
        <f>((D7*400)+(E7*100)+F7)*C7</f>
        <v>258300</v>
      </c>
      <c r="H7" s="114">
        <v>258300</v>
      </c>
      <c r="I7" s="91">
        <v>0</v>
      </c>
      <c r="J7" s="91">
        <v>0</v>
      </c>
      <c r="K7" s="3">
        <f>SUM(I7*J7)</f>
        <v>0</v>
      </c>
      <c r="L7" s="91">
        <v>0</v>
      </c>
      <c r="M7" s="115">
        <f>K7*L7/100</f>
        <v>0</v>
      </c>
      <c r="N7" s="34">
        <f>K7-M7</f>
        <v>0</v>
      </c>
      <c r="O7" s="114">
        <v>0</v>
      </c>
      <c r="P7" s="113">
        <f>O7*30/100</f>
        <v>0</v>
      </c>
      <c r="Q7" s="113">
        <f>O7*50/100</f>
        <v>0</v>
      </c>
    </row>
    <row r="8" spans="1:18" ht="36" customHeight="1" x14ac:dyDescent="0.95">
      <c r="A8" s="102">
        <v>2</v>
      </c>
      <c r="B8" s="91">
        <v>0</v>
      </c>
      <c r="C8" s="34">
        <f>B8/400</f>
        <v>0</v>
      </c>
      <c r="D8" s="92">
        <v>0</v>
      </c>
      <c r="E8" s="92">
        <v>0</v>
      </c>
      <c r="F8" s="92">
        <v>0</v>
      </c>
      <c r="G8" s="34">
        <f>((D8*400)+(E8*100)+F8)*C8</f>
        <v>0</v>
      </c>
      <c r="H8" s="114">
        <v>0</v>
      </c>
      <c r="I8" s="91">
        <v>0</v>
      </c>
      <c r="J8" s="91">
        <v>0</v>
      </c>
      <c r="K8" s="3">
        <f>SUM(I8*J8)</f>
        <v>0</v>
      </c>
      <c r="L8" s="91">
        <v>0</v>
      </c>
      <c r="M8" s="115">
        <f>K8*L8/100</f>
        <v>0</v>
      </c>
      <c r="N8" s="34">
        <f>K8-M8</f>
        <v>0</v>
      </c>
      <c r="O8" s="114">
        <v>0</v>
      </c>
      <c r="P8" s="113">
        <f>O8*30/100</f>
        <v>0</v>
      </c>
      <c r="Q8" s="113">
        <f>O8*50/100</f>
        <v>0</v>
      </c>
    </row>
    <row r="9" spans="1:18" ht="36" customHeight="1" x14ac:dyDescent="0.95">
      <c r="A9" s="102">
        <v>3</v>
      </c>
      <c r="B9" s="91">
        <v>0</v>
      </c>
      <c r="C9" s="34">
        <f>B9/400</f>
        <v>0</v>
      </c>
      <c r="D9" s="92">
        <v>0</v>
      </c>
      <c r="E9" s="92">
        <v>0</v>
      </c>
      <c r="F9" s="92">
        <v>0</v>
      </c>
      <c r="G9" s="34">
        <f>((D9*400)+(E9*100)+F9)*C9</f>
        <v>0</v>
      </c>
      <c r="H9" s="114">
        <v>0</v>
      </c>
      <c r="I9" s="91">
        <v>0</v>
      </c>
      <c r="J9" s="91">
        <v>0</v>
      </c>
      <c r="K9" s="3">
        <f>SUM(I9*J9)</f>
        <v>0</v>
      </c>
      <c r="L9" s="91">
        <v>0</v>
      </c>
      <c r="M9" s="115">
        <f>K9*L9/100</f>
        <v>0</v>
      </c>
      <c r="N9" s="34">
        <f>K9-M9</f>
        <v>0</v>
      </c>
      <c r="O9" s="114">
        <v>0</v>
      </c>
      <c r="P9" s="113">
        <f>O9*30/100</f>
        <v>0</v>
      </c>
      <c r="Q9" s="113">
        <f>O9*50/100</f>
        <v>0</v>
      </c>
    </row>
    <row r="10" spans="1:18" ht="36" customHeight="1" x14ac:dyDescent="0.95">
      <c r="A10" s="102">
        <v>4</v>
      </c>
      <c r="B10" s="91">
        <v>0</v>
      </c>
      <c r="C10" s="34">
        <f t="shared" ref="C10:C11" si="0">B10/400</f>
        <v>0</v>
      </c>
      <c r="D10" s="92">
        <v>0</v>
      </c>
      <c r="E10" s="92">
        <v>0</v>
      </c>
      <c r="F10" s="92">
        <v>0</v>
      </c>
      <c r="G10" s="34"/>
      <c r="H10" s="114">
        <v>0</v>
      </c>
      <c r="I10" s="91">
        <v>0</v>
      </c>
      <c r="J10" s="91">
        <v>0</v>
      </c>
      <c r="K10" s="3">
        <f t="shared" ref="K10:K11" si="1">SUM(I10*J10)</f>
        <v>0</v>
      </c>
      <c r="L10" s="91">
        <v>0</v>
      </c>
      <c r="M10" s="115">
        <f t="shared" ref="M10:M11" si="2">K10*L10/100</f>
        <v>0</v>
      </c>
      <c r="N10" s="34">
        <f t="shared" ref="N10:N11" si="3">K10-M10</f>
        <v>0</v>
      </c>
      <c r="O10" s="114">
        <v>0</v>
      </c>
      <c r="P10" s="113">
        <f t="shared" ref="P10:P11" si="4">O10*30/100</f>
        <v>0</v>
      </c>
      <c r="Q10" s="113">
        <f t="shared" ref="Q10:Q11" si="5">O10*50/100</f>
        <v>0</v>
      </c>
    </row>
    <row r="11" spans="1:18" ht="36" customHeight="1" x14ac:dyDescent="0.95">
      <c r="A11" s="102">
        <v>5</v>
      </c>
      <c r="B11" s="91">
        <v>0</v>
      </c>
      <c r="C11" s="34">
        <f t="shared" si="0"/>
        <v>0</v>
      </c>
      <c r="D11" s="92">
        <v>0</v>
      </c>
      <c r="E11" s="92">
        <v>0</v>
      </c>
      <c r="F11" s="92">
        <v>0</v>
      </c>
      <c r="G11" s="34"/>
      <c r="H11" s="114">
        <v>0</v>
      </c>
      <c r="I11" s="91">
        <v>0</v>
      </c>
      <c r="J11" s="91">
        <v>0</v>
      </c>
      <c r="K11" s="3">
        <f t="shared" si="1"/>
        <v>0</v>
      </c>
      <c r="L11" s="91">
        <v>0</v>
      </c>
      <c r="M11" s="115">
        <f t="shared" si="2"/>
        <v>0</v>
      </c>
      <c r="N11" s="34">
        <f t="shared" si="3"/>
        <v>0</v>
      </c>
      <c r="O11" s="114">
        <v>0</v>
      </c>
      <c r="P11" s="113">
        <f t="shared" si="4"/>
        <v>0</v>
      </c>
      <c r="Q11" s="113">
        <f t="shared" si="5"/>
        <v>0</v>
      </c>
    </row>
    <row r="12" spans="1:18" ht="36" customHeight="1" x14ac:dyDescent="0.95">
      <c r="A12" s="103" t="s">
        <v>5</v>
      </c>
      <c r="B12" s="33">
        <f t="shared" ref="B12:K12" si="6">SUM(B7:B11)</f>
        <v>168000</v>
      </c>
      <c r="C12" s="33">
        <f t="shared" si="6"/>
        <v>420</v>
      </c>
      <c r="D12" s="93">
        <f t="shared" si="6"/>
        <v>1</v>
      </c>
      <c r="E12" s="93">
        <f t="shared" si="6"/>
        <v>2</v>
      </c>
      <c r="F12" s="93">
        <f t="shared" si="6"/>
        <v>15</v>
      </c>
      <c r="G12" s="33">
        <f t="shared" si="6"/>
        <v>258300</v>
      </c>
      <c r="H12" s="39">
        <f t="shared" si="6"/>
        <v>258300</v>
      </c>
      <c r="I12" s="33">
        <f t="shared" si="6"/>
        <v>0</v>
      </c>
      <c r="J12" s="33">
        <f t="shared" si="6"/>
        <v>0</v>
      </c>
      <c r="K12" s="33">
        <f t="shared" si="6"/>
        <v>0</v>
      </c>
      <c r="L12" s="33"/>
      <c r="M12" s="33">
        <f>SUM(M7:M11)</f>
        <v>0</v>
      </c>
      <c r="N12" s="39">
        <f>SUM(N7:N11)</f>
        <v>0</v>
      </c>
      <c r="O12" s="33">
        <f>SUM(O7:O11)</f>
        <v>0</v>
      </c>
      <c r="P12" s="39">
        <f>SUM(P7:P11)</f>
        <v>0</v>
      </c>
      <c r="Q12" s="39">
        <f>SUM(Q7:Q11)</f>
        <v>0</v>
      </c>
    </row>
    <row r="13" spans="1:18" ht="36" customHeight="1" x14ac:dyDescent="0.85"/>
    <row r="14" spans="1:18" ht="36" customHeight="1" x14ac:dyDescent="0.95">
      <c r="A14" s="199" t="s">
        <v>78</v>
      </c>
      <c r="B14" s="199"/>
      <c r="C14" s="199"/>
      <c r="D14" s="199"/>
      <c r="E14" s="199"/>
      <c r="F14" s="199"/>
      <c r="G14" s="208">
        <f>'1. รายได้ครัวเรือน'!H2</f>
        <v>250000</v>
      </c>
      <c r="H14" s="208"/>
      <c r="I14" s="94">
        <v>0.01</v>
      </c>
      <c r="J14" s="205">
        <f>G14*1/100</f>
        <v>2500</v>
      </c>
      <c r="K14" s="205"/>
      <c r="M14" s="209" t="s">
        <v>83</v>
      </c>
      <c r="N14" s="209"/>
      <c r="O14" s="206">
        <f>G14+J14</f>
        <v>252500</v>
      </c>
      <c r="P14" s="207"/>
      <c r="Q14" s="101"/>
      <c r="R14" s="101"/>
    </row>
    <row r="15" spans="1:18" ht="36" customHeight="1" x14ac:dyDescent="0.95">
      <c r="B15" s="198" t="s">
        <v>73</v>
      </c>
      <c r="C15" s="198"/>
      <c r="D15" s="198"/>
      <c r="E15" s="198"/>
      <c r="F15" s="198"/>
      <c r="G15" s="96">
        <f>H12</f>
        <v>258300</v>
      </c>
      <c r="H15" s="97"/>
      <c r="I15" s="98" t="s">
        <v>76</v>
      </c>
      <c r="J15" s="99">
        <f>G15/G14*100</f>
        <v>103.32</v>
      </c>
      <c r="K15" s="47" t="s">
        <v>77</v>
      </c>
      <c r="L15" s="47"/>
      <c r="M15" s="47"/>
      <c r="P15" s="1"/>
    </row>
    <row r="16" spans="1:18" ht="36" customHeight="1" x14ac:dyDescent="0.95">
      <c r="B16" s="198" t="s">
        <v>74</v>
      </c>
      <c r="C16" s="198"/>
      <c r="D16" s="198"/>
      <c r="E16" s="198"/>
      <c r="F16" s="198"/>
      <c r="G16" s="96">
        <f>H12+P12</f>
        <v>258300</v>
      </c>
      <c r="H16" s="97"/>
      <c r="I16" s="98" t="s">
        <v>76</v>
      </c>
      <c r="J16" s="99">
        <f>G16/G14*100</f>
        <v>103.32</v>
      </c>
      <c r="K16" s="47" t="s">
        <v>77</v>
      </c>
      <c r="L16" s="47"/>
      <c r="M16" s="47"/>
      <c r="O16" s="71"/>
      <c r="P16" s="1"/>
      <c r="Q16" s="1" t="s">
        <v>100</v>
      </c>
    </row>
    <row r="17" spans="2:16" ht="36" customHeight="1" x14ac:dyDescent="0.95">
      <c r="B17" s="198" t="s">
        <v>75</v>
      </c>
      <c r="C17" s="198"/>
      <c r="D17" s="198"/>
      <c r="E17" s="198"/>
      <c r="F17" s="198"/>
      <c r="G17" s="96">
        <f>H12+Q12</f>
        <v>258300</v>
      </c>
      <c r="H17" s="97"/>
      <c r="I17" s="98" t="s">
        <v>76</v>
      </c>
      <c r="J17" s="99">
        <f>G17/G14*100</f>
        <v>103.32</v>
      </c>
      <c r="K17" s="47" t="s">
        <v>77</v>
      </c>
      <c r="L17" s="47"/>
      <c r="M17" s="47"/>
      <c r="P17" s="1"/>
    </row>
    <row r="18" spans="2:16" x14ac:dyDescent="0.85">
      <c r="O18" s="71"/>
    </row>
    <row r="19" spans="2:16" x14ac:dyDescent="0.85">
      <c r="O19" s="71"/>
    </row>
    <row r="20" spans="2:16" x14ac:dyDescent="0.85">
      <c r="P20" s="1"/>
    </row>
    <row r="21" spans="2:16" x14ac:dyDescent="0.85">
      <c r="P21" s="1"/>
    </row>
    <row r="22" spans="2:16" x14ac:dyDescent="0.85">
      <c r="O22" s="71"/>
    </row>
    <row r="25" spans="2:16" x14ac:dyDescent="0.85">
      <c r="K25" s="71"/>
      <c r="L25" s="71"/>
      <c r="M25" s="71"/>
    </row>
    <row r="26" spans="2:16" x14ac:dyDescent="0.85">
      <c r="K26" s="71"/>
      <c r="L26" s="71"/>
      <c r="M26" s="71"/>
    </row>
    <row r="27" spans="2:16" x14ac:dyDescent="0.85">
      <c r="K27" s="100"/>
      <c r="L27" s="100"/>
      <c r="M27" s="100"/>
      <c r="N27" s="100"/>
      <c r="O27" s="100"/>
    </row>
  </sheetData>
  <mergeCells count="28">
    <mergeCell ref="J14:K14"/>
    <mergeCell ref="O14:P14"/>
    <mergeCell ref="B16:F16"/>
    <mergeCell ref="B17:F17"/>
    <mergeCell ref="G14:H14"/>
    <mergeCell ref="M14:N14"/>
    <mergeCell ref="I4:I6"/>
    <mergeCell ref="B15:F15"/>
    <mergeCell ref="A14:F14"/>
    <mergeCell ref="B4:B6"/>
    <mergeCell ref="E5:E6"/>
    <mergeCell ref="F5:F6"/>
    <mergeCell ref="K4:M5"/>
    <mergeCell ref="N4:N6"/>
    <mergeCell ref="A1:Q1"/>
    <mergeCell ref="B3:F3"/>
    <mergeCell ref="P4:Q4"/>
    <mergeCell ref="D4:F4"/>
    <mergeCell ref="G3:G5"/>
    <mergeCell ref="I3:Q3"/>
    <mergeCell ref="O4:O5"/>
    <mergeCell ref="H3:H5"/>
    <mergeCell ref="J4:J6"/>
    <mergeCell ref="A3:A6"/>
    <mergeCell ref="C4:C6"/>
    <mergeCell ref="D5:D6"/>
    <mergeCell ref="G2:H2"/>
    <mergeCell ref="P2:Q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5</vt:i4>
      </vt:variant>
    </vt:vector>
  </HeadingPairs>
  <TitlesOfParts>
    <vt:vector size="5" baseType="lpstr">
      <vt:lpstr>1. รายได้ครัวเรือน</vt:lpstr>
      <vt:lpstr>2. ตารางแผน 3 ปี</vt:lpstr>
      <vt:lpstr>3. กระแสเงินสด 1-20 ปี</vt:lpstr>
      <vt:lpstr>4. กู้ประกอบอาชีพภายหลัง</vt:lpstr>
      <vt:lpstr>5. ประเมินที่และประเมินบ้าน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2021-01-19T02:12:34Z</cp:lastPrinted>
  <dcterms:created xsi:type="dcterms:W3CDTF">2020-11-04T02:20:20Z</dcterms:created>
  <dcterms:modified xsi:type="dcterms:W3CDTF">2022-04-21T08:26:12Z</dcterms:modified>
</cp:coreProperties>
</file>