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3. สำนักงานเศรษฐกิจการเกษตรที่ 11\64 ข้อมูลเอกภาพ\"/>
    </mc:Choice>
  </mc:AlternateContent>
  <bookViews>
    <workbookView xWindow="0" yWindow="0" windowWidth="17970" windowHeight="6165"/>
  </bookViews>
  <sheets>
    <sheet name="ปี 2563 และ 2564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1" l="1"/>
  <c r="L18" i="1" s="1"/>
  <c r="M18" i="1" s="1"/>
  <c r="K17" i="1"/>
  <c r="L17" i="1" s="1"/>
  <c r="M17" i="1" s="1"/>
  <c r="K16" i="1"/>
  <c r="L16" i="1" s="1"/>
  <c r="M16" i="1" s="1"/>
  <c r="K15" i="1"/>
  <c r="L15" i="1" s="1"/>
  <c r="M15" i="1" s="1"/>
  <c r="K14" i="1"/>
  <c r="L14" i="1" s="1"/>
  <c r="M14" i="1" s="1"/>
  <c r="K13" i="1"/>
  <c r="L13" i="1" s="1"/>
  <c r="M13" i="1" s="1"/>
  <c r="K12" i="1"/>
  <c r="L12" i="1" s="1"/>
  <c r="M12" i="1" s="1"/>
  <c r="K11" i="1"/>
  <c r="L11" i="1" s="1"/>
  <c r="M11" i="1" s="1"/>
  <c r="K10" i="1"/>
  <c r="L10" i="1" s="1"/>
  <c r="M10" i="1" s="1"/>
  <c r="K9" i="1"/>
  <c r="L9" i="1" s="1"/>
  <c r="M9" i="1" s="1"/>
  <c r="K8" i="1"/>
  <c r="L8" i="1" s="1"/>
  <c r="M8" i="1" s="1"/>
  <c r="K7" i="1"/>
  <c r="L7" i="1" s="1"/>
  <c r="M7" i="1" s="1"/>
  <c r="K6" i="1"/>
  <c r="L6" i="1" s="1"/>
  <c r="M6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P5" i="1"/>
  <c r="Q5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E7" i="1"/>
  <c r="D7" i="1"/>
  <c r="D6" i="1"/>
  <c r="E6" i="1" s="1"/>
  <c r="K5" i="1" l="1"/>
  <c r="J5" i="1"/>
  <c r="G5" i="1"/>
  <c r="F5" i="1"/>
  <c r="C5" i="1"/>
  <c r="B5" i="1"/>
  <c r="B4" i="1"/>
  <c r="J4" i="1" s="1"/>
  <c r="J2" i="1"/>
  <c r="K2" i="1" s="1"/>
  <c r="N2" i="1" s="1"/>
  <c r="O2" i="1" s="1"/>
  <c r="C2" i="1"/>
  <c r="D5" i="1" l="1"/>
  <c r="E5" i="1" s="1"/>
  <c r="L5" i="1"/>
  <c r="M5" i="1" s="1"/>
  <c r="H5" i="1"/>
  <c r="I5" i="1" s="1"/>
  <c r="N4" i="1"/>
  <c r="C4" i="1"/>
  <c r="F4" i="1"/>
  <c r="O4" i="1" l="1"/>
  <c r="K4" i="1"/>
  <c r="G4" i="1"/>
</calcChain>
</file>

<file path=xl/sharedStrings.xml><?xml version="1.0" encoding="utf-8"?>
<sst xmlns="http://schemas.openxmlformats.org/spreadsheetml/2006/main" count="28" uniqueCount="22">
  <si>
    <t>จังหวัด/ อำเภอ</t>
  </si>
  <si>
    <t>เนื้อที่ยืนต้น (ไร่)</t>
  </si>
  <si>
    <t>เนื้อที่ให้ผลผลิต (ไร่)</t>
  </si>
  <si>
    <t>ผลผลิต (ตัน)</t>
  </si>
  <si>
    <t>ผลผลิตต่อเนื้อที่ให้ผล(กก.)</t>
  </si>
  <si>
    <t>ผลต่าง</t>
  </si>
  <si>
    <t>ร้อยละ</t>
  </si>
  <si>
    <t>ศรีสะเกษ</t>
  </si>
  <si>
    <t>เมืองศรีสะเกษ</t>
  </si>
  <si>
    <t>กันทรลักษ์</t>
  </si>
  <si>
    <t>กันทรารมย์</t>
  </si>
  <si>
    <t>ปรางค์กู่</t>
  </si>
  <si>
    <t>ขุนหาญ</t>
  </si>
  <si>
    <t>ไพรบึง</t>
  </si>
  <si>
    <t>โนนคูณ</t>
  </si>
  <si>
    <t>ศรีรัตนะ</t>
  </si>
  <si>
    <t>น้ำเกลี้ยง</t>
  </si>
  <si>
    <t>วังหิน</t>
  </si>
  <si>
    <t>เมืองจันทร์</t>
  </si>
  <si>
    <t>ภูสิงห์</t>
  </si>
  <si>
    <t>โพธิ์ศรีสุวรรณ</t>
  </si>
  <si>
    <t>เงาะ : เปรียบเทียบข้อมูลรายอำเภอ เนื้อที่ยืนต้น  เนื้อที่ให้ผล  ผลผลิต  และผลผลิตต่อไร่ ปี 2563 กับปี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</si>
</sst>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87" formatCode="_(* #,##0.00_);_(* \(#,##0.00\);_(* &quot;-&quot;??_);_(@_)"/>
    <numFmt numFmtId="188" formatCode="#,##0.00_ ;[Red]\-#,##0.00\ "/>
    <numFmt numFmtId="189" formatCode="_-* #,##0_-;\-* #,##0_-;_-* &quot;-&quot;??_-;_-@_-"/>
    <numFmt numFmtId="190" formatCode="#,##0_ ;[Red]\-#,##0\ "/>
    <numFmt numFmtId="191" formatCode="#,##0_ ;\-#,##0\ "/>
    <numFmt numFmtId="192" formatCode="_-* #,##0.0_-;\-* #,##0.0_-;_-* &quot;-&quot;??_-;_-@_-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4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6" fillId="0" borderId="0"/>
  </cellStyleXfs>
  <cellXfs count="49">
    <xf numFmtId="0" fontId="0" fillId="0" borderId="0" xfId="0"/>
    <xf numFmtId="189" fontId="2" fillId="0" borderId="0" xfId="0" applyNumberFormat="1" applyFont="1" applyAlignment="1">
      <alignment horizontal="right" vertical="center"/>
    </xf>
    <xf numFmtId="43" fontId="2" fillId="0" borderId="0" xfId="0" applyNumberFormat="1" applyFont="1" applyAlignment="1">
      <alignment horizontal="right" vertical="center"/>
    </xf>
    <xf numFmtId="188" fontId="3" fillId="0" borderId="0" xfId="0" applyNumberFormat="1" applyFont="1" applyAlignment="1">
      <alignment vertical="center"/>
    </xf>
    <xf numFmtId="190" fontId="4" fillId="0" borderId="0" xfId="0" applyNumberFormat="1" applyFont="1" applyAlignment="1">
      <alignment vertical="center"/>
    </xf>
    <xf numFmtId="189" fontId="4" fillId="0" borderId="0" xfId="1" applyNumberFormat="1" applyFont="1" applyFill="1" applyBorder="1" applyAlignment="1">
      <alignment horizontal="right" vertical="center"/>
    </xf>
    <xf numFmtId="188" fontId="4" fillId="0" borderId="0" xfId="0" applyNumberFormat="1" applyFont="1" applyAlignment="1">
      <alignment horizontal="right" vertical="center"/>
    </xf>
    <xf numFmtId="191" fontId="4" fillId="0" borderId="0" xfId="0" applyNumberFormat="1" applyFont="1" applyAlignment="1">
      <alignment vertical="center"/>
    </xf>
    <xf numFmtId="188" fontId="4" fillId="0" borderId="0" xfId="0" applyNumberFormat="1" applyFont="1" applyAlignment="1">
      <alignment vertical="center"/>
    </xf>
    <xf numFmtId="189" fontId="4" fillId="0" borderId="0" xfId="0" applyNumberFormat="1" applyFont="1" applyAlignment="1">
      <alignment horizontal="right" vertical="center"/>
    </xf>
    <xf numFmtId="192" fontId="4" fillId="0" borderId="0" xfId="0" applyNumberFormat="1" applyFont="1" applyAlignment="1">
      <alignment horizontal="right" vertical="center"/>
    </xf>
    <xf numFmtId="43" fontId="4" fillId="0" borderId="0" xfId="0" applyNumberFormat="1" applyFont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189" fontId="5" fillId="0" borderId="9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191" fontId="5" fillId="0" borderId="9" xfId="0" applyNumberFormat="1" applyFont="1" applyBorder="1" applyAlignment="1">
      <alignment horizontal="center" vertical="center"/>
    </xf>
    <xf numFmtId="189" fontId="3" fillId="0" borderId="9" xfId="0" applyNumberFormat="1" applyFont="1" applyBorder="1" applyAlignment="1">
      <alignment horizontal="right" vertical="center"/>
    </xf>
    <xf numFmtId="192" fontId="3" fillId="0" borderId="9" xfId="1" applyNumberFormat="1" applyFont="1" applyFill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89" fontId="3" fillId="0" borderId="7" xfId="0" applyNumberFormat="1" applyFont="1" applyBorder="1" applyAlignment="1">
      <alignment horizontal="center" vertical="center"/>
    </xf>
    <xf numFmtId="43" fontId="3" fillId="0" borderId="9" xfId="0" applyNumberFormat="1" applyFont="1" applyBorder="1" applyAlignment="1">
      <alignment horizontal="center" vertical="center"/>
    </xf>
    <xf numFmtId="188" fontId="3" fillId="0" borderId="9" xfId="0" applyNumberFormat="1" applyFont="1" applyBorder="1" applyAlignment="1">
      <alignment vertical="center" shrinkToFit="1"/>
    </xf>
    <xf numFmtId="3" fontId="3" fillId="0" borderId="9" xfId="1" applyNumberFormat="1" applyFont="1" applyFill="1" applyBorder="1" applyAlignment="1">
      <alignment vertical="center" shrinkToFit="1"/>
    </xf>
    <xf numFmtId="3" fontId="3" fillId="0" borderId="9" xfId="1" applyNumberFormat="1" applyFont="1" applyFill="1" applyBorder="1" applyAlignment="1">
      <alignment horizontal="right" vertical="center" shrinkToFit="1"/>
    </xf>
    <xf numFmtId="4" fontId="3" fillId="0" borderId="9" xfId="1" applyNumberFormat="1" applyFont="1" applyFill="1" applyBorder="1" applyAlignment="1">
      <alignment horizontal="right" vertical="center" shrinkToFit="1"/>
    </xf>
    <xf numFmtId="3" fontId="3" fillId="0" borderId="9" xfId="0" applyNumberFormat="1" applyFont="1" applyBorder="1" applyAlignment="1">
      <alignment vertical="center" shrinkToFit="1"/>
    </xf>
    <xf numFmtId="3" fontId="3" fillId="0" borderId="9" xfId="0" applyNumberFormat="1" applyFont="1" applyBorder="1" applyAlignment="1">
      <alignment horizontal="right" vertical="center" shrinkToFit="1"/>
    </xf>
    <xf numFmtId="3" fontId="4" fillId="0" borderId="10" xfId="1" applyNumberFormat="1" applyFont="1" applyFill="1" applyBorder="1" applyAlignment="1">
      <alignment vertical="center" shrinkToFit="1"/>
    </xf>
    <xf numFmtId="3" fontId="4" fillId="0" borderId="10" xfId="1" applyNumberFormat="1" applyFont="1" applyFill="1" applyBorder="1" applyAlignment="1">
      <alignment horizontal="right" vertical="center" shrinkToFit="1"/>
    </xf>
    <xf numFmtId="3" fontId="4" fillId="0" borderId="10" xfId="0" applyNumberFormat="1" applyFont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 shrinkToFit="1"/>
    </xf>
    <xf numFmtId="4" fontId="4" fillId="0" borderId="10" xfId="1" applyNumberFormat="1" applyFont="1" applyFill="1" applyBorder="1" applyAlignment="1">
      <alignment horizontal="right" vertical="center" shrinkToFit="1"/>
    </xf>
    <xf numFmtId="188" fontId="4" fillId="0" borderId="11" xfId="0" applyNumberFormat="1" applyFont="1" applyFill="1" applyBorder="1" applyAlignment="1">
      <alignment vertical="center" shrinkToFit="1"/>
    </xf>
    <xf numFmtId="188" fontId="4" fillId="0" borderId="10" xfId="0" applyNumberFormat="1" applyFont="1" applyFill="1" applyBorder="1" applyAlignment="1">
      <alignment vertical="center" shrinkToFit="1"/>
    </xf>
    <xf numFmtId="188" fontId="4" fillId="0" borderId="8" xfId="0" applyNumberFormat="1" applyFont="1" applyFill="1" applyBorder="1" applyAlignment="1">
      <alignment vertical="center" shrinkToFit="1"/>
    </xf>
    <xf numFmtId="3" fontId="4" fillId="0" borderId="8" xfId="1" applyNumberFormat="1" applyFont="1" applyFill="1" applyBorder="1" applyAlignment="1">
      <alignment vertical="center" shrinkToFit="1"/>
    </xf>
    <xf numFmtId="3" fontId="4" fillId="0" borderId="8" xfId="1" applyNumberFormat="1" applyFont="1" applyFill="1" applyBorder="1" applyAlignment="1">
      <alignment horizontal="right" vertical="center" shrinkToFit="1"/>
    </xf>
    <xf numFmtId="4" fontId="4" fillId="0" borderId="8" xfId="1" applyNumberFormat="1" applyFont="1" applyFill="1" applyBorder="1" applyAlignment="1">
      <alignment horizontal="right" vertical="center" shrinkToFit="1"/>
    </xf>
    <xf numFmtId="3" fontId="4" fillId="0" borderId="8" xfId="0" applyNumberFormat="1" applyFont="1" applyBorder="1" applyAlignment="1">
      <alignment vertical="center" shrinkToFit="1"/>
    </xf>
    <xf numFmtId="3" fontId="4" fillId="0" borderId="8" xfId="0" applyNumberFormat="1" applyFont="1" applyBorder="1" applyAlignment="1">
      <alignment horizontal="right" vertical="center" shrinkToFit="1"/>
    </xf>
    <xf numFmtId="188" fontId="2" fillId="0" borderId="0" xfId="0" applyNumberFormat="1" applyFont="1" applyAlignment="1">
      <alignment horizontal="left" vertical="center"/>
    </xf>
    <xf numFmtId="188" fontId="3" fillId="0" borderId="1" xfId="0" applyNumberFormat="1" applyFont="1" applyBorder="1" applyAlignment="1">
      <alignment horizontal="center" vertical="center"/>
    </xf>
    <xf numFmtId="188" fontId="3" fillId="0" borderId="8" xfId="0" applyNumberFormat="1" applyFont="1" applyBorder="1" applyAlignment="1">
      <alignment horizontal="center" vertical="center"/>
    </xf>
    <xf numFmtId="188" fontId="3" fillId="0" borderId="2" xfId="0" applyNumberFormat="1" applyFont="1" applyBorder="1" applyAlignment="1">
      <alignment horizontal="center" vertical="center"/>
    </xf>
    <xf numFmtId="188" fontId="3" fillId="0" borderId="3" xfId="0" applyNumberFormat="1" applyFont="1" applyBorder="1" applyAlignment="1">
      <alignment horizontal="center" vertical="center"/>
    </xf>
    <xf numFmtId="188" fontId="3" fillId="0" borderId="4" xfId="0" applyNumberFormat="1" applyFont="1" applyBorder="1" applyAlignment="1">
      <alignment horizontal="center" vertical="center"/>
    </xf>
    <xf numFmtId="188" fontId="3" fillId="0" borderId="5" xfId="0" applyNumberFormat="1" applyFont="1" applyBorder="1" applyAlignment="1">
      <alignment horizontal="center" vertical="center"/>
    </xf>
    <xf numFmtId="188" fontId="3" fillId="0" borderId="6" xfId="0" applyNumberFormat="1" applyFont="1" applyBorder="1" applyAlignment="1">
      <alignment horizontal="center" vertical="center"/>
    </xf>
    <xf numFmtId="188" fontId="3" fillId="0" borderId="7" xfId="0" applyNumberFormat="1" applyFont="1" applyBorder="1" applyAlignment="1">
      <alignment horizontal="center" vertical="center"/>
    </xf>
  </cellXfs>
  <cellStyles count="3">
    <cellStyle name="Normal_Sheet1 2" xfId="2"/>
    <cellStyle name="เครื่องหมายจุลภาค" xfId="1" builtinId="3"/>
    <cellStyle name="ปกติ" xfId="0" builtinId="0"/>
  </cellStyles>
  <dxfs count="4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7%20&#3652;&#3617;&#3657;&#3612;&#3621;\05%20&#3648;&#3591;&#3634;&#3632;\&#3648;&#3591;&#3634;&#3632;%202564\2.&#3648;&#3586;&#3657;&#3634;&#3611;&#3619;&#3632;&#3594;&#3640;&#3617;\&#3626;&#3656;&#3591;&#3648;&#3586;&#3657;&#3634;&#3611;&#3619;&#3632;&#3594;&#3640;&#3617;\&#3648;&#3591;&#3634;&#3632;&#3648;&#3586;&#3657;&#3634;&#3611;&#3619;&#3632;&#3594;&#3640;&#3617;256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เหตุผล_64"/>
      <sheetName val="ตร.1 จว.63-64"/>
      <sheetName val="ตร.2"/>
      <sheetName val="ตร.1.1 อภ.63-64"/>
      <sheetName val="ตร.2รายจังหวัด"/>
      <sheetName val="ตร.3.1 วิเคราะห์ 63-64"/>
      <sheetName val="ตร.2 คร.61-62"/>
      <sheetName val="series1"/>
      <sheetName val="ตร.4 ร้อยละ64"/>
      <sheetName val="ตร.5พื้นฐาน 58-62"/>
      <sheetName val="Sheet3"/>
      <sheetName val="series"/>
      <sheetName val="Sheet1"/>
      <sheetName val="ตร.2 คร.58-62"/>
      <sheetName val="Sheet2"/>
      <sheetName val="สรุป"/>
      <sheetName val="วิธีการจัดทำรายงาน"/>
      <sheetName val="เหตุผล"/>
    </sheetNames>
    <sheetDataSet>
      <sheetData sheetId="0"/>
      <sheetData sheetId="1">
        <row r="5">
          <cell r="C5">
            <v>2563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29" sqref="I29"/>
    </sheetView>
  </sheetViews>
  <sheetFormatPr defaultRowHeight="14.25" x14ac:dyDescent="0.2"/>
  <cols>
    <col min="1" max="1" width="16.75" customWidth="1"/>
  </cols>
  <sheetData>
    <row r="1" spans="1:17" ht="21.75" x14ac:dyDescent="0.2">
      <c r="A1" s="40" t="s">
        <v>21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"/>
      <c r="Q1" s="2"/>
    </row>
    <row r="2" spans="1:17" ht="24" hidden="1" x14ac:dyDescent="0.2">
      <c r="A2" s="3"/>
      <c r="B2" s="4">
        <v>28</v>
      </c>
      <c r="C2" s="4">
        <f>B2+1</f>
        <v>29</v>
      </c>
      <c r="D2" s="5"/>
      <c r="E2" s="6"/>
      <c r="F2" s="4">
        <v>32</v>
      </c>
      <c r="G2" s="4">
        <v>34</v>
      </c>
      <c r="H2" s="7"/>
      <c r="I2" s="8"/>
      <c r="J2" s="4">
        <f>G2+1</f>
        <v>35</v>
      </c>
      <c r="K2" s="4">
        <f>J2+1</f>
        <v>36</v>
      </c>
      <c r="L2" s="9"/>
      <c r="M2" s="10"/>
      <c r="N2" s="4">
        <f>K2+1</f>
        <v>37</v>
      </c>
      <c r="O2" s="4">
        <f>N2+1</f>
        <v>38</v>
      </c>
      <c r="P2" s="9"/>
      <c r="Q2" s="11"/>
    </row>
    <row r="3" spans="1:17" ht="24" x14ac:dyDescent="0.2">
      <c r="A3" s="41" t="s">
        <v>0</v>
      </c>
      <c r="B3" s="43" t="s">
        <v>1</v>
      </c>
      <c r="C3" s="44"/>
      <c r="D3" s="44"/>
      <c r="E3" s="45"/>
      <c r="F3" s="43" t="s">
        <v>2</v>
      </c>
      <c r="G3" s="44"/>
      <c r="H3" s="44"/>
      <c r="I3" s="45"/>
      <c r="J3" s="43" t="s">
        <v>3</v>
      </c>
      <c r="K3" s="44"/>
      <c r="L3" s="44"/>
      <c r="M3" s="45"/>
      <c r="N3" s="46" t="s">
        <v>4</v>
      </c>
      <c r="O3" s="47"/>
      <c r="P3" s="47"/>
      <c r="Q3" s="48"/>
    </row>
    <row r="4" spans="1:17" ht="24" x14ac:dyDescent="0.2">
      <c r="A4" s="42"/>
      <c r="B4" s="12">
        <f>'[1]ตร.1 จว.63-64'!$C$5</f>
        <v>2563</v>
      </c>
      <c r="C4" s="12">
        <f>B4+1</f>
        <v>2564</v>
      </c>
      <c r="D4" s="13" t="s">
        <v>5</v>
      </c>
      <c r="E4" s="14" t="s">
        <v>6</v>
      </c>
      <c r="F4" s="12">
        <f>$B$4</f>
        <v>2563</v>
      </c>
      <c r="G4" s="12">
        <f>$C$4</f>
        <v>2564</v>
      </c>
      <c r="H4" s="15" t="s">
        <v>5</v>
      </c>
      <c r="I4" s="14" t="s">
        <v>6</v>
      </c>
      <c r="J4" s="12">
        <f>$B$4</f>
        <v>2563</v>
      </c>
      <c r="K4" s="12">
        <f>$C$4</f>
        <v>2564</v>
      </c>
      <c r="L4" s="16" t="s">
        <v>5</v>
      </c>
      <c r="M4" s="17" t="s">
        <v>6</v>
      </c>
      <c r="N4" s="18">
        <f>$B$4</f>
        <v>2563</v>
      </c>
      <c r="O4" s="18">
        <f>$C$4</f>
        <v>2564</v>
      </c>
      <c r="P4" s="19" t="s">
        <v>5</v>
      </c>
      <c r="Q4" s="20" t="s">
        <v>6</v>
      </c>
    </row>
    <row r="5" spans="1:17" ht="24" x14ac:dyDescent="0.2">
      <c r="A5" s="21" t="s">
        <v>7</v>
      </c>
      <c r="B5" s="22">
        <f>SUM(B6:B18)</f>
        <v>2024</v>
      </c>
      <c r="C5" s="22">
        <f>SUM(C6:C18)</f>
        <v>1733</v>
      </c>
      <c r="D5" s="23">
        <f t="shared" ref="D5:D12" si="0">C5-B5</f>
        <v>-291</v>
      </c>
      <c r="E5" s="24">
        <f t="shared" ref="E5:E12" si="1">IFERROR(ROUND((D5/B5)*100,2),"−")</f>
        <v>-14.38</v>
      </c>
      <c r="F5" s="22">
        <f>SUM(F6:F18)</f>
        <v>1837</v>
      </c>
      <c r="G5" s="22">
        <f>SUM(G6:G18)</f>
        <v>1583</v>
      </c>
      <c r="H5" s="23">
        <f t="shared" ref="H5:H12" si="2">G5-F5</f>
        <v>-254</v>
      </c>
      <c r="I5" s="24">
        <f t="shared" ref="I5:I12" si="3">IFERROR(ROUND((H5/F5)*100,2),"−")</f>
        <v>-13.83</v>
      </c>
      <c r="J5" s="22">
        <f>SUM(J6:J18)</f>
        <v>2076</v>
      </c>
      <c r="K5" s="22">
        <f>SUM(K6:K18)</f>
        <v>1726</v>
      </c>
      <c r="L5" s="23">
        <f t="shared" ref="L5:L12" si="4">K5-J5</f>
        <v>-350</v>
      </c>
      <c r="M5" s="24">
        <f t="shared" ref="M5:M12" si="5">IFERROR(ROUND((L5/J5)*100,2),"−")</f>
        <v>-16.86</v>
      </c>
      <c r="N5" s="25">
        <v>1130</v>
      </c>
      <c r="O5" s="25">
        <v>1090</v>
      </c>
      <c r="P5" s="26">
        <f t="shared" ref="P5:P12" si="6">O5-N5</f>
        <v>-40</v>
      </c>
      <c r="Q5" s="24">
        <f t="shared" ref="Q5:Q12" si="7">IFERROR(ROUND((P5/N5)*100,2),"−")</f>
        <v>-3.54</v>
      </c>
    </row>
    <row r="6" spans="1:17" ht="24" x14ac:dyDescent="0.2">
      <c r="A6" s="32" t="s">
        <v>8</v>
      </c>
      <c r="B6" s="27">
        <v>0</v>
      </c>
      <c r="C6" s="27">
        <v>1</v>
      </c>
      <c r="D6" s="28">
        <f t="shared" si="0"/>
        <v>1</v>
      </c>
      <c r="E6" s="31" t="str">
        <f t="shared" si="1"/>
        <v>−</v>
      </c>
      <c r="F6" s="27">
        <v>0</v>
      </c>
      <c r="G6" s="27">
        <v>0</v>
      </c>
      <c r="H6" s="28">
        <f t="shared" si="2"/>
        <v>0</v>
      </c>
      <c r="I6" s="31" t="str">
        <f t="shared" si="3"/>
        <v>−</v>
      </c>
      <c r="J6" s="27">
        <v>0</v>
      </c>
      <c r="K6" s="27">
        <f t="shared" ref="K6:K13" si="8">IF(O6*G6&lt;1000,ROUND(O6*G6/1000,2),ROUND(O6*G6/1000,0))</f>
        <v>0</v>
      </c>
      <c r="L6" s="28">
        <f t="shared" si="4"/>
        <v>0</v>
      </c>
      <c r="M6" s="31" t="str">
        <f t="shared" si="5"/>
        <v>−</v>
      </c>
      <c r="N6" s="29">
        <v>0</v>
      </c>
      <c r="O6" s="29">
        <v>0</v>
      </c>
      <c r="P6" s="30">
        <f t="shared" si="6"/>
        <v>0</v>
      </c>
      <c r="Q6" s="31" t="str">
        <f t="shared" si="7"/>
        <v>−</v>
      </c>
    </row>
    <row r="7" spans="1:17" ht="24" x14ac:dyDescent="0.2">
      <c r="A7" s="33" t="s">
        <v>9</v>
      </c>
      <c r="B7" s="27">
        <v>1242</v>
      </c>
      <c r="C7" s="27">
        <v>1082</v>
      </c>
      <c r="D7" s="28">
        <f t="shared" si="0"/>
        <v>-160</v>
      </c>
      <c r="E7" s="31">
        <f t="shared" si="1"/>
        <v>-12.88</v>
      </c>
      <c r="F7" s="27">
        <v>1072</v>
      </c>
      <c r="G7" s="27">
        <v>982</v>
      </c>
      <c r="H7" s="28">
        <f t="shared" si="2"/>
        <v>-90</v>
      </c>
      <c r="I7" s="31">
        <f t="shared" si="3"/>
        <v>-8.4</v>
      </c>
      <c r="J7" s="27">
        <v>1219</v>
      </c>
      <c r="K7" s="27">
        <f t="shared" si="8"/>
        <v>1141</v>
      </c>
      <c r="L7" s="28">
        <f t="shared" si="4"/>
        <v>-78</v>
      </c>
      <c r="M7" s="31">
        <f t="shared" si="5"/>
        <v>-6.4</v>
      </c>
      <c r="N7" s="29">
        <v>1137</v>
      </c>
      <c r="O7" s="29">
        <v>1162</v>
      </c>
      <c r="P7" s="30">
        <f t="shared" si="6"/>
        <v>25</v>
      </c>
      <c r="Q7" s="31">
        <f t="shared" si="7"/>
        <v>2.2000000000000002</v>
      </c>
    </row>
    <row r="8" spans="1:17" ht="24" x14ac:dyDescent="0.2">
      <c r="A8" s="33" t="s">
        <v>10</v>
      </c>
      <c r="B8" s="27">
        <v>0</v>
      </c>
      <c r="C8" s="27">
        <v>1</v>
      </c>
      <c r="D8" s="28">
        <f t="shared" si="0"/>
        <v>1</v>
      </c>
      <c r="E8" s="31" t="str">
        <f t="shared" si="1"/>
        <v>−</v>
      </c>
      <c r="F8" s="27">
        <v>0</v>
      </c>
      <c r="G8" s="27">
        <v>0</v>
      </c>
      <c r="H8" s="28">
        <f t="shared" si="2"/>
        <v>0</v>
      </c>
      <c r="I8" s="31" t="str">
        <f t="shared" si="3"/>
        <v>−</v>
      </c>
      <c r="J8" s="27">
        <v>0</v>
      </c>
      <c r="K8" s="27">
        <f t="shared" si="8"/>
        <v>0</v>
      </c>
      <c r="L8" s="28">
        <f t="shared" si="4"/>
        <v>0</v>
      </c>
      <c r="M8" s="31" t="str">
        <f t="shared" si="5"/>
        <v>−</v>
      </c>
      <c r="N8" s="29">
        <v>0</v>
      </c>
      <c r="O8" s="29">
        <v>0</v>
      </c>
      <c r="P8" s="30">
        <f t="shared" si="6"/>
        <v>0</v>
      </c>
      <c r="Q8" s="31" t="str">
        <f t="shared" si="7"/>
        <v>−</v>
      </c>
    </row>
    <row r="9" spans="1:17" ht="24" x14ac:dyDescent="0.2">
      <c r="A9" s="33" t="s">
        <v>11</v>
      </c>
      <c r="B9" s="27">
        <v>4</v>
      </c>
      <c r="C9" s="27">
        <v>4</v>
      </c>
      <c r="D9" s="28">
        <f t="shared" si="0"/>
        <v>0</v>
      </c>
      <c r="E9" s="31">
        <f t="shared" si="1"/>
        <v>0</v>
      </c>
      <c r="F9" s="27">
        <v>4</v>
      </c>
      <c r="G9" s="27">
        <v>4</v>
      </c>
      <c r="H9" s="28">
        <f t="shared" si="2"/>
        <v>0</v>
      </c>
      <c r="I9" s="31">
        <f t="shared" si="3"/>
        <v>0</v>
      </c>
      <c r="J9" s="27">
        <v>2</v>
      </c>
      <c r="K9" s="27">
        <f t="shared" si="8"/>
        <v>2</v>
      </c>
      <c r="L9" s="28">
        <f t="shared" si="4"/>
        <v>0</v>
      </c>
      <c r="M9" s="31">
        <f t="shared" si="5"/>
        <v>0</v>
      </c>
      <c r="N9" s="29">
        <v>450</v>
      </c>
      <c r="O9" s="29">
        <v>426</v>
      </c>
      <c r="P9" s="30">
        <f t="shared" si="6"/>
        <v>-24</v>
      </c>
      <c r="Q9" s="31">
        <f t="shared" si="7"/>
        <v>-5.33</v>
      </c>
    </row>
    <row r="10" spans="1:17" ht="24" x14ac:dyDescent="0.2">
      <c r="A10" s="33" t="s">
        <v>12</v>
      </c>
      <c r="B10" s="27">
        <v>689</v>
      </c>
      <c r="C10" s="27">
        <v>537</v>
      </c>
      <c r="D10" s="28">
        <f t="shared" si="0"/>
        <v>-152</v>
      </c>
      <c r="E10" s="31">
        <f t="shared" si="1"/>
        <v>-22.06</v>
      </c>
      <c r="F10" s="27">
        <v>687</v>
      </c>
      <c r="G10" s="27">
        <v>537</v>
      </c>
      <c r="H10" s="28">
        <f t="shared" si="2"/>
        <v>-150</v>
      </c>
      <c r="I10" s="31">
        <f t="shared" si="3"/>
        <v>-21.83</v>
      </c>
      <c r="J10" s="27">
        <v>811</v>
      </c>
      <c r="K10" s="27">
        <f t="shared" si="8"/>
        <v>551</v>
      </c>
      <c r="L10" s="28">
        <f t="shared" si="4"/>
        <v>-260</v>
      </c>
      <c r="M10" s="31">
        <f t="shared" si="5"/>
        <v>-32.06</v>
      </c>
      <c r="N10" s="29">
        <v>1181</v>
      </c>
      <c r="O10" s="29">
        <v>1027</v>
      </c>
      <c r="P10" s="30">
        <f t="shared" si="6"/>
        <v>-154</v>
      </c>
      <c r="Q10" s="31">
        <f t="shared" si="7"/>
        <v>-13.04</v>
      </c>
    </row>
    <row r="11" spans="1:17" ht="24" x14ac:dyDescent="0.2">
      <c r="A11" s="33" t="s">
        <v>13</v>
      </c>
      <c r="B11" s="27">
        <v>0</v>
      </c>
      <c r="C11" s="27">
        <v>0</v>
      </c>
      <c r="D11" s="28">
        <f t="shared" si="0"/>
        <v>0</v>
      </c>
      <c r="E11" s="31" t="str">
        <f t="shared" si="1"/>
        <v>−</v>
      </c>
      <c r="F11" s="27">
        <v>0</v>
      </c>
      <c r="G11" s="27">
        <v>0</v>
      </c>
      <c r="H11" s="28">
        <f t="shared" si="2"/>
        <v>0</v>
      </c>
      <c r="I11" s="31" t="str">
        <f t="shared" si="3"/>
        <v>−</v>
      </c>
      <c r="J11" s="27">
        <v>0</v>
      </c>
      <c r="K11" s="27">
        <f t="shared" si="8"/>
        <v>0</v>
      </c>
      <c r="L11" s="28">
        <f t="shared" si="4"/>
        <v>0</v>
      </c>
      <c r="M11" s="31" t="str">
        <f t="shared" si="5"/>
        <v>−</v>
      </c>
      <c r="N11" s="29">
        <v>0</v>
      </c>
      <c r="O11" s="29">
        <v>0</v>
      </c>
      <c r="P11" s="30">
        <f t="shared" si="6"/>
        <v>0</v>
      </c>
      <c r="Q11" s="31" t="str">
        <f t="shared" si="7"/>
        <v>−</v>
      </c>
    </row>
    <row r="12" spans="1:17" ht="24" x14ac:dyDescent="0.2">
      <c r="A12" s="33" t="s">
        <v>14</v>
      </c>
      <c r="B12" s="27">
        <v>0</v>
      </c>
      <c r="C12" s="27">
        <v>1</v>
      </c>
      <c r="D12" s="28">
        <f t="shared" si="0"/>
        <v>1</v>
      </c>
      <c r="E12" s="31" t="str">
        <f t="shared" si="1"/>
        <v>−</v>
      </c>
      <c r="F12" s="27">
        <v>0</v>
      </c>
      <c r="G12" s="27">
        <v>0</v>
      </c>
      <c r="H12" s="28">
        <f t="shared" si="2"/>
        <v>0</v>
      </c>
      <c r="I12" s="31" t="str">
        <f t="shared" si="3"/>
        <v>−</v>
      </c>
      <c r="J12" s="27">
        <v>0</v>
      </c>
      <c r="K12" s="27">
        <f t="shared" si="8"/>
        <v>0</v>
      </c>
      <c r="L12" s="28">
        <f t="shared" si="4"/>
        <v>0</v>
      </c>
      <c r="M12" s="31" t="str">
        <f t="shared" si="5"/>
        <v>−</v>
      </c>
      <c r="N12" s="29">
        <v>0</v>
      </c>
      <c r="O12" s="29">
        <v>0</v>
      </c>
      <c r="P12" s="30">
        <f t="shared" si="6"/>
        <v>0</v>
      </c>
      <c r="Q12" s="31" t="str">
        <f t="shared" si="7"/>
        <v>−</v>
      </c>
    </row>
    <row r="13" spans="1:17" ht="24" x14ac:dyDescent="0.2">
      <c r="A13" s="33" t="s">
        <v>15</v>
      </c>
      <c r="B13" s="27">
        <v>52</v>
      </c>
      <c r="C13" s="27">
        <v>70</v>
      </c>
      <c r="D13" s="28">
        <f t="shared" ref="D13:D18" si="9">C13-B13</f>
        <v>18</v>
      </c>
      <c r="E13" s="31">
        <f t="shared" ref="E13:E18" si="10">IFERROR(ROUND((D13/B13)*100,2),"−")</f>
        <v>34.619999999999997</v>
      </c>
      <c r="F13" s="27">
        <v>49</v>
      </c>
      <c r="G13" s="27">
        <v>49</v>
      </c>
      <c r="H13" s="28">
        <f t="shared" ref="H13:H18" si="11">G13-F13</f>
        <v>0</v>
      </c>
      <c r="I13" s="31">
        <f t="shared" ref="I13:I18" si="12">IFERROR(ROUND((H13/F13)*100,2),"−")</f>
        <v>0</v>
      </c>
      <c r="J13" s="27">
        <v>30</v>
      </c>
      <c r="K13" s="27">
        <f t="shared" si="8"/>
        <v>27</v>
      </c>
      <c r="L13" s="28">
        <f t="shared" ref="L13:L18" si="13">K13-J13</f>
        <v>-3</v>
      </c>
      <c r="M13" s="31">
        <f t="shared" ref="M13:M18" si="14">IFERROR(ROUND((L13/J13)*100,2),"−")</f>
        <v>-10</v>
      </c>
      <c r="N13" s="29">
        <v>604</v>
      </c>
      <c r="O13" s="29">
        <v>561</v>
      </c>
      <c r="P13" s="30">
        <f t="shared" ref="P13:P18" si="15">O13-N13</f>
        <v>-43</v>
      </c>
      <c r="Q13" s="31">
        <f t="shared" ref="Q13:Q18" si="16">IFERROR(ROUND((P13/N13)*100,2),"−")</f>
        <v>-7.12</v>
      </c>
    </row>
    <row r="14" spans="1:17" ht="24" x14ac:dyDescent="0.2">
      <c r="A14" s="33" t="s">
        <v>16</v>
      </c>
      <c r="B14" s="27">
        <v>5</v>
      </c>
      <c r="C14" s="27">
        <v>9</v>
      </c>
      <c r="D14" s="28">
        <f t="shared" si="9"/>
        <v>4</v>
      </c>
      <c r="E14" s="31">
        <f t="shared" si="10"/>
        <v>80</v>
      </c>
      <c r="F14" s="27">
        <v>5</v>
      </c>
      <c r="G14" s="27">
        <v>5</v>
      </c>
      <c r="H14" s="28">
        <f t="shared" si="11"/>
        <v>0</v>
      </c>
      <c r="I14" s="31">
        <f t="shared" si="12"/>
        <v>0</v>
      </c>
      <c r="J14" s="27">
        <v>2</v>
      </c>
      <c r="K14" s="27">
        <f t="shared" ref="K14:K18" si="17">IF(O14*G14&lt;1000,ROUND(O14*G14/1000,2),ROUND(O14*G14/1000,0))</f>
        <v>2</v>
      </c>
      <c r="L14" s="28">
        <f t="shared" si="13"/>
        <v>0</v>
      </c>
      <c r="M14" s="31">
        <f t="shared" si="14"/>
        <v>0</v>
      </c>
      <c r="N14" s="29">
        <v>431</v>
      </c>
      <c r="O14" s="29">
        <v>371</v>
      </c>
      <c r="P14" s="30">
        <f t="shared" si="15"/>
        <v>-60</v>
      </c>
      <c r="Q14" s="31">
        <f t="shared" si="16"/>
        <v>-13.92</v>
      </c>
    </row>
    <row r="15" spans="1:17" ht="24" x14ac:dyDescent="0.2">
      <c r="A15" s="33" t="s">
        <v>17</v>
      </c>
      <c r="B15" s="27">
        <v>0</v>
      </c>
      <c r="C15" s="27">
        <v>3</v>
      </c>
      <c r="D15" s="28">
        <f t="shared" si="9"/>
        <v>3</v>
      </c>
      <c r="E15" s="31" t="str">
        <f t="shared" si="10"/>
        <v>−</v>
      </c>
      <c r="F15" s="27">
        <v>0</v>
      </c>
      <c r="G15" s="27">
        <v>0</v>
      </c>
      <c r="H15" s="28">
        <f t="shared" si="11"/>
        <v>0</v>
      </c>
      <c r="I15" s="31" t="str">
        <f t="shared" si="12"/>
        <v>−</v>
      </c>
      <c r="J15" s="27">
        <v>0</v>
      </c>
      <c r="K15" s="27">
        <f t="shared" si="17"/>
        <v>0</v>
      </c>
      <c r="L15" s="28">
        <f t="shared" si="13"/>
        <v>0</v>
      </c>
      <c r="M15" s="31" t="str">
        <f t="shared" si="14"/>
        <v>−</v>
      </c>
      <c r="N15" s="29">
        <v>0</v>
      </c>
      <c r="O15" s="29">
        <v>0</v>
      </c>
      <c r="P15" s="30">
        <f t="shared" si="15"/>
        <v>0</v>
      </c>
      <c r="Q15" s="31" t="str">
        <f t="shared" si="16"/>
        <v>−</v>
      </c>
    </row>
    <row r="16" spans="1:17" ht="24" x14ac:dyDescent="0.2">
      <c r="A16" s="33" t="s">
        <v>18</v>
      </c>
      <c r="B16" s="27">
        <v>0</v>
      </c>
      <c r="C16" s="27">
        <v>2</v>
      </c>
      <c r="D16" s="28">
        <f t="shared" si="9"/>
        <v>2</v>
      </c>
      <c r="E16" s="31" t="str">
        <f t="shared" si="10"/>
        <v>−</v>
      </c>
      <c r="F16" s="27">
        <v>0</v>
      </c>
      <c r="G16" s="27">
        <v>0</v>
      </c>
      <c r="H16" s="28">
        <f t="shared" si="11"/>
        <v>0</v>
      </c>
      <c r="I16" s="31" t="str">
        <f t="shared" si="12"/>
        <v>−</v>
      </c>
      <c r="J16" s="27">
        <v>0</v>
      </c>
      <c r="K16" s="27">
        <f t="shared" si="17"/>
        <v>0</v>
      </c>
      <c r="L16" s="28">
        <f t="shared" si="13"/>
        <v>0</v>
      </c>
      <c r="M16" s="31" t="str">
        <f t="shared" si="14"/>
        <v>−</v>
      </c>
      <c r="N16" s="29">
        <v>0</v>
      </c>
      <c r="O16" s="29">
        <v>0</v>
      </c>
      <c r="P16" s="30">
        <f t="shared" si="15"/>
        <v>0</v>
      </c>
      <c r="Q16" s="31" t="str">
        <f t="shared" si="16"/>
        <v>−</v>
      </c>
    </row>
    <row r="17" spans="1:17" ht="24" x14ac:dyDescent="0.2">
      <c r="A17" s="33" t="s">
        <v>19</v>
      </c>
      <c r="B17" s="27">
        <v>32</v>
      </c>
      <c r="C17" s="27">
        <v>18</v>
      </c>
      <c r="D17" s="28">
        <f t="shared" si="9"/>
        <v>-14</v>
      </c>
      <c r="E17" s="31">
        <f t="shared" si="10"/>
        <v>-43.75</v>
      </c>
      <c r="F17" s="27">
        <v>20</v>
      </c>
      <c r="G17" s="27">
        <v>6</v>
      </c>
      <c r="H17" s="28">
        <f t="shared" si="11"/>
        <v>-14</v>
      </c>
      <c r="I17" s="31">
        <f t="shared" si="12"/>
        <v>-70</v>
      </c>
      <c r="J17" s="27">
        <v>12</v>
      </c>
      <c r="K17" s="27">
        <f t="shared" si="17"/>
        <v>3</v>
      </c>
      <c r="L17" s="28">
        <f t="shared" si="13"/>
        <v>-9</v>
      </c>
      <c r="M17" s="31">
        <f t="shared" si="14"/>
        <v>-75</v>
      </c>
      <c r="N17" s="29">
        <v>585</v>
      </c>
      <c r="O17" s="29">
        <v>527</v>
      </c>
      <c r="P17" s="30">
        <f t="shared" si="15"/>
        <v>-58</v>
      </c>
      <c r="Q17" s="31">
        <f t="shared" si="16"/>
        <v>-9.91</v>
      </c>
    </row>
    <row r="18" spans="1:17" ht="24" x14ac:dyDescent="0.2">
      <c r="A18" s="34" t="s">
        <v>20</v>
      </c>
      <c r="B18" s="35">
        <v>0</v>
      </c>
      <c r="C18" s="35">
        <v>5</v>
      </c>
      <c r="D18" s="36">
        <f t="shared" si="9"/>
        <v>5</v>
      </c>
      <c r="E18" s="37" t="str">
        <f t="shared" si="10"/>
        <v>−</v>
      </c>
      <c r="F18" s="35">
        <v>0</v>
      </c>
      <c r="G18" s="35">
        <v>0</v>
      </c>
      <c r="H18" s="36">
        <f t="shared" si="11"/>
        <v>0</v>
      </c>
      <c r="I18" s="37" t="str">
        <f t="shared" si="12"/>
        <v>−</v>
      </c>
      <c r="J18" s="35">
        <v>0</v>
      </c>
      <c r="K18" s="35">
        <f t="shared" si="17"/>
        <v>0</v>
      </c>
      <c r="L18" s="36">
        <f t="shared" si="13"/>
        <v>0</v>
      </c>
      <c r="M18" s="37" t="str">
        <f t="shared" si="14"/>
        <v>−</v>
      </c>
      <c r="N18" s="38">
        <v>0</v>
      </c>
      <c r="O18" s="38">
        <v>0</v>
      </c>
      <c r="P18" s="39">
        <f t="shared" si="15"/>
        <v>0</v>
      </c>
      <c r="Q18" s="37" t="str">
        <f t="shared" si="16"/>
        <v>−</v>
      </c>
    </row>
  </sheetData>
  <mergeCells count="6">
    <mergeCell ref="A1:O1"/>
    <mergeCell ref="A3:A4"/>
    <mergeCell ref="B3:E3"/>
    <mergeCell ref="F3:I3"/>
    <mergeCell ref="J3:M3"/>
    <mergeCell ref="N3:Q3"/>
  </mergeCells>
  <conditionalFormatting sqref="J6:L18">
    <cfRule type="expression" dxfId="3" priority="8">
      <formula>MOD(J6,1)&lt;&gt;0</formula>
    </cfRule>
  </conditionalFormatting>
  <conditionalFormatting sqref="J5:L5">
    <cfRule type="expression" dxfId="0" priority="2">
      <formula>MOD(J5,1)&lt;&gt;0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2563 และ 2564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paphawarin</dc:creator>
  <cp:lastModifiedBy>User</cp:lastModifiedBy>
  <dcterms:created xsi:type="dcterms:W3CDTF">2021-12-07T07:40:52Z</dcterms:created>
  <dcterms:modified xsi:type="dcterms:W3CDTF">2022-12-19T08:45:34Z</dcterms:modified>
</cp:coreProperties>
</file>