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75"/>
  </bookViews>
  <sheets>
    <sheet name="ต.ค.69" sheetId="32" r:id="rId1"/>
  </sheets>
  <definedNames>
    <definedName name="_xlnm.Print_Area" localSheetId="0">ต.ค.69!$A$1:$K$31</definedName>
    <definedName name="_xlnm.Print_Titles" localSheetId="0">ต.ค.69!$6:$7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32" l="1"/>
  <c r="I8" i="32"/>
  <c r="F29" i="32"/>
  <c r="J29" i="32" s="1"/>
  <c r="J28" i="32"/>
  <c r="F28" i="32"/>
  <c r="F27" i="32"/>
  <c r="J27" i="32" s="1"/>
  <c r="I26" i="32"/>
  <c r="J26" i="32" s="1"/>
  <c r="G26" i="32"/>
  <c r="F26" i="32"/>
  <c r="E26" i="32"/>
  <c r="J23" i="32"/>
  <c r="J22" i="32"/>
  <c r="G21" i="32"/>
  <c r="F21" i="32"/>
  <c r="E21" i="32"/>
  <c r="J19" i="32"/>
  <c r="J18" i="32"/>
  <c r="G17" i="32"/>
  <c r="G16" i="32" s="1"/>
  <c r="F17" i="32"/>
  <c r="E17" i="32"/>
  <c r="K16" i="32"/>
  <c r="E16" i="32"/>
  <c r="F14" i="32"/>
  <c r="F8" i="32" s="1"/>
  <c r="E14" i="32"/>
  <c r="E8" i="32" s="1"/>
  <c r="E31" i="32" s="1"/>
  <c r="J11" i="32"/>
  <c r="G8" i="32"/>
  <c r="G31" i="32" s="1"/>
  <c r="F31" i="32" l="1"/>
  <c r="F16" i="32"/>
  <c r="J14" i="32"/>
  <c r="J8" i="32"/>
  <c r="I17" i="32"/>
  <c r="I21" i="32"/>
  <c r="J21" i="32" s="1"/>
  <c r="J17" i="32" l="1"/>
  <c r="I16" i="32"/>
  <c r="J16" i="32" l="1"/>
  <c r="I31" i="32"/>
  <c r="J31" i="32" s="1"/>
</calcChain>
</file>

<file path=xl/sharedStrings.xml><?xml version="1.0" encoding="utf-8"?>
<sst xmlns="http://schemas.openxmlformats.org/spreadsheetml/2006/main" count="59" uniqueCount="57">
  <si>
    <t>เป้าหมาย</t>
  </si>
  <si>
    <t>ผลการดำเนินงาน</t>
  </si>
  <si>
    <t>รายละเอียด</t>
  </si>
  <si>
    <t>ที่</t>
  </si>
  <si>
    <t>ผลการเบิกจ่าย</t>
  </si>
  <si>
    <t>กิจกรรมการขับเคลื่อนตามแผนปฏิบัติการแก้ไขปัญหาจังหวัดชายแดนภาคใต้</t>
  </si>
  <si>
    <t>แผนงาน/กิจกรรม/โครงการ</t>
  </si>
  <si>
    <t>1. รายงานผลการดำเนินงาน</t>
  </si>
  <si>
    <t xml:space="preserve">แบบรายงานผลการติดตามการขับเคลื่อนแผนโครงการตำบลมั่นคง มั่งคั่ง ยั่งยืนในพื้นที่จังหวัดชายแดนภาคใต้ </t>
  </si>
  <si>
    <t>2) จัดประชุมชี้แจงแนวทางการดำเนินงาน และให้ความรู้แก่อาสาสมัครเกษตรและสหกรณ์ฯ ก่อนปฏิบัติงาน</t>
  </si>
  <si>
    <t>ปัญหา/อุปสรรค/
ข้อเสนอแนะ</t>
  </si>
  <si>
    <t>ช่วงเวลา
ดำเนินการ</t>
  </si>
  <si>
    <t>คิดเป็น
ร้อยละ</t>
  </si>
  <si>
    <t>4) ติดตาม ประเมินผล และสรุปรายงานผล
การปฏิบัติงานของอาสาสมัครเกษตรและสหกรณ์ฯ 
(รอบ 6 เดือน และรอบ 12 เดือน) เสนอผู้บริหารกระทรวงฯ</t>
  </si>
  <si>
    <t>3) การดำเนินกิจกรรมตามแผน 
   3.1) การจัดประชุมอาสาสมัครเกษตรและสหกรณ์ฯ 
เพื่อมอบหมาย/ภารกิจให้แก่อาสาสมัครเกษตรและสหกรณ์</t>
  </si>
  <si>
    <t xml:space="preserve">   3.2) จัดประชุมติดตามผลการปฏิบัติงาน ประเมิน/รับรองผลการปฏิบัติงาน รายงานผลการดำเนินงาน (ประจำเดือน) </t>
  </si>
  <si>
    <t xml:space="preserve">   3.3) เบิกจ่ายค่าตอบแทน และค่าใช้จ่ายในการเดินทางมาประชุมประจำเดือนให้แก่อาสาสมัครเกษตรและสหกรณ์</t>
  </si>
  <si>
    <t>แผนการดำเนินงาน</t>
  </si>
  <si>
    <t>57 ราย</t>
  </si>
  <si>
    <t>รวม</t>
  </si>
  <si>
    <t>กิจกรรมสร้างเครือข่ายอาสาสมัครเกษตรและสหกรณ์ระดับตำบล</t>
  </si>
  <si>
    <t>1) ดำเนินการคัดเลือก และจัดทำบัตรประจำตัวอาสาสมัครเกษตรและสหกรณ์ระดับตำบล</t>
  </si>
  <si>
    <t>กรอบงบประมาณ
ที่ได้รับจัดสรร</t>
  </si>
  <si>
    <t>โอนกลับส่วนกลาง</t>
  </si>
  <si>
    <t xml:space="preserve"> - กำหนดแผนจัดประชุมติดตามผลการปฏิบัติงานของอาสาสมัครเกษตรและสหกรณ์ระดับตำบล และมอบหมายภารกิจเพื่อประกอบการจัดทำแผนปฏิบัติงานประจำเดือนผ่านระบบการประชุมทางไกลออนไลน์ (ZOOM) ทุกวันพุธสัปดาห์ที่สามของเดือน</t>
  </si>
  <si>
    <t>กิจกรรมการประชาสัมพันธ์และสร้างมูลค่าเพิ่มสินค้าเกษตรชายแดนภาคใต้</t>
  </si>
  <si>
    <t>1 ครั้ง</t>
  </si>
  <si>
    <t>1 ครั้ง/1สื่อ</t>
  </si>
  <si>
    <t>2) อำนวยการบูรณาการจัดงานประชาสัมพันธ์สินค้าเกษตร (ของดีชายแดนใต้) ร่วมกับจังหวัด</t>
  </si>
  <si>
    <t>3) สรุปผลการดำเนินการ และติดตามประเมินผลการบูรณาการจัดงานประชาสัมพันธ์สินค้าเกษตร (ของดีชายแดนใต้) ร่วมกับจังหวัด</t>
  </si>
  <si>
    <t>1) การจัดประชุมคณะทำงาน/คณะกรรมการ เพื่อกำหนดกรอบ/แนวทาง และขับเคลื่อนการดำเนินงานการประชาสัมพันธ์สินค้าเกษตร (ของดีชายแดนใต้) ร่วมกับจังหวัดอย่างน้อยจังหวัดละ 1 ครั้ง</t>
  </si>
  <si>
    <t>1 สื่อ</t>
  </si>
  <si>
    <t>4) ติดตาม รวบรวมผลการดำเนินงานการประชาสัมพันธ์และสร้างมูลค่าเพิ่มสินค้าเกษตรชายแดนภาคใต้</t>
  </si>
  <si>
    <t>สำนักงานเกษตรและสหกรณ์จังหวัดยะลา</t>
  </si>
  <si>
    <t>2) ประชาสัมพันธ์โครงการฯ และข้อมูล/ข่าวสาร
ด้านการเกษตรและสหกรณ์แบบบูรณาการ ทั้งทาง
สื่อสิ่งพิมพ์ สื่อวิทยุ สื่อโทรทัศน์ และอื่นๆ</t>
  </si>
  <si>
    <t>1) การจัดประชุมคณะทำงาน/คณะกรรมการของจังหวัด เพื่อขับเคลื่อนการดำเนินโครงการฯ ติดตามประเมินผล และรายงานผลภาพรวมของโครงการฯ</t>
  </si>
  <si>
    <t>4) ติดตามประเมินผล และรายงานผลภาพรวมของโครงการฯ โดยรวบรวมข้อมูลผลการดำเนินงานแต่ละกิจกรรมของโครงการ และสรุปผลการดำเนินงานในภาพรวมโครงการ จัดส่งให้สำนักแผนงานและโครงการพิเศษตามกำหนด</t>
  </si>
  <si>
    <t>1) การจัดประชุมชี้แจงแนวทางการประชาสัมพันธ์สินค้าเกษตรสำคัญในพื้นที่จังหวัดชายแดนภาคใต้ (VTR) เพื่อสร้างการรับรู้</t>
  </si>
  <si>
    <t>2) อำนวยการจัดทำสื่อประชาสัมพันธ์สินค้าเกษตรสำคัญในพื้นที่จังหวัดชายแดนภาคใต้ (VTR) อย่างน้อยจังหวัดละ 1 สื่อประชาสัมพันธ์</t>
  </si>
  <si>
    <t>3) สรุปผลการดำเนินการ และติดตามประเมินผลการจัดทำสื่อประชาสัมพันธ์สินค้าเกษตรสำคัญในพื้นที่จังหวัดชายแดนภาคใต้ (VTR)</t>
  </si>
  <si>
    <t>3) ติดตามความก้าวหน้าการดำเนินงานโครงการฯในพื้นที่</t>
  </si>
  <si>
    <t xml:space="preserve"> - จัดทำข้อมูลข่าวสารด้านการเกษตรและสหกรณ์ ประชาสัมพันธ์ผ่านช่องทางต่างๆ  เช่น Page และ Face Book สำนักงานเกษตรและสหกรณ์จังหวัดยะลา, กลุ่ม Line, รายการสถานีวิทยุฯ
  - จัดการรายการสถานีวิทยุ รายการ “เกษตรบอกข่าว” ทางคลื่น FM 94.25 MHz  ออกอากาศในทุกวันอังคาร เวลา 11.00-11.35 น.
  - ประชาสัมพันธ์งานของกระทรวงเกษตรและสหกรณ์ในพื้นที่จังหวัด (การจัดนิทรรศการ, กิจกรรมจังหวัดเคลื่อนที่ฯ)
</t>
  </si>
  <si>
    <t>สำนักงานปลัดกระทรวงเกษตรและสหกรณ์ ปีงบประมาณ พ.ศ. 2570</t>
  </si>
  <si>
    <t>ณ วันที่ 30 เดือน ตุลาคม พ.ศ. 2569</t>
  </si>
  <si>
    <t>ได้รับจัดสรร</t>
  </si>
  <si>
    <t>1 พ.ย.69 -     30 ก.ย.70</t>
  </si>
  <si>
    <t xml:space="preserve"> - จังหวัดยะลาได้มีคำสั่ง ที่ 9192/2569 ลงวันที่ 3 พฤศจิกายน 2569 แต่งตั้งอาสาสมัครเกษตรและสหกรณ์ระดับตำบล ของจังหวัดยะลา ประจำปีงบประมาณ พ.ศ. 2570 จำนวน 57 ตำบล โดยให้ปฏิบัติหน้าที่ตั้งแต่วันที่ 1 พฤศจิกายน 2569 - 30 กันยายน 2570 และให้ได้รับค่าตอบแทนรายเดือน อัตราเดือนละ 2,500 บาท
 </t>
  </si>
  <si>
    <t xml:space="preserve"> - กำหนดแผนจัดประชุมเชิงปฏิบัติการเพื่อชี้แจงแนวทางการดำเนินงาน และอบรมให้ความรู้แก่อาสาสมัครเกษตรและสหกรณ์ระดับตำบล ของจังหวัดยะลา ในช่วงต้นเดือนธันวาคม 2569</t>
  </si>
  <si>
    <t xml:space="preserve"> - อาสาสมัครเกษตรและสหกรณ์ระดับตำบลที่ได้รับการแต่งตั้งอยู่ระหว่างการปฏิบัติงานในพื้นที่ และจัดทำรายงานแผน/ผลการปฏิบัติงานเพื่อเบิกจ่ายค่าตอบแทนประจำเดือน</t>
  </si>
  <si>
    <t xml:space="preserve"> - กำหนดแผนจัดสัมมนาสรุปผลการดำเนินงานฯ
ในช่วงต้นเดือนกันยายน 2570</t>
  </si>
  <si>
    <t xml:space="preserve"> - กำหนดจัดกิจกรรม "มหกรรมสินค้าและผลิตภัณฑ์ชุมชน" ในการจัดงานมหกรรมผลไม้และของดีเมืองยะลา ประจำปี 2570 ในช่วงเดือนสิงหาคม 2570</t>
  </si>
  <si>
    <t xml:space="preserve"> - กำหนดแผนลงพื้นที่จัดทำ VTR ตั้งแต่เดือนมกราคม 2570 เป็นต้นไป </t>
  </si>
  <si>
    <t xml:space="preserve"> - กำหนดแผนจัดประชุมในช่วงต้นเดือนมกราคม 2570</t>
  </si>
  <si>
    <t xml:space="preserve"> - กำหนดแผนจัดประชุมในช่วงเดือนกรกฎาคม 2570</t>
  </si>
  <si>
    <t xml:space="preserve"> - คณะทำงานบริหารงานอาสาสมัครเกษตรและสหกรณ์ระดับตำบล ของอำเภอในจังหวัดยะลา ที่มีเกษตรอำเภอเป็นประธาน พิจารณาคัดเลือกอาสาสมัครเกษตรและสหกรณ์ระดับตำบลของแต่ละอำเภอ ตำบลละ 1 คน แล้วเสร็จภายในวันที่ 26 ตุลาคม 2569
 - คณะทำงานบริหารงานอาสาสมัครเกษตรและสหกรณ์ระดับตำบล ของจังหวัดยะลา ที่มีเกษตรและสหกรณ์จังหวัดเป็นประธาน พิจารณาให้ความเห็นชอบผลการคัดเลือกอาสาสมัครเกษตรและสหกรณ์ระดับตำบลของจังหวัดยะลา เมื่อวันที่ 29 ตุลาคม 2569</t>
  </si>
  <si>
    <r>
      <rPr>
        <b/>
        <u/>
        <sz val="14"/>
        <rFont val="TH SarabunPSK"/>
        <family val="2"/>
      </rPr>
      <t>กิจกรรมย่อย 2.1</t>
    </r>
    <r>
      <rPr>
        <b/>
        <sz val="14"/>
        <rFont val="TH SarabunPSK"/>
        <family val="2"/>
      </rPr>
      <t xml:space="preserve"> การประชาสัมพันธ์สินค้าเกษตร (ของดีชายแดนใต้) ร่วมกับจังหวัดอย่างน้อยจังหวัดละ 1 ครั้ง</t>
    </r>
  </si>
  <si>
    <r>
      <rPr>
        <b/>
        <u/>
        <sz val="14"/>
        <rFont val="TH SarabunPSK"/>
        <family val="2"/>
      </rPr>
      <t>กิจกรรมย่อย 2.2</t>
    </r>
    <r>
      <rPr>
        <b/>
        <sz val="14"/>
        <rFont val="TH SarabunPSK"/>
        <family val="2"/>
      </rPr>
      <t xml:space="preserve"> การจัดทำสื่อประชาสัมพันธ์สินค้าเกษตรสำคัญในพื้นที่จังหวัดชายแดนภาคใต้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</si>
</sst>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b/>
      <u/>
      <sz val="16"/>
      <name val="TH SarabunPSK"/>
      <family val="2"/>
    </font>
    <font>
      <b/>
      <sz val="14"/>
      <name val="TH SarabunPSK"/>
      <family val="2"/>
    </font>
    <font>
      <b/>
      <u/>
      <sz val="14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43" fontId="2" fillId="0" borderId="0" xfId="1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43" fontId="4" fillId="3" borderId="1" xfId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3" fontId="4" fillId="0" borderId="1" xfId="1" applyFont="1" applyBorder="1" applyAlignment="1">
      <alignment vertical="top" wrapText="1"/>
    </xf>
    <xf numFmtId="43" fontId="4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43" fontId="4" fillId="4" borderId="1" xfId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43" fontId="4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="90" zoomScaleNormal="90" zoomScaleSheetLayoutView="90" workbookViewId="0">
      <selection activeCell="E9" sqref="E9"/>
    </sheetView>
  </sheetViews>
  <sheetFormatPr defaultColWidth="9" defaultRowHeight="21.75"/>
  <cols>
    <col min="1" max="1" width="4.42578125" style="43" customWidth="1"/>
    <col min="2" max="2" width="45.7109375" style="10" customWidth="1"/>
    <col min="3" max="3" width="11.28515625" style="43" customWidth="1"/>
    <col min="4" max="4" width="11.7109375" style="44" customWidth="1"/>
    <col min="5" max="6" width="13.7109375" style="10" customWidth="1"/>
    <col min="7" max="7" width="10.7109375" style="10" customWidth="1"/>
    <col min="8" max="8" width="46.28515625" style="45" customWidth="1"/>
    <col min="9" max="9" width="13.7109375" style="46" customWidth="1"/>
    <col min="10" max="10" width="10.7109375" style="46" customWidth="1"/>
    <col min="11" max="11" width="14.28515625" style="10" customWidth="1"/>
    <col min="12" max="16384" width="9" style="10"/>
  </cols>
  <sheetData>
    <row r="1" spans="1:11" s="1" customFormat="1" ht="27" customHeight="1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1" customFormat="1" ht="27" customHeight="1">
      <c r="A2" s="13" t="s">
        <v>42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s="1" customFormat="1" ht="27" customHeight="1">
      <c r="A3" s="13" t="s">
        <v>43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s="1" customFormat="1" ht="27" customHeight="1">
      <c r="A4" s="13" t="s">
        <v>33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s="3" customFormat="1" ht="27" customHeight="1">
      <c r="A5" s="2" t="s">
        <v>7</v>
      </c>
      <c r="C5" s="8"/>
      <c r="D5" s="9"/>
      <c r="H5" s="4"/>
      <c r="I5" s="5"/>
      <c r="J5" s="5"/>
    </row>
    <row r="6" spans="1:11" ht="27" customHeight="1">
      <c r="A6" s="14" t="s">
        <v>17</v>
      </c>
      <c r="B6" s="15"/>
      <c r="C6" s="15"/>
      <c r="D6" s="15"/>
      <c r="E6" s="15"/>
      <c r="F6" s="15"/>
      <c r="G6" s="16"/>
      <c r="H6" s="17" t="s">
        <v>1</v>
      </c>
      <c r="I6" s="17"/>
      <c r="J6" s="17"/>
      <c r="K6" s="17"/>
    </row>
    <row r="7" spans="1:11" ht="43.5">
      <c r="A7" s="6" t="s">
        <v>3</v>
      </c>
      <c r="B7" s="6" t="s">
        <v>6</v>
      </c>
      <c r="C7" s="6" t="s">
        <v>0</v>
      </c>
      <c r="D7" s="11" t="s">
        <v>11</v>
      </c>
      <c r="E7" s="6" t="s">
        <v>22</v>
      </c>
      <c r="F7" s="6" t="s">
        <v>44</v>
      </c>
      <c r="G7" s="6" t="s">
        <v>23</v>
      </c>
      <c r="H7" s="6" t="s">
        <v>2</v>
      </c>
      <c r="I7" s="7" t="s">
        <v>4</v>
      </c>
      <c r="J7" s="7" t="s">
        <v>12</v>
      </c>
      <c r="K7" s="12" t="s">
        <v>10</v>
      </c>
    </row>
    <row r="8" spans="1:11" s="22" customFormat="1" ht="48" customHeight="1">
      <c r="A8" s="18">
        <v>1</v>
      </c>
      <c r="B8" s="19" t="s">
        <v>20</v>
      </c>
      <c r="C8" s="18" t="s">
        <v>18</v>
      </c>
      <c r="D8" s="19" t="s">
        <v>45</v>
      </c>
      <c r="E8" s="20">
        <f>SUM(E9:E15)</f>
        <v>1652910</v>
      </c>
      <c r="F8" s="20">
        <f>SUM(F9:F15)</f>
        <v>1652910</v>
      </c>
      <c r="G8" s="20">
        <f>SUM(G9:G15)</f>
        <v>0</v>
      </c>
      <c r="H8" s="19"/>
      <c r="I8" s="20">
        <f>SUM(I9:I15)</f>
        <v>0</v>
      </c>
      <c r="J8" s="20">
        <f>+I8/(F8-G8)*100</f>
        <v>0</v>
      </c>
      <c r="K8" s="21"/>
    </row>
    <row r="9" spans="1:11" s="22" customFormat="1" ht="228" customHeight="1">
      <c r="A9" s="23"/>
      <c r="B9" s="24" t="s">
        <v>21</v>
      </c>
      <c r="C9" s="23"/>
      <c r="D9" s="24"/>
      <c r="E9" s="25">
        <v>17710</v>
      </c>
      <c r="F9" s="25">
        <v>17710</v>
      </c>
      <c r="G9" s="25">
        <v>0</v>
      </c>
      <c r="H9" s="24" t="s">
        <v>54</v>
      </c>
      <c r="I9" s="25">
        <v>0</v>
      </c>
      <c r="J9" s="26">
        <f>+I9/(F9-G9)*100</f>
        <v>0</v>
      </c>
      <c r="K9" s="27"/>
    </row>
    <row r="10" spans="1:11" s="22" customFormat="1" ht="149.25" customHeight="1">
      <c r="A10" s="23"/>
      <c r="B10" s="24"/>
      <c r="C10" s="23"/>
      <c r="D10" s="24"/>
      <c r="E10" s="25"/>
      <c r="F10" s="25"/>
      <c r="G10" s="25"/>
      <c r="H10" s="24" t="s">
        <v>46</v>
      </c>
      <c r="I10" s="25"/>
      <c r="J10" s="25"/>
      <c r="K10" s="27"/>
    </row>
    <row r="11" spans="1:11" s="22" customFormat="1" ht="87.75" customHeight="1">
      <c r="A11" s="23"/>
      <c r="B11" s="24" t="s">
        <v>9</v>
      </c>
      <c r="C11" s="23"/>
      <c r="D11" s="24"/>
      <c r="E11" s="25">
        <v>5000</v>
      </c>
      <c r="F11" s="25">
        <v>5000</v>
      </c>
      <c r="G11" s="25">
        <v>0</v>
      </c>
      <c r="H11" s="24" t="s">
        <v>47</v>
      </c>
      <c r="I11" s="25">
        <v>0</v>
      </c>
      <c r="J11" s="26">
        <f>+I11/(F11-G11)*100</f>
        <v>0</v>
      </c>
      <c r="K11" s="27"/>
    </row>
    <row r="12" spans="1:11" s="22" customFormat="1" ht="79.900000000000006" customHeight="1">
      <c r="A12" s="23"/>
      <c r="B12" s="24" t="s">
        <v>14</v>
      </c>
      <c r="C12" s="23"/>
      <c r="D12" s="24"/>
      <c r="E12" s="25"/>
      <c r="F12" s="25"/>
      <c r="G12" s="25"/>
      <c r="H12" s="28" t="s">
        <v>24</v>
      </c>
      <c r="I12" s="25"/>
      <c r="J12" s="25"/>
      <c r="K12" s="27"/>
    </row>
    <row r="13" spans="1:11" s="22" customFormat="1" ht="74.25" customHeight="1">
      <c r="A13" s="29"/>
      <c r="B13" s="24" t="s">
        <v>15</v>
      </c>
      <c r="C13" s="23"/>
      <c r="D13" s="24"/>
      <c r="E13" s="25"/>
      <c r="F13" s="25"/>
      <c r="G13" s="25"/>
      <c r="H13" s="30"/>
      <c r="I13" s="25"/>
      <c r="J13" s="25"/>
      <c r="K13" s="27"/>
    </row>
    <row r="14" spans="1:11" s="22" customFormat="1" ht="131.25" customHeight="1">
      <c r="A14" s="23"/>
      <c r="B14" s="24" t="s">
        <v>16</v>
      </c>
      <c r="C14" s="23"/>
      <c r="D14" s="24"/>
      <c r="E14" s="25">
        <f>1567500+62700</f>
        <v>1630200</v>
      </c>
      <c r="F14" s="25">
        <f>570000+22800+285000+11400+285000+11400+427500+17100</f>
        <v>1630200</v>
      </c>
      <c r="G14" s="25"/>
      <c r="H14" s="24" t="s">
        <v>48</v>
      </c>
      <c r="I14" s="25">
        <v>0</v>
      </c>
      <c r="J14" s="26">
        <f>+I14/(F14-G14)*100</f>
        <v>0</v>
      </c>
      <c r="K14" s="27"/>
    </row>
    <row r="15" spans="1:11" s="22" customFormat="1" ht="75.75" customHeight="1">
      <c r="A15" s="29"/>
      <c r="B15" s="24" t="s">
        <v>13</v>
      </c>
      <c r="C15" s="23"/>
      <c r="D15" s="24"/>
      <c r="E15" s="25"/>
      <c r="F15" s="25"/>
      <c r="G15" s="25"/>
      <c r="H15" s="24" t="s">
        <v>49</v>
      </c>
      <c r="I15" s="25"/>
      <c r="J15" s="25"/>
      <c r="K15" s="27"/>
    </row>
    <row r="16" spans="1:11" s="22" customFormat="1" ht="48" customHeight="1">
      <c r="A16" s="18">
        <v>2</v>
      </c>
      <c r="B16" s="19" t="s">
        <v>25</v>
      </c>
      <c r="C16" s="18" t="s">
        <v>27</v>
      </c>
      <c r="D16" s="19" t="s">
        <v>45</v>
      </c>
      <c r="E16" s="20">
        <f>+E17+E21</f>
        <v>100000</v>
      </c>
      <c r="F16" s="20">
        <f t="shared" ref="F16:G16" si="0">+F17+F21</f>
        <v>100000</v>
      </c>
      <c r="G16" s="20">
        <f t="shared" si="0"/>
        <v>0</v>
      </c>
      <c r="H16" s="19"/>
      <c r="I16" s="20">
        <f>+I17+I21</f>
        <v>0</v>
      </c>
      <c r="J16" s="20">
        <f>+I16/(F16-G16)*100</f>
        <v>0</v>
      </c>
      <c r="K16" s="20">
        <f t="shared" ref="K16" si="1">+K17+K21</f>
        <v>0</v>
      </c>
    </row>
    <row r="17" spans="1:11" s="31" customFormat="1" ht="48" customHeight="1">
      <c r="A17" s="18"/>
      <c r="B17" s="19" t="s">
        <v>55</v>
      </c>
      <c r="C17" s="18" t="s">
        <v>26</v>
      </c>
      <c r="D17" s="19"/>
      <c r="E17" s="20">
        <f>SUM(E18:E20)</f>
        <v>68000</v>
      </c>
      <c r="F17" s="20">
        <f t="shared" ref="F17:G17" si="2">SUM(F18:F20)</f>
        <v>68000</v>
      </c>
      <c r="G17" s="20">
        <f t="shared" si="2"/>
        <v>0</v>
      </c>
      <c r="H17" s="19"/>
      <c r="I17" s="20">
        <f>SUM(I18:I20)</f>
        <v>0</v>
      </c>
      <c r="J17" s="20">
        <f>+I17/(F17-G17)*100</f>
        <v>0</v>
      </c>
      <c r="K17" s="21"/>
    </row>
    <row r="18" spans="1:11" s="31" customFormat="1" ht="100.5" customHeight="1">
      <c r="A18" s="32"/>
      <c r="B18" s="33" t="s">
        <v>30</v>
      </c>
      <c r="C18" s="32"/>
      <c r="D18" s="33"/>
      <c r="E18" s="26">
        <v>3000</v>
      </c>
      <c r="F18" s="26">
        <v>3000</v>
      </c>
      <c r="G18" s="26">
        <v>0</v>
      </c>
      <c r="H18" s="34" t="s">
        <v>53</v>
      </c>
      <c r="I18" s="26">
        <v>0</v>
      </c>
      <c r="J18" s="26">
        <f>+I18/(F18-G18)*100</f>
        <v>0</v>
      </c>
      <c r="K18" s="35"/>
    </row>
    <row r="19" spans="1:11" s="31" customFormat="1" ht="78" customHeight="1">
      <c r="A19" s="32"/>
      <c r="B19" s="33" t="s">
        <v>28</v>
      </c>
      <c r="C19" s="32"/>
      <c r="D19" s="33"/>
      <c r="E19" s="26">
        <v>65000</v>
      </c>
      <c r="F19" s="26">
        <v>65000</v>
      </c>
      <c r="G19" s="26">
        <v>0</v>
      </c>
      <c r="H19" s="35" t="s">
        <v>50</v>
      </c>
      <c r="I19" s="26">
        <v>0</v>
      </c>
      <c r="J19" s="26">
        <f>+I19/(F19-G19)*100</f>
        <v>0</v>
      </c>
      <c r="K19" s="35"/>
    </row>
    <row r="20" spans="1:11" s="31" customFormat="1" ht="78" customHeight="1">
      <c r="A20" s="32"/>
      <c r="B20" s="33" t="s">
        <v>29</v>
      </c>
      <c r="C20" s="32"/>
      <c r="D20" s="33"/>
      <c r="E20" s="26"/>
      <c r="F20" s="26"/>
      <c r="G20" s="26"/>
      <c r="H20" s="36"/>
      <c r="I20" s="26"/>
      <c r="J20" s="26"/>
      <c r="K20" s="35"/>
    </row>
    <row r="21" spans="1:11" s="31" customFormat="1" ht="48" customHeight="1">
      <c r="A21" s="18"/>
      <c r="B21" s="19" t="s">
        <v>56</v>
      </c>
      <c r="C21" s="18" t="s">
        <v>31</v>
      </c>
      <c r="D21" s="19"/>
      <c r="E21" s="20">
        <f>SUM(E22:E25)</f>
        <v>32000</v>
      </c>
      <c r="F21" s="20">
        <f t="shared" ref="F21:I21" si="3">SUM(F22:F25)</f>
        <v>32000</v>
      </c>
      <c r="G21" s="20">
        <f t="shared" si="3"/>
        <v>0</v>
      </c>
      <c r="H21" s="19"/>
      <c r="I21" s="20">
        <f t="shared" si="3"/>
        <v>0</v>
      </c>
      <c r="J21" s="20">
        <f>+I21/(F21-G21)*100</f>
        <v>0</v>
      </c>
      <c r="K21" s="21"/>
    </row>
    <row r="22" spans="1:11" s="31" customFormat="1" ht="78" customHeight="1">
      <c r="A22" s="32"/>
      <c r="B22" s="33" t="s">
        <v>37</v>
      </c>
      <c r="C22" s="32"/>
      <c r="D22" s="33"/>
      <c r="E22" s="26">
        <v>2000</v>
      </c>
      <c r="F22" s="26">
        <v>2000</v>
      </c>
      <c r="G22" s="26">
        <v>0</v>
      </c>
      <c r="H22" s="33" t="s">
        <v>52</v>
      </c>
      <c r="I22" s="26">
        <v>0</v>
      </c>
      <c r="J22" s="26">
        <f>+I22/(F22-G22)*100</f>
        <v>0</v>
      </c>
      <c r="K22" s="35"/>
    </row>
    <row r="23" spans="1:11" s="31" customFormat="1" ht="154.5" customHeight="1">
      <c r="A23" s="32"/>
      <c r="B23" s="33" t="s">
        <v>38</v>
      </c>
      <c r="C23" s="32"/>
      <c r="D23" s="33"/>
      <c r="E23" s="26">
        <v>30000</v>
      </c>
      <c r="F23" s="26">
        <v>30000</v>
      </c>
      <c r="G23" s="26">
        <v>0</v>
      </c>
      <c r="H23" s="33" t="s">
        <v>51</v>
      </c>
      <c r="I23" s="26">
        <v>0</v>
      </c>
      <c r="J23" s="26">
        <f>+I23/(F23-G23)*100</f>
        <v>0</v>
      </c>
      <c r="K23" s="35"/>
    </row>
    <row r="24" spans="1:11" s="31" customFormat="1" ht="78" customHeight="1">
      <c r="A24" s="32"/>
      <c r="B24" s="33" t="s">
        <v>39</v>
      </c>
      <c r="C24" s="32"/>
      <c r="D24" s="33"/>
      <c r="E24" s="26"/>
      <c r="F24" s="26"/>
      <c r="G24" s="26"/>
      <c r="H24" s="33"/>
      <c r="I24" s="26"/>
      <c r="J24" s="26"/>
      <c r="K24" s="35"/>
    </row>
    <row r="25" spans="1:11" s="31" customFormat="1" ht="78" customHeight="1">
      <c r="A25" s="32"/>
      <c r="B25" s="33" t="s">
        <v>32</v>
      </c>
      <c r="C25" s="32"/>
      <c r="D25" s="33"/>
      <c r="E25" s="26"/>
      <c r="F25" s="26"/>
      <c r="G25" s="26"/>
      <c r="H25" s="33"/>
      <c r="I25" s="26"/>
      <c r="J25" s="26"/>
      <c r="K25" s="35"/>
    </row>
    <row r="26" spans="1:11" s="22" customFormat="1" ht="48" customHeight="1">
      <c r="A26" s="18">
        <v>3</v>
      </c>
      <c r="B26" s="19" t="s">
        <v>5</v>
      </c>
      <c r="C26" s="18"/>
      <c r="D26" s="19" t="s">
        <v>45</v>
      </c>
      <c r="E26" s="20">
        <f>SUM(E27:E29)</f>
        <v>40000</v>
      </c>
      <c r="F26" s="20">
        <f t="shared" ref="F26:I26" si="4">SUM(F27:F29)</f>
        <v>40000</v>
      </c>
      <c r="G26" s="20">
        <f t="shared" si="4"/>
        <v>0</v>
      </c>
      <c r="H26" s="19"/>
      <c r="I26" s="20">
        <f t="shared" si="4"/>
        <v>0</v>
      </c>
      <c r="J26" s="20">
        <f>+I26/(F26-G26)*100</f>
        <v>0</v>
      </c>
      <c r="K26" s="21"/>
    </row>
    <row r="27" spans="1:11" s="31" customFormat="1" ht="78" customHeight="1">
      <c r="A27" s="32"/>
      <c r="B27" s="33" t="s">
        <v>35</v>
      </c>
      <c r="C27" s="32"/>
      <c r="D27" s="33"/>
      <c r="E27" s="26">
        <v>5000</v>
      </c>
      <c r="F27" s="26">
        <f>3000+1000+1000</f>
        <v>5000</v>
      </c>
      <c r="G27" s="26">
        <v>0</v>
      </c>
      <c r="H27" s="33"/>
      <c r="I27" s="25">
        <v>0</v>
      </c>
      <c r="J27" s="26">
        <f>+I27/(F27-G27)*100</f>
        <v>0</v>
      </c>
      <c r="K27" s="35"/>
    </row>
    <row r="28" spans="1:11" s="22" customFormat="1" ht="200.25" customHeight="1">
      <c r="A28" s="23"/>
      <c r="B28" s="24" t="s">
        <v>34</v>
      </c>
      <c r="C28" s="23"/>
      <c r="D28" s="24"/>
      <c r="E28" s="25">
        <v>25000</v>
      </c>
      <c r="F28" s="25">
        <f>12500+7500+5000</f>
        <v>25000</v>
      </c>
      <c r="G28" s="25">
        <v>0</v>
      </c>
      <c r="H28" s="24" t="s">
        <v>41</v>
      </c>
      <c r="I28" s="25">
        <v>0</v>
      </c>
      <c r="J28" s="26">
        <f>+I28/(F28-G28)*100</f>
        <v>0</v>
      </c>
      <c r="K28" s="24"/>
    </row>
    <row r="29" spans="1:11" s="22" customFormat="1" ht="48" customHeight="1">
      <c r="A29" s="23"/>
      <c r="B29" s="24" t="s">
        <v>40</v>
      </c>
      <c r="C29" s="23"/>
      <c r="D29" s="24"/>
      <c r="E29" s="25">
        <v>10000</v>
      </c>
      <c r="F29" s="25">
        <f>5000+5000</f>
        <v>10000</v>
      </c>
      <c r="G29" s="25">
        <v>0</v>
      </c>
      <c r="H29" s="24"/>
      <c r="I29" s="25">
        <v>0</v>
      </c>
      <c r="J29" s="26">
        <f>+I29/(F29-G29)*100</f>
        <v>0</v>
      </c>
      <c r="K29" s="35"/>
    </row>
    <row r="30" spans="1:11" s="22" customFormat="1" ht="125.25" customHeight="1">
      <c r="A30" s="23"/>
      <c r="B30" s="24" t="s">
        <v>36</v>
      </c>
      <c r="C30" s="23"/>
      <c r="D30" s="24"/>
      <c r="E30" s="25"/>
      <c r="F30" s="25"/>
      <c r="G30" s="25"/>
      <c r="H30" s="24"/>
      <c r="I30" s="25"/>
      <c r="J30" s="26"/>
      <c r="K30" s="24"/>
    </row>
    <row r="31" spans="1:11" s="42" customFormat="1" ht="27" customHeight="1">
      <c r="A31" s="37"/>
      <c r="B31" s="37" t="s">
        <v>19</v>
      </c>
      <c r="C31" s="37"/>
      <c r="D31" s="38"/>
      <c r="E31" s="39">
        <f>+E8+E16+E26</f>
        <v>1792910</v>
      </c>
      <c r="F31" s="39">
        <f>+F8+F16+F26</f>
        <v>1792910</v>
      </c>
      <c r="G31" s="39">
        <f>+G8+G16+G26</f>
        <v>0</v>
      </c>
      <c r="H31" s="40"/>
      <c r="I31" s="39">
        <f>+I8+I16+I26</f>
        <v>0</v>
      </c>
      <c r="J31" s="39">
        <f>+I31/(F31-G31)*100</f>
        <v>0</v>
      </c>
      <c r="K31" s="41"/>
    </row>
  </sheetData>
  <mergeCells count="7">
    <mergeCell ref="H12:H13"/>
    <mergeCell ref="A1:K1"/>
    <mergeCell ref="A2:K2"/>
    <mergeCell ref="A3:K3"/>
    <mergeCell ref="A4:K4"/>
    <mergeCell ref="A6:G6"/>
    <mergeCell ref="H6:K6"/>
  </mergeCells>
  <printOptions horizontalCentered="1"/>
  <pageMargins left="0.19685039370078741" right="0.19685039370078741" top="0.74803149606299213" bottom="0.43307086614173229" header="0.31496062992125984" footer="0.31496062992125984"/>
  <pageSetup paperSize="9" scale="64" fitToHeight="4" orientation="landscape" r:id="rId1"/>
  <rowBreaks count="2" manualBreakCount="2">
    <brk id="10" max="10" man="1"/>
    <brk id="2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ต.ค.69</vt:lpstr>
      <vt:lpstr>ต.ค.69!Print_Area</vt:lpstr>
      <vt:lpstr>ต.ค.69!Print_Titles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ADVANCE</cp:lastModifiedBy>
  <cp:lastPrinted>2026-04-03T06:44:39Z</cp:lastPrinted>
  <dcterms:created xsi:type="dcterms:W3CDTF">2022-11-02T02:25:38Z</dcterms:created>
  <dcterms:modified xsi:type="dcterms:W3CDTF">2026-11-05T04:43:14Z</dcterms:modified>
</cp:coreProperties>
</file>